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ИП\ИП\Учебная нагрузка (работа)\"/>
    </mc:Choice>
  </mc:AlternateContent>
  <bookViews>
    <workbookView xWindow="-15" yWindow="-15" windowWidth="28830" windowHeight="6405" tabRatio="585"/>
  </bookViews>
  <sheets>
    <sheet name="Расчет " sheetId="6" r:id="rId1"/>
    <sheet name="Расчет нагрузки 17.06" sheetId="7" r:id="rId2"/>
    <sheet name="Численность и группы" sheetId="2" r:id="rId3"/>
    <sheet name="ВКР" sheetId="3" r:id="rId4"/>
    <sheet name="начальнику" sheetId="4" r:id="rId5"/>
  </sheets>
  <definedNames>
    <definedName name="_xlnm._FilterDatabase" localSheetId="0" hidden="1">'Расчет '!$B$8:$DX$497</definedName>
    <definedName name="_xlnm._FilterDatabase" localSheetId="1" hidden="1">'Расчет нагрузки 17.06'!$A$8:$BF$235</definedName>
    <definedName name="_xlnm._FilterDatabase" localSheetId="2" hidden="1">'Численность и группы'!$B$4:$J$275</definedName>
    <definedName name="Z_03EAACA9_365C_4721_A903_DB9BFF7594BF_.wvu.FilterData" localSheetId="1" hidden="1">'Расчет нагрузки 17.06'!$A$8:$BF$235</definedName>
    <definedName name="Z_042E1DB0_20A9_49DB_86ED_D61C73A2E71E_.wvu.FilterData" localSheetId="1" hidden="1">'Расчет нагрузки 17.06'!$A$8:$BF$235</definedName>
    <definedName name="Z_042E1DB0_20A9_49DB_86ED_D61C73A2E71E_.wvu.FilterData" localSheetId="2" hidden="1">'Численность и группы'!$B$4:$J$275</definedName>
    <definedName name="Z_059624E7_0C07_42DD_B566_3217B2C698B5_.wvu.FilterData" localSheetId="1" hidden="1">'Расчет нагрузки 17.06'!$A$8:$BF$235</definedName>
    <definedName name="Z_0643A7FB_C962_4608_A9D0_D1928633E679_.wvu.FilterData" localSheetId="1" hidden="1">'Расчет нагрузки 17.06'!$A$8:$BF$235</definedName>
    <definedName name="Z_06505995_4C3A_4C38_88A9_2FD43CB1945C_.wvu.FilterData" localSheetId="1" hidden="1">'Расчет нагрузки 17.06'!$A$8:$BF$235</definedName>
    <definedName name="Z_085B7F65_2DFE_4FC1_8786_45E1D18BFE04_.wvu.FilterData" localSheetId="1" hidden="1">'Расчет нагрузки 17.06'!$A$8:$BF$235</definedName>
    <definedName name="Z_092B96EE_C1E4_49FB_955E_69AEC7775463_.wvu.FilterData" localSheetId="1" hidden="1">'Расчет нагрузки 17.06'!$A$8:$BF$235</definedName>
    <definedName name="Z_0ACF6564_AB3A_4459_A33E_EB0F4AA1DF4F_.wvu.FilterData" localSheetId="1" hidden="1">'Расчет нагрузки 17.06'!$A$8:$BF$235</definedName>
    <definedName name="Z_0ACF6564_AB3A_4459_A33E_EB0F4AA1DF4F_.wvu.FilterData" localSheetId="2" hidden="1">'Численность и группы'!$B$4:$J$275</definedName>
    <definedName name="Z_0B4CD070_7E45_427B_883E_5217EE0CCDC2_.wvu.FilterData" localSheetId="1" hidden="1">'Расчет нагрузки 17.06'!$A$8:$BF$235</definedName>
    <definedName name="Z_0B4CD070_7E45_427B_883E_5217EE0CCDC2_.wvu.FilterData" localSheetId="2" hidden="1">'Численность и группы'!$B$4:$J$275</definedName>
    <definedName name="Z_0EA9419A_A6EE_47A3_8BC1_ACE825306325_.wvu.FilterData" localSheetId="1" hidden="1">'Расчет нагрузки 17.06'!$A$8:$BF$235</definedName>
    <definedName name="Z_0F563B70_91B6_4BFA_9958_E0A804D28FDC_.wvu.FilterData" localSheetId="1" hidden="1">'Расчет нагрузки 17.06'!$A$8:$BF$235</definedName>
    <definedName name="Z_13CA8E10_ADE7_473C_8193_DDF35116D618_.wvu.FilterData" localSheetId="1" hidden="1">'Расчет нагрузки 17.06'!$A$8:$BF$235</definedName>
    <definedName name="Z_141AA1E6_5043_4196_8909_B2A51B859062_.wvu.FilterData" localSheetId="1" hidden="1">'Расчет нагрузки 17.06'!$A$8:$BF$235</definedName>
    <definedName name="Z_154931A0_4603_44B4_8959_A6921CC852AB_.wvu.FilterData" localSheetId="1" hidden="1">'Расчет нагрузки 17.06'!$A$8:$BF$235</definedName>
    <definedName name="Z_1684DA8D_6049_451F_AF60_7CDFA92A7069_.wvu.FilterData" localSheetId="1" hidden="1">'Расчет нагрузки 17.06'!$A$8:$BF$235</definedName>
    <definedName name="Z_19F62CD5_D4C5_4C69_9AD4_9AEB15E00C38_.wvu.FilterData" localSheetId="1" hidden="1">'Расчет нагрузки 17.06'!$A$8:$BF$235</definedName>
    <definedName name="Z_1BD4ACA2_FDF3_42E6_A67F_CA8FA7021165_.wvu.FilterData" localSheetId="1" hidden="1">'Расчет нагрузки 17.06'!$A$8:$BF$235</definedName>
    <definedName name="Z_1D6DDFAA_03F3_4DC8_AC7B_A9902E49F01B_.wvu.FilterData" localSheetId="1" hidden="1">'Расчет нагрузки 17.06'!$A$8:$BF$235</definedName>
    <definedName name="Z_20773B56_91DF_452F_84BE_69C031DFF7BB_.wvu.FilterData" localSheetId="1" hidden="1">'Расчет нагрузки 17.06'!$A$8:$BF$235</definedName>
    <definedName name="Z_2126A208_C463_46D1_9875_38A6286C21B5_.wvu.FilterData" localSheetId="1" hidden="1">'Расчет нагрузки 17.06'!$A$8:$BF$235</definedName>
    <definedName name="Z_25F3DE07_0642_4A6B_B1EB_CB9298C1E0FA_.wvu.FilterData" localSheetId="1" hidden="1">'Расчет нагрузки 17.06'!$A$8:$BF$235</definedName>
    <definedName name="Z_26B3CC01_8DA8_4813_87C2_D882B1D804E8_.wvu.FilterData" localSheetId="1" hidden="1">'Расчет нагрузки 17.06'!$A$8:$BF$235</definedName>
    <definedName name="Z_2B55451D_A35A_4DFA_8F26_71D94F091967_.wvu.FilterData" localSheetId="1" hidden="1">'Расчет нагрузки 17.06'!$A$8:$BF$235</definedName>
    <definedName name="Z_2BA0BB41_D6B4_4704_9FB9_96B057DE2760_.wvu.FilterData" localSheetId="1" hidden="1">'Расчет нагрузки 17.06'!$A$7:$BS$235</definedName>
    <definedName name="Z_2CA67217_A21D_4265_8AAE_0F5ECCE408D2_.wvu.FilterData" localSheetId="1" hidden="1">'Расчет нагрузки 17.06'!$A$8:$BF$235</definedName>
    <definedName name="Z_2DC7E8CB_3E10_494A_9B3E_E95DA1FB597C_.wvu.FilterData" localSheetId="1" hidden="1">'Расчет нагрузки 17.06'!$A$8:$BF$235</definedName>
    <definedName name="Z_2E014175_1BD6_4AE1_83CE_FBAA542FB27C_.wvu.FilterData" localSheetId="1" hidden="1">'Расчет нагрузки 17.06'!$A$8:$BF$235</definedName>
    <definedName name="Z_34AB5A57_2862_4E87_A41E_E67845853E6F_.wvu.FilterData" localSheetId="1" hidden="1">'Расчет нагрузки 17.06'!$A$8:$BF$235</definedName>
    <definedName name="Z_37D10A37_65FB_4039_BCEC_8D331C205C00_.wvu.FilterData" localSheetId="2" hidden="1">'Численность и группы'!$B$4:$J$275</definedName>
    <definedName name="Z_38A045B7_0C82_4E33_B25B_48E5E43842DF_.wvu.FilterData" localSheetId="1" hidden="1">'Расчет нагрузки 17.06'!$A$8:$BF$235</definedName>
    <definedName name="Z_3974E578_0393_4003_BD1D_398F44D77B0D_.wvu.FilterData" localSheetId="1" hidden="1">'Расчет нагрузки 17.06'!$A$8:$BF$235</definedName>
    <definedName name="Z_39C11D14_FE2F_44EE_8896_59746BA00992_.wvu.FilterData" localSheetId="1" hidden="1">'Расчет нагрузки 17.06'!$A$8:$BF$235</definedName>
    <definedName name="Z_39C11D14_FE2F_44EE_8896_59746BA00992_.wvu.FilterData" localSheetId="2" hidden="1">'Численность и группы'!$B$4:$J$275</definedName>
    <definedName name="Z_39C11D14_FE2F_44EE_8896_59746BA00992_.wvu.PrintArea" localSheetId="3" hidden="1">ВКР!$B$3:$U$27</definedName>
    <definedName name="Z_39C11D14_FE2F_44EE_8896_59746BA00992_.wvu.PrintArea" localSheetId="4" hidden="1">начальнику!$A$1:$J$40</definedName>
    <definedName name="Z_39C11D14_FE2F_44EE_8896_59746BA00992_.wvu.PrintTitles" localSheetId="1" hidden="1">'Расчет нагрузки 17.06'!$7:$8</definedName>
    <definedName name="Z_39C11D14_FE2F_44EE_8896_59746BA00992_.wvu.Rows" localSheetId="1" hidden="1">'Расчет нагрузки 17.06'!$1:$6,'Расчет нагрузки 17.06'!#REF!</definedName>
    <definedName name="Z_3CD62180_2C3A_4C6A_B500_2DB5471FD640_.wvu.FilterData" localSheetId="1" hidden="1">'Расчет нагрузки 17.06'!$A$8:$BF$235</definedName>
    <definedName name="Z_3E68650A_BEED_4310_88E7_E495FA34BBB0_.wvu.FilterData" localSheetId="1" hidden="1">'Расчет нагрузки 17.06'!$A$8:$BF$235</definedName>
    <definedName name="Z_3FDD7B1B_E682_4A6E_BAD0_D5A79C34A9C5_.wvu.FilterData" localSheetId="1" hidden="1">'Расчет нагрузки 17.06'!$A$8:$BF$235</definedName>
    <definedName name="Z_433282E2_8C1F_4B7F_A6A5_AA19D1F307DE_.wvu.FilterData" localSheetId="1" hidden="1">'Расчет нагрузки 17.06'!$A$8:$BF$235</definedName>
    <definedName name="Z_456E0F0E_8454_41F4_AD8A_F406072237FA_.wvu.FilterData" localSheetId="1" hidden="1">'Расчет нагрузки 17.06'!$A$8:$BF$235</definedName>
    <definedName name="Z_45A15E0A_11F6_4EF3_8F56_2685CD286913_.wvu.FilterData" localSheetId="1" hidden="1">'Расчет нагрузки 17.06'!$A$8:$BF$235</definedName>
    <definedName name="Z_45E3B027_AF8B_49FD_AF8B_24E73463B39C_.wvu.FilterData" localSheetId="1" hidden="1">'Расчет нагрузки 17.06'!$A$7:$BS$235</definedName>
    <definedName name="Z_4939395A_A3D9_4524_B78E_27DEED3A0F77_.wvu.FilterData" localSheetId="1" hidden="1">'Расчет нагрузки 17.06'!$A$8:$BF$235</definedName>
    <definedName name="Z_4D6E8C77_AB0F_49C0_AE72_B083EA6D5E01_.wvu.FilterData" localSheetId="1" hidden="1">'Расчет нагрузки 17.06'!$A$8:$BF$235</definedName>
    <definedName name="Z_4EC25B12_5900_4B1F_8B50_DB8B85397612_.wvu.FilterData" localSheetId="1" hidden="1">'Расчет нагрузки 17.06'!$A$8:$BF$235</definedName>
    <definedName name="Z_50D6C91C_E643_4A77_B3DE_8A97AA3A6C79_.wvu.FilterData" localSheetId="1" hidden="1">'Расчет нагрузки 17.06'!$A$8:$BF$235</definedName>
    <definedName name="Z_521D1E97_4D1F_479E_A8A3_7C5F55929F2C_.wvu.FilterData" localSheetId="1" hidden="1">'Расчет нагрузки 17.06'!$A$8:$BF$235</definedName>
    <definedName name="Z_564A817F_6D98_462E_AF0E_94621C210558_.wvu.FilterData" localSheetId="1" hidden="1">'Расчет нагрузки 17.06'!$A$8:$BF$235</definedName>
    <definedName name="Z_564A817F_6D98_462E_AF0E_94621C210558_.wvu.FilterData" localSheetId="2" hidden="1">'Численность и группы'!$B$4:$J$275</definedName>
    <definedName name="Z_57DEAFA9_4CD6_4E0D_A616_744C66667020_.wvu.FilterData" localSheetId="1" hidden="1">'Расчет нагрузки 17.06'!$A$8:$BF$235</definedName>
    <definedName name="Z_5935DEC5_64FC_49CD_B370_D335B1CCEBB8_.wvu.FilterData" localSheetId="1" hidden="1">'Расчет нагрузки 17.06'!$A$8:$BF$235</definedName>
    <definedName name="Z_5A7CA708_2039_441B_9719_9EA75FFC06A4_.wvu.FilterData" localSheetId="1" hidden="1">'Расчет нагрузки 17.06'!$A$8:$BF$235</definedName>
    <definedName name="Z_5B562B5C_FA37_48C4_B95B_5B642048B30A_.wvu.FilterData" localSheetId="1" hidden="1">'Расчет нагрузки 17.06'!$A$8:$BF$235</definedName>
    <definedName name="Z_62A145FE_2490_4613_9250_20EAB5BFBCC0_.wvu.FilterData" localSheetId="1" hidden="1">'Расчет нагрузки 17.06'!$A$8:$BF$235</definedName>
    <definedName name="Z_64216253_FAB8_4BD3_9A0F_3E787D186400_.wvu.FilterData" localSheetId="1" hidden="1">'Расчет нагрузки 17.06'!$A$8:$BF$235</definedName>
    <definedName name="Z_644AA6F8_7CDF_4B05_BBF7_439E6793EE97_.wvu.FilterData" localSheetId="1" hidden="1">'Расчет нагрузки 17.06'!$A$8:$BF$235</definedName>
    <definedName name="Z_6754BEE5_4C09_4E57_93C9_471793DE3C8B_.wvu.FilterData" localSheetId="1" hidden="1">'Расчет нагрузки 17.06'!$A$8:$BF$235</definedName>
    <definedName name="Z_6B3C8B92_CE53_4B62_BB38_74A8E47A32B1_.wvu.FilterData" localSheetId="1" hidden="1">'Расчет нагрузки 17.06'!$A$8:$BF$235</definedName>
    <definedName name="Z_6BA14483_9B3D_4E4F_95EA_CAC98B3FA1A3_.wvu.FilterData" localSheetId="1" hidden="1">'Расчет нагрузки 17.06'!$A$8:$BF$235</definedName>
    <definedName name="Z_6C3CB0ED_AC71_4E01_8AE5_A63749BA9CA1_.wvu.FilterData" localSheetId="1" hidden="1">'Расчет нагрузки 17.06'!$A$8:$BF$235</definedName>
    <definedName name="Z_6E6320F0_B60B_45BC_ABAE_806B0134B6A3_.wvu.FilterData" localSheetId="1" hidden="1">'Расчет нагрузки 17.06'!$A$8:$BF$235</definedName>
    <definedName name="Z_70B0F660_0F7C_47CE_BC9F_F0DE3CAD0BE1_.wvu.FilterData" localSheetId="1" hidden="1">'Расчет нагрузки 17.06'!$A$8:$BF$235</definedName>
    <definedName name="Z_728B6B06_D147_4839_B71A_7FE8121F8B5C_.wvu.FilterData" localSheetId="1" hidden="1">'Расчет нагрузки 17.06'!$A$8:$BF$235</definedName>
    <definedName name="Z_728B6B06_D147_4839_B71A_7FE8121F8B5C_.wvu.FilterData" localSheetId="2" hidden="1">'Численность и группы'!$B$4:$J$275</definedName>
    <definedName name="Z_72E05E2B_D96B_4EAE_AAFA_DE2928A3928E_.wvu.FilterData" localSheetId="1" hidden="1">'Расчет нагрузки 17.06'!$A$8:$BF$235</definedName>
    <definedName name="Z_744D8262_DEE4_4064_BCB1_131C504DC177_.wvu.FilterData" localSheetId="1" hidden="1">'Расчет нагрузки 17.06'!$A$7:$BS$235</definedName>
    <definedName name="Z_748E3FF4_C3D2_4629_99E9_81F3775CB5F5_.wvu.FilterData" localSheetId="1" hidden="1">'Расчет нагрузки 17.06'!$A$8:$BF$235</definedName>
    <definedName name="Z_77673FF1_AB2B_4810_B522_ABCE60011C10_.wvu.FilterData" localSheetId="1" hidden="1">'Расчет нагрузки 17.06'!$A$8:$BF$235</definedName>
    <definedName name="Z_7A4B1066_892C_4B5E_949C_3B8843763327_.wvu.FilterData" localSheetId="1" hidden="1">'Расчет нагрузки 17.06'!$A$8:$BF$235</definedName>
    <definedName name="Z_7A79EC1A_B3A5_4898_840A_8D0DDD3D89AC_.wvu.FilterData" localSheetId="1" hidden="1">'Расчет нагрузки 17.06'!$A$8:$BF$235</definedName>
    <definedName name="Z_7CB0C79B_E103_4972_BCE6_35AE92856792_.wvu.FilterData" localSheetId="1" hidden="1">'Расчет нагрузки 17.06'!$A$8:$BF$235</definedName>
    <definedName name="Z_7F358782_15B4_4113_8DD3_B59EE4CF5C7D_.wvu.FilterData" localSheetId="1" hidden="1">'Расчет нагрузки 17.06'!$A$8:$BF$235</definedName>
    <definedName name="Z_7FFE98BD_A6E0_4D59_80C8_B0F4C871FEFF_.wvu.FilterData" localSheetId="2" hidden="1">'Численность и группы'!$B$4:$J$275</definedName>
    <definedName name="Z_8105B57C_46F0_4B42_B4B1_E6F6B1A93B90_.wvu.FilterData" localSheetId="1" hidden="1">'Расчет нагрузки 17.06'!$A$8:$BF$235</definedName>
    <definedName name="Z_81E76C2F_123F_440D_8265_4EFE28AE9800_.wvu.FilterData" localSheetId="1" hidden="1">'Расчет нагрузки 17.06'!$A$8:$BF$235</definedName>
    <definedName name="Z_833299CB_9961_4231_88A3_FFBF019A68D6_.wvu.FilterData" localSheetId="1" hidden="1">'Расчет нагрузки 17.06'!$A$8:$BF$235</definedName>
    <definedName name="Z_87424811_BFAF_4C56_9967_737C641B88C5_.wvu.FilterData" localSheetId="1" hidden="1">'Расчет нагрузки 17.06'!$A$8:$BF$235</definedName>
    <definedName name="Z_885CFDB1_3073_4C8A_93FC_F860B344ADD9_.wvu.FilterData" localSheetId="1" hidden="1">'Расчет нагрузки 17.06'!$A$8:$BF$235</definedName>
    <definedName name="Z_8CD7DB8A_9394_46F3_B746_850C0B5D8CC1_.wvu.FilterData" localSheetId="1" hidden="1">'Расчет нагрузки 17.06'!$A$8:$BF$235</definedName>
    <definedName name="Z_8CD7DB8A_9394_46F3_B746_850C0B5D8CC1_.wvu.FilterData" localSheetId="2" hidden="1">'Численность и группы'!$B$4:$J$275</definedName>
    <definedName name="Z_91DF8209_8973_4DAD_9121_048EAEAD3FC4_.wvu.FilterData" localSheetId="1" hidden="1">'Расчет нагрузки 17.06'!$A$8:$BF$235</definedName>
    <definedName name="Z_9662EDB8_D572_4D45_BE8A_F5B95EDFF83E_.wvu.FilterData" localSheetId="1" hidden="1">'Расчет нагрузки 17.06'!$A$8:$BF$235</definedName>
    <definedName name="Z_979D7DC5_8950_416C_B6EA_4A93E2420EAD_.wvu.FilterData" localSheetId="1" hidden="1">'Расчет нагрузки 17.06'!$A$8:$BF$235</definedName>
    <definedName name="Z_97C8AD84_19EA_430A_B7BA_38728FF671FA_.wvu.FilterData" localSheetId="1" hidden="1">'Расчет нагрузки 17.06'!$A$8:$BF$235</definedName>
    <definedName name="Z_99752E53_ECD9_400F_8CE0_53CA1036289C_.wvu.FilterData" localSheetId="1" hidden="1">'Расчет нагрузки 17.06'!$A$8:$BF$235</definedName>
    <definedName name="Z_9D88DA4A_9D70_4847_AA4C_228DE14B6D86_.wvu.FilterData" localSheetId="1" hidden="1">'Расчет нагрузки 17.06'!$A$8:$BF$235</definedName>
    <definedName name="Z_9D88DA4A_9D70_4847_AA4C_228DE14B6D86_.wvu.FilterData" localSheetId="2" hidden="1">'Численность и группы'!$B$4:$J$275</definedName>
    <definedName name="Z_A08F38B2_6E9E_4DB5_B555_0492E4C2392A_.wvu.FilterData" localSheetId="1" hidden="1">'Расчет нагрузки 17.06'!$A$8:$BF$235</definedName>
    <definedName name="Z_A1BD7BB8_EABC_4AF2_A030_5EA6FE5C6F3D_.wvu.FilterData" localSheetId="1" hidden="1">'Расчет нагрузки 17.06'!$A$8:$BF$235</definedName>
    <definedName name="Z_A1C6B7CB_DED1_4131_B154_6B04CFBEEEB3_.wvu.FilterData" localSheetId="1" hidden="1">'Расчет нагрузки 17.06'!$A$7:$BS$235</definedName>
    <definedName name="Z_A4BCEDDD_93B1_4B38_9A2D_D0BB5FCABE05_.wvu.FilterData" localSheetId="1" hidden="1">'Расчет нагрузки 17.06'!$A$8:$BF$235</definedName>
    <definedName name="Z_A694CA0B_8BC5_4A85_9984_541D0C67DC67_.wvu.FilterData" localSheetId="1" hidden="1">'Расчет нагрузки 17.06'!$A$8:$BF$235</definedName>
    <definedName name="Z_A6A00B78_90FE_4F5F_B5BB_A7E98BD3424C_.wvu.FilterData" localSheetId="1" hidden="1">'Расчет нагрузки 17.06'!$A$8:$BF$235</definedName>
    <definedName name="Z_A6D81D18_682B_4C59_9684_F6DEE1E287AF_.wvu.FilterData" localSheetId="1" hidden="1">'Расчет нагрузки 17.06'!$A$8:$BF$235</definedName>
    <definedName name="Z_A715F061_4B4D_47A7_841C_E883329BEFEB_.wvu.FilterData" localSheetId="2" hidden="1">'Численность и группы'!$B$4:$J$275</definedName>
    <definedName name="Z_ABF9A12B_866C_4BFE_A923_8E771C54AC69_.wvu.FilterData" localSheetId="1" hidden="1">'Расчет нагрузки 17.06'!$A$8:$BF$235</definedName>
    <definedName name="Z_AE72D48C_D570_408E_9635_A72D33792AA3_.wvu.FilterData" localSheetId="1" hidden="1">'Расчет нагрузки 17.06'!$A$8:$BF$235</definedName>
    <definedName name="Z_AF4B0A56_7614_4F08_949B_8EF0C156DFE3_.wvu.FilterData" localSheetId="1" hidden="1">'Расчет нагрузки 17.06'!$A$8:$BF$235</definedName>
    <definedName name="Z_AF799739_D379_49B8_ADB5_C85705053AD8_.wvu.FilterData" localSheetId="1" hidden="1">'Расчет нагрузки 17.06'!$A$8:$BF$235</definedName>
    <definedName name="Z_B00FD7C4_F13F_422E_954E_79CBDAA6F113_.wvu.FilterData" localSheetId="1" hidden="1">'Расчет нагрузки 17.06'!$A$8:$BF$235</definedName>
    <definedName name="Z_B3B96EB8_8C3F_478D_8D1B_02EC80B7843E_.wvu.FilterData" localSheetId="1" hidden="1">'Расчет нагрузки 17.06'!$A$7:$BS$235</definedName>
    <definedName name="Z_B49EAAB3_DE8B_42CC_B76D_CE5797BD6C77_.wvu.FilterData" localSheetId="1" hidden="1">'Расчет нагрузки 17.06'!$A$8:$BF$235</definedName>
    <definedName name="Z_B4B42FD6_41C9_443A_93D5_C23CB363F7B4_.wvu.FilterData" localSheetId="1" hidden="1">'Расчет нагрузки 17.06'!$A$7:$BS$235</definedName>
    <definedName name="Z_B6A708E9_FFD5_43C8_8A4A_C507F5839A12_.wvu.FilterData" localSheetId="1" hidden="1">'Расчет нагрузки 17.06'!$A$8:$BF$235</definedName>
    <definedName name="Z_B9F386DF_D4B9_4788_AC4C_71B56A657059_.wvu.FilterData" localSheetId="1" hidden="1">'Расчет нагрузки 17.06'!$A$8:$BF$235</definedName>
    <definedName name="Z_BCC2F56A_7E88_4A48_B430_50A1C34B87D3_.wvu.FilterData" localSheetId="1" hidden="1">'Расчет нагрузки 17.06'!$A$8:$BF$235</definedName>
    <definedName name="Z_BCC2F56A_7E88_4A48_B430_50A1C34B87D3_.wvu.FilterData" localSheetId="2" hidden="1">'Численность и группы'!$B$4:$J$275</definedName>
    <definedName name="Z_BCC2F56A_7E88_4A48_B430_50A1C34B87D3_.wvu.PrintArea" localSheetId="3" hidden="1">ВКР!$B$3:$U$27</definedName>
    <definedName name="Z_BCC2F56A_7E88_4A48_B430_50A1C34B87D3_.wvu.PrintArea" localSheetId="4" hidden="1">начальнику!$A$1:$J$40</definedName>
    <definedName name="Z_BCC2F56A_7E88_4A48_B430_50A1C34B87D3_.wvu.PrintTitles" localSheetId="1" hidden="1">'Расчет нагрузки 17.06'!$7:$8</definedName>
    <definedName name="Z_BCC2F56A_7E88_4A48_B430_50A1C34B87D3_.wvu.Rows" localSheetId="1" hidden="1">'Расчет нагрузки 17.06'!$1:$6,'Расчет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17.06'!$9:$234,'Расчет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</definedName>
    <definedName name="Z_BE0A05CD_ECDC_40B0_A9DE_F965EDCC2EB6_.wvu.FilterData" localSheetId="1" hidden="1">'Расчет нагрузки 17.06'!$A$7:$BS$235</definedName>
    <definedName name="Z_BF1B05B2_A139_47F9_8136_46ACDE899B46_.wvu.FilterData" localSheetId="1" hidden="1">'Расчет нагрузки 17.06'!$A$8:$BF$235</definedName>
    <definedName name="Z_BFC47FE7_3BC4_4E73_98A2_AC8911F42923_.wvu.FilterData" localSheetId="1" hidden="1">'Расчет нагрузки 17.06'!$A$8:$BF$235</definedName>
    <definedName name="Z_C10611D0_7292_4E7E_BC37_492D44E842B3_.wvu.FilterData" localSheetId="1" hidden="1">'Расчет нагрузки 17.06'!$A$8:$BF$235</definedName>
    <definedName name="Z_C4CCFB2C_CA3C_4CF4_BC38_D83569CB6076_.wvu.FilterData" localSheetId="1" hidden="1">'Расчет нагрузки 17.06'!$A$8:$BF$235</definedName>
    <definedName name="Z_C83C3EFE_A9BB_4165_BE7D_5988D0A8DFBA_.wvu.FilterData" localSheetId="1" hidden="1">'Расчет нагрузки 17.06'!$A$7:$BS$235</definedName>
    <definedName name="Z_CAB05FA8_A410_4DC5_8B75_364B3B83FC62_.wvu.FilterData" localSheetId="1" hidden="1">'Расчет нагрузки 17.06'!$A$8:$BF$235</definedName>
    <definedName name="Z_CAE5EB48_6CC9_490B_9FA3_25EB67FE5C7F_.wvu.FilterData" localSheetId="1" hidden="1">'Расчет нагрузки 17.06'!$A$8:$BF$235</definedName>
    <definedName name="Z_CCC3FB1D_9C64_4F84_BAAD_0B9643A91795_.wvu.FilterData" localSheetId="1" hidden="1">'Расчет нагрузки 17.06'!$A$8:$BF$235</definedName>
    <definedName name="Z_CE7441FA_6652_4D71_8272_F7F253916AE9_.wvu.FilterData" localSheetId="1" hidden="1">'Расчет нагрузки 17.06'!$A$8:$BF$235</definedName>
    <definedName name="Z_CEF58ED5_E119_4E22_B04F_F46CBE8E5793_.wvu.FilterData" localSheetId="1" hidden="1">'Расчет нагрузки 17.06'!$A$8:$BF$235</definedName>
    <definedName name="Z_D3ED32A5_3FAA_4927_94D8_06EB3BAE7B73_.wvu.FilterData" localSheetId="1" hidden="1">'Расчет нагрузки 17.06'!$A$8:$BF$235</definedName>
    <definedName name="Z_D494F2EC_FA5E_4D41_91F5_8E95757160EA_.wvu.FilterData" localSheetId="1" hidden="1">'Расчет нагрузки 17.06'!$A$8:$BF$235</definedName>
    <definedName name="Z_D588494C_A360_4761_9A43_C514A5742198_.wvu.FilterData" localSheetId="1" hidden="1">'Расчет нагрузки 17.06'!$A$8:$BF$235</definedName>
    <definedName name="Z_D9401F6D_E83F_4086_8E57_F51A98DB0A3C_.wvu.FilterData" localSheetId="1" hidden="1">'Расчет нагрузки 17.06'!$A$8:$BF$235</definedName>
    <definedName name="Z_D9B2671A_0607_424B_B08B_F996A8E92339_.wvu.FilterData" localSheetId="1" hidden="1">'Расчет нагрузки 17.06'!$A$8:$BF$235</definedName>
    <definedName name="Z_DA3EDF2E_FA53_447F_B10F_E1A1DA9AE7A2_.wvu.FilterData" localSheetId="1" hidden="1">'Расчет нагрузки 17.06'!$A$8:$BF$235</definedName>
    <definedName name="Z_DAE2E8CF_8FB5_4631_9FA4_3765512A0D65_.wvu.FilterData" localSheetId="1" hidden="1">'Расчет нагрузки 17.06'!$A$8:$BF$235</definedName>
    <definedName name="Z_DAE2E8CF_8FB5_4631_9FA4_3765512A0D65_.wvu.FilterData" localSheetId="2" hidden="1">'Численность и группы'!$B$4:$J$275</definedName>
    <definedName name="Z_DED91329_6C10_4AA7_B54A_930DCB67FF1F_.wvu.FilterData" localSheetId="1" hidden="1">'Расчет нагрузки 17.06'!$A$7:$BS$235</definedName>
    <definedName name="Z_DF1764D1_C1BA_4271_B077_CE888B3E2764_.wvu.FilterData" localSheetId="2" hidden="1">'Численность и группы'!$B$4:$J$275</definedName>
    <definedName name="Z_E00939DD_E416_4246_9C13_42C1C55C4955_.wvu.Cols" localSheetId="1" hidden="1">'Расчет нагрузки 17.06'!#REF!,'Расчет нагрузки 17.06'!#REF!</definedName>
    <definedName name="Z_E00939DD_E416_4246_9C13_42C1C55C4955_.wvu.FilterData" localSheetId="1" hidden="1">'Расчет нагрузки 17.06'!$A$8:$BF$235</definedName>
    <definedName name="Z_E00939DD_E416_4246_9C13_42C1C55C4955_.wvu.PrintArea" localSheetId="1" hidden="1">'Расчет нагрузки 17.06'!$A$6:$BS$235</definedName>
    <definedName name="Z_E00939DD_E416_4246_9C13_42C1C55C4955_.wvu.PrintTitles" localSheetId="1" hidden="1">'Расчет нагрузки 17.06'!$7:$8</definedName>
    <definedName name="Z_E00939DD_E416_4246_9C13_42C1C55C4955_.wvu.Rows" localSheetId="1" hidden="1">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17.06'!$9:$234,'Расчет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17.06'!#REF!,'Расчет нагрузки 17.06'!#REF!</definedName>
    <definedName name="Z_E2FDAE2F_3614_4026_A067_20926678E698_.wvu.FilterData" localSheetId="1" hidden="1">'Расчет нагрузки 17.06'!$A$8:$BF$235</definedName>
    <definedName name="Z_E338BD09_7D01_4A38_B3BD_5AC193234EC9_.wvu.FilterData" localSheetId="1" hidden="1">'Расчет нагрузки 17.06'!$A$8:$BF$235</definedName>
    <definedName name="Z_E38925BC_BE18_4E39_94AB_71C1125E1273_.wvu.FilterData" localSheetId="1" hidden="1">'Расчет нагрузки 17.06'!$A$7:$BS$235</definedName>
    <definedName name="Z_E56A5DBB_DE13_4169_AB46_DE311BBF9A8F_.wvu.FilterData" localSheetId="1" hidden="1">'Расчет нагрузки 17.06'!$A$8:$BF$235</definedName>
    <definedName name="Z_E8E251E6_D0E2_4BC2_88D7_948B63E4C1F0_.wvu.FilterData" localSheetId="1" hidden="1">'Расчет нагрузки 17.06'!$A$8:$BF$235</definedName>
    <definedName name="Z_EB1252F7_B2C6_42EE_BC96_EEE92C9F14EE_.wvu.FilterData" localSheetId="1" hidden="1">'Расчет нагрузки 17.06'!$A$8:$BF$235</definedName>
    <definedName name="Z_EB1252F7_B2C6_42EE_BC96_EEE92C9F14EE_.wvu.FilterData" localSheetId="2" hidden="1">'Численность и группы'!$B$4:$J$275</definedName>
    <definedName name="Z_EBAC2C61_892D_4ABE_BC78_56FA9EF87252_.wvu.FilterData" localSheetId="1" hidden="1">'Расчет нагрузки 17.06'!$A$8:$BF$235</definedName>
    <definedName name="Z_EC3AD62D_2D98_4E57_A907_FD9FFEFF55D5_.wvu.FilterData" localSheetId="1" hidden="1">'Расчет нагрузки 17.06'!$A$8:$BF$235</definedName>
    <definedName name="Z_EE4EFDDB_B2AC_4BF9_823D_C8C817BE9C1E_.wvu.FilterData" localSheetId="1" hidden="1">'Расчет нагрузки 17.06'!$A$8:$BF$235</definedName>
    <definedName name="Z_EE4EFDDB_B2AC_4BF9_823D_C8C817BE9C1E_.wvu.FilterData" localSheetId="2" hidden="1">'Численность и группы'!$B$4:$J$275</definedName>
    <definedName name="Z_EE88ED83_B26E_4A74_9B5D_37CF8844BC4E_.wvu.FilterData" localSheetId="1" hidden="1">'Расчет нагрузки 17.06'!$A$8:$BF$235</definedName>
    <definedName name="Z_EF4DE164_7249_415F_B492_AE5F8D2EA23F_.wvu.FilterData" localSheetId="1" hidden="1">'Расчет нагрузки 17.06'!$A$8:$BF$235</definedName>
    <definedName name="Z_EF4DE164_7249_415F_B492_AE5F8D2EA23F_.wvu.FilterData" localSheetId="2" hidden="1">'Численность и группы'!$B$4:$J$275</definedName>
    <definedName name="Z_F1CCF667_D689_4FE0_BF7C_8609A25B9746_.wvu.FilterData" localSheetId="1" hidden="1">'Расчет нагрузки 17.06'!$A$8:$BF$235</definedName>
    <definedName name="Z_F3F57678_DCC7_4735_81D3_F5E076DA31BD_.wvu.FilterData" localSheetId="1" hidden="1">'Расчет нагрузки 17.06'!$A$8:$BF$235</definedName>
    <definedName name="Z_F4759206_FD7C_4F12_AF91_BA763E9A1869_.wvu.FilterData" localSheetId="1" hidden="1">'Расчет нагрузки 17.06'!$A$8:$BF$235</definedName>
    <definedName name="Z_F5E491C6_A466_45DD_9B47_557DAB4BF640_.wvu.FilterData" localSheetId="1" hidden="1">'Расчет нагрузки 17.06'!$A$8:$BF$235</definedName>
    <definedName name="Z_F5E491C6_A466_45DD_9B47_557DAB4BF640_.wvu.FilterData" localSheetId="2" hidden="1">'Численность и группы'!$B$4:$J$275</definedName>
    <definedName name="Z_F6D33C2C_623B_4AF2_9952_BD20CDD0AF60_.wvu.FilterData" localSheetId="1" hidden="1">'Расчет нагрузки 17.06'!$A$8:$BF$235</definedName>
    <definedName name="Z_F734EEB5_90B7_4207_9148_9153A113A2BE_.wvu.FilterData" localSheetId="1" hidden="1">'Расчет нагрузки 17.06'!$A$8:$BF$235</definedName>
    <definedName name="Z_F932F112_C6FA_4C5F_B6BF_12F4270841FF_.wvu.FilterData" localSheetId="1" hidden="1">'Расчет нагрузки 17.06'!$A$8:$BF$235</definedName>
    <definedName name="Z_F9A313B2_9A58_446B_AC02_6F99F7C7FF8C_.wvu.FilterData" localSheetId="1" hidden="1">'Расчет нагрузки 17.06'!$A$8:$BF$235</definedName>
    <definedName name="Z_FAB30F97_7CDE_4076_9785_1FE619492297_.wvu.FilterData" localSheetId="1" hidden="1">'Расчет нагрузки 17.06'!$A$8:$BF$235</definedName>
    <definedName name="Z_FAC80BD9_F9E9_4713_8F9F_E58E9FD2B3D3_.wvu.FilterData" localSheetId="1" hidden="1">'Расчет нагрузки 17.06'!$A$8:$BF$235</definedName>
    <definedName name="_xlnm.Print_Titles" localSheetId="1">'Расчет нагрузки 17.06'!$7:$8</definedName>
    <definedName name="_xlnm.Print_Area" localSheetId="3">ВКР!$B$3:$U$27</definedName>
    <definedName name="_xlnm.Print_Area" localSheetId="4">начальнику!$A$1:$J$40</definedName>
    <definedName name="_xlnm.Print_Area" localSheetId="0">'Расчет '!$A$1:$GJ$497</definedName>
  </definedNames>
  <calcPr calcId="152511"/>
  <customWorkbookViews>
    <customWorkbookView name="Бутузова Елена Александровна - Личное представление" guid="{BCC2F56A-7E88-4A48-B430-50A1C34B87D3}" mergeInterval="0" personalView="1" maximized="1" xWindow="-8" yWindow="-8" windowWidth="1936" windowHeight="1056" activeSheetId="1"/>
    <customWorkbookView name="ShirokovaAA - Личное представление" guid="{E00939DD-E416-4246-9C13-42C1C55C4955}" mergeInterval="0" personalView="1" maximized="1" xWindow="1" yWindow="1" windowWidth="1916" windowHeight="850" activeSheetId="1"/>
    <customWorkbookView name="Елена В. Лукина - Личное представление" guid="{39C11D14-FE2F-44EE-8896-59746BA00992}" mergeInterval="0" personalView="1" maximized="1" windowWidth="1916" windowHeight="854" tabRatio="585" activeSheetId="1"/>
  </customWorkbookViews>
  <fileRecoveryPr autoRecover="0"/>
</workbook>
</file>

<file path=xl/calcChain.xml><?xml version="1.0" encoding="utf-8"?>
<calcChain xmlns="http://schemas.openxmlformats.org/spreadsheetml/2006/main">
  <c r="N18" i="6" l="1"/>
  <c r="P18" i="6"/>
  <c r="R18" i="6"/>
  <c r="T18" i="6"/>
  <c r="V18" i="6"/>
  <c r="Z18" i="6"/>
  <c r="AA18" i="6"/>
  <c r="AB18" i="6"/>
  <c r="AD18" i="6"/>
  <c r="AF18" i="6"/>
  <c r="AH18" i="6"/>
  <c r="AJ18" i="6"/>
  <c r="AL18" i="6"/>
  <c r="AN18" i="6"/>
  <c r="AP18" i="6"/>
  <c r="AR18" i="6"/>
  <c r="AT18" i="6"/>
  <c r="AV18" i="6"/>
  <c r="AX18" i="6"/>
  <c r="AZ18" i="6"/>
  <c r="BB18" i="6"/>
  <c r="BD18" i="6"/>
  <c r="BH18" i="6"/>
  <c r="BI18" i="6"/>
  <c r="BJ18" i="6"/>
  <c r="BK18" i="6"/>
  <c r="L18" i="6"/>
  <c r="DQ366" i="6" l="1"/>
  <c r="DK366" i="6"/>
  <c r="DI366" i="6"/>
  <c r="DG366" i="6"/>
  <c r="DE366" i="6"/>
  <c r="DC366" i="6"/>
  <c r="DA366" i="6"/>
  <c r="CY366" i="6"/>
  <c r="CW366" i="6"/>
  <c r="CU366" i="6"/>
  <c r="CS366" i="6"/>
  <c r="CQ366" i="6"/>
  <c r="CO366" i="6"/>
  <c r="CK366" i="6"/>
  <c r="CI366" i="6"/>
  <c r="CE366" i="6"/>
  <c r="CC366" i="6"/>
  <c r="CA366" i="6"/>
  <c r="BY366" i="6"/>
  <c r="BW366" i="6"/>
  <c r="DM366" i="6" s="1"/>
  <c r="DQ378" i="6"/>
  <c r="DK378" i="6"/>
  <c r="DI378" i="6"/>
  <c r="DG378" i="6"/>
  <c r="DE378" i="6"/>
  <c r="DC378" i="6"/>
  <c r="DA378" i="6"/>
  <c r="CY378" i="6"/>
  <c r="CW378" i="6"/>
  <c r="CU378" i="6"/>
  <c r="CS378" i="6"/>
  <c r="CQ378" i="6"/>
  <c r="CO378" i="6"/>
  <c r="CK378" i="6"/>
  <c r="CI378" i="6"/>
  <c r="CE378" i="6"/>
  <c r="CC378" i="6"/>
  <c r="CA378" i="6"/>
  <c r="BY378" i="6"/>
  <c r="BW378" i="6"/>
  <c r="DM378" i="6" s="1"/>
  <c r="DQ404" i="6"/>
  <c r="DK404" i="6"/>
  <c r="DI404" i="6"/>
  <c r="DG404" i="6"/>
  <c r="DE404" i="6"/>
  <c r="DC404" i="6"/>
  <c r="DA404" i="6"/>
  <c r="CY404" i="6"/>
  <c r="CW404" i="6"/>
  <c r="CU404" i="6"/>
  <c r="CS404" i="6"/>
  <c r="CQ404" i="6"/>
  <c r="CO404" i="6"/>
  <c r="CK404" i="6"/>
  <c r="CI404" i="6"/>
  <c r="CE404" i="6"/>
  <c r="CC404" i="6"/>
  <c r="CA404" i="6"/>
  <c r="BY404" i="6"/>
  <c r="BW404" i="6"/>
  <c r="DM404" i="6" s="1"/>
  <c r="BE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Y35" i="6"/>
  <c r="W35" i="6"/>
  <c r="S35" i="6"/>
  <c r="Q35" i="6"/>
  <c r="O35" i="6"/>
  <c r="M35" i="6"/>
  <c r="K35" i="6"/>
  <c r="BA35" i="6" s="1"/>
  <c r="BE47" i="6"/>
  <c r="AY47" i="6"/>
  <c r="AW47" i="6"/>
  <c r="AU47" i="6"/>
  <c r="AS47" i="6"/>
  <c r="AQ47" i="6"/>
  <c r="AO47" i="6"/>
  <c r="AM47" i="6"/>
  <c r="AK47" i="6"/>
  <c r="AI47" i="6"/>
  <c r="AG47" i="6"/>
  <c r="AE47" i="6"/>
  <c r="AC47" i="6"/>
  <c r="Y47" i="6"/>
  <c r="W47" i="6"/>
  <c r="S47" i="6"/>
  <c r="Q47" i="6"/>
  <c r="O47" i="6"/>
  <c r="M47" i="6"/>
  <c r="K47" i="6"/>
  <c r="BA47" i="6" s="1"/>
  <c r="BE107" i="6"/>
  <c r="AY107" i="6"/>
  <c r="AW107" i="6"/>
  <c r="AU107" i="6"/>
  <c r="AS107" i="6"/>
  <c r="AQ107" i="6"/>
  <c r="AO107" i="6"/>
  <c r="AM107" i="6"/>
  <c r="AK107" i="6"/>
  <c r="AI107" i="6"/>
  <c r="AG107" i="6"/>
  <c r="AE107" i="6"/>
  <c r="AC107" i="6"/>
  <c r="Y107" i="6"/>
  <c r="W107" i="6"/>
  <c r="S107" i="6"/>
  <c r="Q107" i="6"/>
  <c r="O107" i="6"/>
  <c r="M107" i="6"/>
  <c r="K107" i="6"/>
  <c r="BA107" i="6" s="1"/>
  <c r="CJ378" i="6" l="1"/>
  <c r="X107" i="6"/>
  <c r="DO404" i="6"/>
  <c r="CJ404" i="6"/>
  <c r="DO378" i="6"/>
  <c r="DO366" i="6"/>
  <c r="CJ366" i="6"/>
  <c r="CG366" i="6"/>
  <c r="CG378" i="6"/>
  <c r="CG404" i="6"/>
  <c r="BC107" i="6"/>
  <c r="BC35" i="6"/>
  <c r="X35" i="6"/>
  <c r="U35" i="6"/>
  <c r="BC47" i="6"/>
  <c r="X47" i="6"/>
  <c r="U47" i="6"/>
  <c r="U107" i="6"/>
  <c r="BF107" i="6" s="1"/>
  <c r="DA436" i="6"/>
  <c r="CY436" i="6"/>
  <c r="BY436" i="6"/>
  <c r="BW436" i="6"/>
  <c r="AP182" i="7"/>
  <c r="DR404" i="6" l="1"/>
  <c r="DR378" i="6"/>
  <c r="BF35" i="6"/>
  <c r="DR366" i="6"/>
  <c r="DS366" i="6"/>
  <c r="DS378" i="6"/>
  <c r="DS404" i="6"/>
  <c r="BF47" i="6"/>
  <c r="BG35" i="6"/>
  <c r="BG47" i="6"/>
  <c r="BG107" i="6"/>
  <c r="DR436" i="6"/>
  <c r="BF21" i="6"/>
  <c r="BG21" i="6"/>
  <c r="BF22" i="6"/>
  <c r="BG22" i="6"/>
  <c r="EN142" i="6"/>
  <c r="EP142" i="6"/>
  <c r="ER142" i="6"/>
  <c r="ET142" i="6"/>
  <c r="EX142" i="6"/>
  <c r="EY142" i="6"/>
  <c r="EZ142" i="6"/>
  <c r="FB142" i="6"/>
  <c r="FD142" i="6"/>
  <c r="FF142" i="6"/>
  <c r="FH142" i="6"/>
  <c r="FJ142" i="6"/>
  <c r="FL142" i="6"/>
  <c r="FN142" i="6"/>
  <c r="FP142" i="6"/>
  <c r="FR142" i="6"/>
  <c r="FT142" i="6"/>
  <c r="FV142" i="6"/>
  <c r="FX142" i="6"/>
  <c r="FZ142" i="6"/>
  <c r="GB142" i="6"/>
  <c r="EN143" i="6"/>
  <c r="EP143" i="6"/>
  <c r="ER143" i="6"/>
  <c r="ET143" i="6"/>
  <c r="EX143" i="6"/>
  <c r="EY143" i="6"/>
  <c r="EZ143" i="6"/>
  <c r="FB143" i="6"/>
  <c r="FD143" i="6"/>
  <c r="FF143" i="6"/>
  <c r="FH143" i="6"/>
  <c r="FJ143" i="6"/>
  <c r="FL143" i="6"/>
  <c r="FN143" i="6"/>
  <c r="FP143" i="6"/>
  <c r="FR143" i="6"/>
  <c r="FT143" i="6"/>
  <c r="FV143" i="6"/>
  <c r="FX143" i="6"/>
  <c r="FZ143" i="6"/>
  <c r="GB143" i="6"/>
  <c r="CO71" i="6"/>
  <c r="CK71" i="6"/>
  <c r="CJ71" i="6"/>
  <c r="CI71" i="6"/>
  <c r="CG71" i="6"/>
  <c r="CE71" i="6"/>
  <c r="CC71" i="6"/>
  <c r="CA71" i="6"/>
  <c r="BY71" i="6"/>
  <c r="CO20" i="6"/>
  <c r="CK20" i="6"/>
  <c r="CI20" i="6"/>
  <c r="CE20" i="6"/>
  <c r="CC20" i="6"/>
  <c r="CA20" i="6"/>
  <c r="BY20" i="6"/>
  <c r="BW20" i="6"/>
  <c r="CJ20" i="6" s="1"/>
  <c r="AC20" i="6"/>
  <c r="Y20" i="6"/>
  <c r="W20" i="6"/>
  <c r="S20" i="6"/>
  <c r="Q20" i="6"/>
  <c r="O20" i="6"/>
  <c r="M20" i="6"/>
  <c r="K20" i="6"/>
  <c r="X20" i="6" s="1"/>
  <c r="X18" i="6" s="1"/>
  <c r="DS436" i="6" l="1"/>
  <c r="CG20" i="6"/>
  <c r="DS20" i="6" s="1"/>
  <c r="DR71" i="6"/>
  <c r="DS71" i="6"/>
  <c r="U20" i="6"/>
  <c r="BG20" i="6" s="1"/>
  <c r="AQ190" i="6"/>
  <c r="AO190" i="6"/>
  <c r="AM190" i="6"/>
  <c r="M190" i="6"/>
  <c r="K190" i="6"/>
  <c r="CC462" i="6"/>
  <c r="BY462" i="6"/>
  <c r="BW462" i="6"/>
  <c r="CK186" i="6"/>
  <c r="BY186" i="6"/>
  <c r="BW186" i="6"/>
  <c r="AO133" i="6"/>
  <c r="AM133" i="6"/>
  <c r="K133" i="6"/>
  <c r="AQ257" i="6"/>
  <c r="AO257" i="6"/>
  <c r="AM257" i="6"/>
  <c r="K257" i="6"/>
  <c r="BE439" i="6"/>
  <c r="AY439" i="6"/>
  <c r="AW439" i="6"/>
  <c r="AU439" i="6"/>
  <c r="AS439" i="6"/>
  <c r="AQ439" i="6"/>
  <c r="AO439" i="6"/>
  <c r="AM439" i="6"/>
  <c r="AK439" i="6"/>
  <c r="AI439" i="6"/>
  <c r="AG439" i="6"/>
  <c r="AE439" i="6"/>
  <c r="AC439" i="6"/>
  <c r="Y439" i="6"/>
  <c r="W439" i="6"/>
  <c r="S439" i="6"/>
  <c r="Q439" i="6"/>
  <c r="O439" i="6"/>
  <c r="M439" i="6"/>
  <c r="K439" i="6"/>
  <c r="BA439" i="6" s="1"/>
  <c r="BE189" i="6"/>
  <c r="AY189" i="6"/>
  <c r="AW189" i="6"/>
  <c r="AU189" i="6"/>
  <c r="AS189" i="6"/>
  <c r="AQ189" i="6"/>
  <c r="AO189" i="6"/>
  <c r="AM189" i="6"/>
  <c r="AK189" i="6"/>
  <c r="AI189" i="6"/>
  <c r="AG189" i="6"/>
  <c r="AE189" i="6"/>
  <c r="AC189" i="6"/>
  <c r="Y189" i="6"/>
  <c r="W189" i="6"/>
  <c r="S189" i="6"/>
  <c r="Q189" i="6"/>
  <c r="O189" i="6"/>
  <c r="M189" i="6"/>
  <c r="K189" i="6"/>
  <c r="BA189" i="6" s="1"/>
  <c r="BE34" i="6"/>
  <c r="AY34" i="6"/>
  <c r="AW34" i="6"/>
  <c r="AU34" i="6"/>
  <c r="AS34" i="6"/>
  <c r="AQ34" i="6"/>
  <c r="AO34" i="6"/>
  <c r="AM34" i="6"/>
  <c r="AK34" i="6"/>
  <c r="AI34" i="6"/>
  <c r="AG34" i="6"/>
  <c r="AE34" i="6"/>
  <c r="AC34" i="6"/>
  <c r="Y34" i="6"/>
  <c r="W34" i="6"/>
  <c r="S34" i="6"/>
  <c r="Q34" i="6"/>
  <c r="O34" i="6"/>
  <c r="M34" i="6"/>
  <c r="K34" i="6"/>
  <c r="BA34" i="6" s="1"/>
  <c r="BE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Y14" i="6"/>
  <c r="W14" i="6"/>
  <c r="S14" i="6"/>
  <c r="Q14" i="6"/>
  <c r="O14" i="6"/>
  <c r="M14" i="6"/>
  <c r="K14" i="6"/>
  <c r="BC14" i="6" s="1"/>
  <c r="BE141" i="6"/>
  <c r="AY141" i="6"/>
  <c r="AW141" i="6"/>
  <c r="AU141" i="6"/>
  <c r="AS141" i="6"/>
  <c r="AQ141" i="6"/>
  <c r="AO141" i="6"/>
  <c r="AM141" i="6"/>
  <c r="AK141" i="6"/>
  <c r="AI141" i="6"/>
  <c r="AG141" i="6"/>
  <c r="AE141" i="6"/>
  <c r="AC141" i="6"/>
  <c r="Y141" i="6"/>
  <c r="W141" i="6"/>
  <c r="S141" i="6"/>
  <c r="Q141" i="6"/>
  <c r="O141" i="6"/>
  <c r="M141" i="6"/>
  <c r="K141" i="6"/>
  <c r="BA141" i="6" s="1"/>
  <c r="BE132" i="6"/>
  <c r="AY132" i="6"/>
  <c r="AW132" i="6"/>
  <c r="AU132" i="6"/>
  <c r="AS132" i="6"/>
  <c r="AQ132" i="6"/>
  <c r="AO132" i="6"/>
  <c r="AM132" i="6"/>
  <c r="AK132" i="6"/>
  <c r="AI132" i="6"/>
  <c r="AG132" i="6"/>
  <c r="AE132" i="6"/>
  <c r="AC132" i="6"/>
  <c r="Y132" i="6"/>
  <c r="W132" i="6"/>
  <c r="S132" i="6"/>
  <c r="Q132" i="6"/>
  <c r="O132" i="6"/>
  <c r="M132" i="6"/>
  <c r="K132" i="6"/>
  <c r="BA132" i="6" s="1"/>
  <c r="BE106" i="6"/>
  <c r="AY106" i="6"/>
  <c r="AW106" i="6"/>
  <c r="AU106" i="6"/>
  <c r="AS106" i="6"/>
  <c r="AQ106" i="6"/>
  <c r="AO106" i="6"/>
  <c r="AM106" i="6"/>
  <c r="AK106" i="6"/>
  <c r="AI106" i="6"/>
  <c r="AG106" i="6"/>
  <c r="AE106" i="6"/>
  <c r="AC106" i="6"/>
  <c r="Y106" i="6"/>
  <c r="W106" i="6"/>
  <c r="S106" i="6"/>
  <c r="Q106" i="6"/>
  <c r="O106" i="6"/>
  <c r="M106" i="6"/>
  <c r="K106" i="6"/>
  <c r="BA106" i="6" s="1"/>
  <c r="BE46" i="6"/>
  <c r="AY46" i="6"/>
  <c r="AW46" i="6"/>
  <c r="AU46" i="6"/>
  <c r="AS46" i="6"/>
  <c r="AQ46" i="6"/>
  <c r="AO46" i="6"/>
  <c r="AM46" i="6"/>
  <c r="AK46" i="6"/>
  <c r="AI46" i="6"/>
  <c r="AG46" i="6"/>
  <c r="AE46" i="6"/>
  <c r="AC46" i="6"/>
  <c r="Y46" i="6"/>
  <c r="W46" i="6"/>
  <c r="S46" i="6"/>
  <c r="Q46" i="6"/>
  <c r="O46" i="6"/>
  <c r="M46" i="6"/>
  <c r="K46" i="6"/>
  <c r="BA46" i="6" s="1"/>
  <c r="CN18" i="6"/>
  <c r="CM18" i="6"/>
  <c r="CL18" i="6"/>
  <c r="CH18" i="6"/>
  <c r="CF18" i="6"/>
  <c r="CD18" i="6"/>
  <c r="CB18" i="6"/>
  <c r="BZ18" i="6"/>
  <c r="BX18" i="6"/>
  <c r="DP18" i="6"/>
  <c r="DN18" i="6"/>
  <c r="DL18" i="6"/>
  <c r="DJ18" i="6"/>
  <c r="DH18" i="6"/>
  <c r="DF18" i="6"/>
  <c r="DD18" i="6"/>
  <c r="DB18" i="6"/>
  <c r="CZ18" i="6"/>
  <c r="CX18" i="6"/>
  <c r="CV18" i="6"/>
  <c r="CT18" i="6"/>
  <c r="CR18" i="6"/>
  <c r="CP18" i="6"/>
  <c r="BE188" i="6"/>
  <c r="AY188" i="6"/>
  <c r="AW188" i="6"/>
  <c r="AU188" i="6"/>
  <c r="AS188" i="6"/>
  <c r="AQ188" i="6"/>
  <c r="AO188" i="6"/>
  <c r="AM188" i="6"/>
  <c r="AK188" i="6"/>
  <c r="AI188" i="6"/>
  <c r="AG188" i="6"/>
  <c r="AE188" i="6"/>
  <c r="AC188" i="6"/>
  <c r="Y188" i="6"/>
  <c r="W188" i="6"/>
  <c r="S188" i="6"/>
  <c r="Q188" i="6"/>
  <c r="O188" i="6"/>
  <c r="M188" i="6"/>
  <c r="K188" i="6"/>
  <c r="X188" i="6" s="1"/>
  <c r="BE424" i="6"/>
  <c r="BC424" i="6"/>
  <c r="AY424" i="6"/>
  <c r="AW424" i="6"/>
  <c r="AU424" i="6"/>
  <c r="AS424" i="6"/>
  <c r="AQ424" i="6"/>
  <c r="AO424" i="6"/>
  <c r="AM424" i="6"/>
  <c r="AK424" i="6"/>
  <c r="AI424" i="6"/>
  <c r="AG424" i="6"/>
  <c r="AE424" i="6"/>
  <c r="AC424" i="6"/>
  <c r="Y424" i="6"/>
  <c r="X424" i="6"/>
  <c r="W424" i="6"/>
  <c r="S424" i="6"/>
  <c r="Q424" i="6"/>
  <c r="O424" i="6"/>
  <c r="M424" i="6"/>
  <c r="BA424" i="6"/>
  <c r="BE403" i="6"/>
  <c r="AY403" i="6"/>
  <c r="AW403" i="6"/>
  <c r="AU403" i="6"/>
  <c r="AS403" i="6"/>
  <c r="AQ403" i="6"/>
  <c r="AO403" i="6"/>
  <c r="AM403" i="6"/>
  <c r="AK403" i="6"/>
  <c r="AI403" i="6"/>
  <c r="AG403" i="6"/>
  <c r="AE403" i="6"/>
  <c r="AC403" i="6"/>
  <c r="Y403" i="6"/>
  <c r="W403" i="6"/>
  <c r="S403" i="6"/>
  <c r="Q403" i="6"/>
  <c r="O403" i="6"/>
  <c r="M403" i="6"/>
  <c r="K403" i="6"/>
  <c r="BA403" i="6" s="1"/>
  <c r="BE379" i="6"/>
  <c r="AY379" i="6"/>
  <c r="AW379" i="6"/>
  <c r="AU379" i="6"/>
  <c r="AS379" i="6"/>
  <c r="AQ379" i="6"/>
  <c r="AO379" i="6"/>
  <c r="AM379" i="6"/>
  <c r="AK379" i="6"/>
  <c r="AI379" i="6"/>
  <c r="AG379" i="6"/>
  <c r="AE379" i="6"/>
  <c r="AC379" i="6"/>
  <c r="Y379" i="6"/>
  <c r="W379" i="6"/>
  <c r="S379" i="6"/>
  <c r="Q379" i="6"/>
  <c r="O379" i="6"/>
  <c r="M379" i="6"/>
  <c r="K379" i="6"/>
  <c r="X379" i="6" s="1"/>
  <c r="BE364" i="6"/>
  <c r="AY364" i="6"/>
  <c r="AW364" i="6"/>
  <c r="AU364" i="6"/>
  <c r="AS364" i="6"/>
  <c r="AQ364" i="6"/>
  <c r="AO364" i="6"/>
  <c r="AM364" i="6"/>
  <c r="AK364" i="6"/>
  <c r="AI364" i="6"/>
  <c r="AG364" i="6"/>
  <c r="AE364" i="6"/>
  <c r="AC364" i="6"/>
  <c r="Y364" i="6"/>
  <c r="W364" i="6"/>
  <c r="S364" i="6"/>
  <c r="Q364" i="6"/>
  <c r="O364" i="6"/>
  <c r="M364" i="6"/>
  <c r="K364" i="6"/>
  <c r="BA364" i="6" s="1"/>
  <c r="DR20" i="6" l="1"/>
  <c r="BF20" i="6"/>
  <c r="X364" i="6"/>
  <c r="X46" i="6"/>
  <c r="X106" i="6"/>
  <c r="X439" i="6"/>
  <c r="BG190" i="6"/>
  <c r="BF190" i="6"/>
  <c r="DR462" i="6"/>
  <c r="DS186" i="6"/>
  <c r="DR186" i="6"/>
  <c r="BG133" i="6"/>
  <c r="BF133" i="6"/>
  <c r="BF257" i="6"/>
  <c r="BG257" i="6"/>
  <c r="BC132" i="6"/>
  <c r="BC106" i="6"/>
  <c r="BC46" i="6"/>
  <c r="X34" i="6"/>
  <c r="BC439" i="6"/>
  <c r="X189" i="6"/>
  <c r="BC189" i="6"/>
  <c r="BC34" i="6"/>
  <c r="X14" i="6"/>
  <c r="U439" i="6"/>
  <c r="U189" i="6"/>
  <c r="U34" i="6"/>
  <c r="U14" i="6"/>
  <c r="BA14" i="6"/>
  <c r="BC141" i="6"/>
  <c r="X141" i="6"/>
  <c r="U141" i="6"/>
  <c r="X132" i="6"/>
  <c r="U132" i="6"/>
  <c r="U106" i="6"/>
  <c r="U46" i="6"/>
  <c r="BC364" i="6"/>
  <c r="X403" i="6"/>
  <c r="BC403" i="6"/>
  <c r="U188" i="6"/>
  <c r="BA188" i="6"/>
  <c r="BC188" i="6"/>
  <c r="U424" i="6"/>
  <c r="BF424" i="6" s="1"/>
  <c r="U403" i="6"/>
  <c r="U379" i="6"/>
  <c r="BA379" i="6"/>
  <c r="BC379" i="6"/>
  <c r="U364" i="6"/>
  <c r="CO61" i="6"/>
  <c r="DQ153" i="6"/>
  <c r="DO153" i="6"/>
  <c r="DM153" i="6"/>
  <c r="DK153" i="6"/>
  <c r="DI153" i="6"/>
  <c r="DG153" i="6"/>
  <c r="DE153" i="6"/>
  <c r="DA153" i="6"/>
  <c r="CY153" i="6"/>
  <c r="CW153" i="6"/>
  <c r="CU153" i="6"/>
  <c r="CS153" i="6"/>
  <c r="CQ153" i="6"/>
  <c r="CK153" i="6"/>
  <c r="CJ153" i="6"/>
  <c r="CI153" i="6"/>
  <c r="CG153" i="6"/>
  <c r="CE153" i="6"/>
  <c r="CC153" i="6"/>
  <c r="CA153" i="6"/>
  <c r="BY153" i="6"/>
  <c r="DQ104" i="6"/>
  <c r="DO104" i="6"/>
  <c r="DM104" i="6"/>
  <c r="DK104" i="6"/>
  <c r="DI104" i="6"/>
  <c r="DG104" i="6"/>
  <c r="DE104" i="6"/>
  <c r="DA104" i="6"/>
  <c r="CY104" i="6"/>
  <c r="CW104" i="6"/>
  <c r="CU104" i="6"/>
  <c r="CS104" i="6"/>
  <c r="CQ104" i="6"/>
  <c r="CO104" i="6"/>
  <c r="CK104" i="6"/>
  <c r="CJ104" i="6"/>
  <c r="CI104" i="6"/>
  <c r="CG104" i="6"/>
  <c r="CE104" i="6"/>
  <c r="CC104" i="6"/>
  <c r="CA104" i="6"/>
  <c r="BY104" i="6"/>
  <c r="DQ61" i="6"/>
  <c r="DO61" i="6"/>
  <c r="DM61" i="6"/>
  <c r="DK61" i="6"/>
  <c r="DI61" i="6"/>
  <c r="DG61" i="6"/>
  <c r="DE61" i="6"/>
  <c r="DA61" i="6"/>
  <c r="CY61" i="6"/>
  <c r="CW61" i="6"/>
  <c r="CU61" i="6"/>
  <c r="CS61" i="6"/>
  <c r="CQ61" i="6"/>
  <c r="CK61" i="6"/>
  <c r="CJ61" i="6"/>
  <c r="CI61" i="6"/>
  <c r="CG61" i="6"/>
  <c r="CE61" i="6"/>
  <c r="CC61" i="6"/>
  <c r="CA61" i="6"/>
  <c r="BY61" i="6"/>
  <c r="DQ44" i="6"/>
  <c r="DO44" i="6"/>
  <c r="DM44" i="6"/>
  <c r="DK44" i="6"/>
  <c r="DI44" i="6"/>
  <c r="DG44" i="6"/>
  <c r="DE44" i="6"/>
  <c r="DC44" i="6"/>
  <c r="DA44" i="6"/>
  <c r="CY44" i="6"/>
  <c r="CW44" i="6"/>
  <c r="CU44" i="6"/>
  <c r="CS44" i="6"/>
  <c r="CQ44" i="6"/>
  <c r="CO44" i="6"/>
  <c r="CK44" i="6"/>
  <c r="CJ44" i="6"/>
  <c r="CI44" i="6"/>
  <c r="CG44" i="6"/>
  <c r="CE44" i="6"/>
  <c r="CC44" i="6"/>
  <c r="CA44" i="6"/>
  <c r="BY44" i="6"/>
  <c r="DQ36" i="6"/>
  <c r="DO36" i="6"/>
  <c r="DM36" i="6"/>
  <c r="DK36" i="6"/>
  <c r="DI36" i="6"/>
  <c r="DG36" i="6"/>
  <c r="DE36" i="6"/>
  <c r="DC36" i="6"/>
  <c r="DA36" i="6"/>
  <c r="CY36" i="6"/>
  <c r="CW36" i="6"/>
  <c r="CU36" i="6"/>
  <c r="CS36" i="6"/>
  <c r="CQ36" i="6"/>
  <c r="CO36" i="6"/>
  <c r="CK36" i="6"/>
  <c r="CJ36" i="6"/>
  <c r="CI36" i="6"/>
  <c r="CG36" i="6"/>
  <c r="CE36" i="6"/>
  <c r="CC36" i="6"/>
  <c r="CA36" i="6"/>
  <c r="BY36" i="6"/>
  <c r="CJ18" i="6"/>
  <c r="DQ16" i="6"/>
  <c r="DO16" i="6"/>
  <c r="DM16" i="6"/>
  <c r="DK16" i="6"/>
  <c r="DI16" i="6"/>
  <c r="DG16" i="6"/>
  <c r="DE16" i="6"/>
  <c r="DC16" i="6"/>
  <c r="DA16" i="6"/>
  <c r="CY16" i="6"/>
  <c r="CW16" i="6"/>
  <c r="CU16" i="6"/>
  <c r="CS16" i="6"/>
  <c r="CQ16" i="6"/>
  <c r="CO16" i="6"/>
  <c r="CK16" i="6"/>
  <c r="CJ16" i="6"/>
  <c r="CI16" i="6"/>
  <c r="CG16" i="6"/>
  <c r="CE16" i="6"/>
  <c r="CC16" i="6"/>
  <c r="CA16" i="6"/>
  <c r="BY16" i="6"/>
  <c r="BF439" i="6" l="1"/>
  <c r="BF403" i="6"/>
  <c r="BF106" i="6"/>
  <c r="BF132" i="6"/>
  <c r="BF34" i="6"/>
  <c r="BF141" i="6"/>
  <c r="BF189" i="6"/>
  <c r="BG14" i="6"/>
  <c r="BF14" i="6"/>
  <c r="DS462" i="6"/>
  <c r="BF379" i="6"/>
  <c r="BF46" i="6"/>
  <c r="BG132" i="6"/>
  <c r="BG439" i="6"/>
  <c r="BG189" i="6"/>
  <c r="BG34" i="6"/>
  <c r="BG141" i="6"/>
  <c r="BG106" i="6"/>
  <c r="BG46" i="6"/>
  <c r="DS104" i="6"/>
  <c r="BF364" i="6"/>
  <c r="BF188" i="6"/>
  <c r="DR104" i="6"/>
  <c r="DS153" i="6"/>
  <c r="DR153" i="6"/>
  <c r="BG188" i="6"/>
  <c r="BG424" i="6"/>
  <c r="BG403" i="6"/>
  <c r="BG379" i="6"/>
  <c r="BG364" i="6"/>
  <c r="DR61" i="6"/>
  <c r="DS61" i="6"/>
  <c r="DR16" i="6"/>
  <c r="DS16" i="6"/>
  <c r="DR36" i="6"/>
  <c r="DS36" i="6"/>
  <c r="DR44" i="6"/>
  <c r="DS44" i="6"/>
  <c r="DQ258" i="6"/>
  <c r="DO258" i="6"/>
  <c r="DM258" i="6"/>
  <c r="DK258" i="6"/>
  <c r="DI258" i="6"/>
  <c r="DG258" i="6"/>
  <c r="DE258" i="6"/>
  <c r="DC258" i="6"/>
  <c r="DA258" i="6"/>
  <c r="CY258" i="6"/>
  <c r="CW258" i="6"/>
  <c r="CU258" i="6"/>
  <c r="CS258" i="6"/>
  <c r="CQ258" i="6"/>
  <c r="CO258" i="6"/>
  <c r="CK258" i="6"/>
  <c r="CI258" i="6"/>
  <c r="CG258" i="6"/>
  <c r="CE258" i="6"/>
  <c r="CC258" i="6"/>
  <c r="CA258" i="6"/>
  <c r="BY258" i="6"/>
  <c r="DQ234" i="6"/>
  <c r="DO234" i="6"/>
  <c r="DM234" i="6"/>
  <c r="DK234" i="6"/>
  <c r="DI234" i="6"/>
  <c r="DG234" i="6"/>
  <c r="DE234" i="6"/>
  <c r="DC234" i="6"/>
  <c r="DA234" i="6"/>
  <c r="CY234" i="6"/>
  <c r="CW234" i="6"/>
  <c r="CU234" i="6"/>
  <c r="CS234" i="6"/>
  <c r="CQ234" i="6"/>
  <c r="CO234" i="6"/>
  <c r="CK234" i="6"/>
  <c r="CI234" i="6"/>
  <c r="CG234" i="6"/>
  <c r="CE234" i="6"/>
  <c r="CC234" i="6"/>
  <c r="CA234" i="6"/>
  <c r="BY234" i="6"/>
  <c r="BD229" i="7"/>
  <c r="BB229" i="7"/>
  <c r="AZ229" i="7"/>
  <c r="AX229" i="7"/>
  <c r="AV229" i="7"/>
  <c r="AT229" i="7"/>
  <c r="AR229" i="7"/>
  <c r="AP229" i="7"/>
  <c r="AN229" i="7"/>
  <c r="AL229" i="7"/>
  <c r="AJ229" i="7"/>
  <c r="AH229" i="7"/>
  <c r="AF229" i="7"/>
  <c r="AD229" i="7"/>
  <c r="AB229" i="7"/>
  <c r="X229" i="7"/>
  <c r="V229" i="7"/>
  <c r="T229" i="7"/>
  <c r="R229" i="7"/>
  <c r="P229" i="7"/>
  <c r="N229" i="7"/>
  <c r="L229" i="7"/>
  <c r="DQ15" i="6"/>
  <c r="DO15" i="6"/>
  <c r="DM15" i="6"/>
  <c r="DK15" i="6"/>
  <c r="DI15" i="6"/>
  <c r="DG15" i="6"/>
  <c r="DE15" i="6"/>
  <c r="DC15" i="6"/>
  <c r="DA15" i="6"/>
  <c r="CY15" i="6"/>
  <c r="CW15" i="6"/>
  <c r="CU15" i="6"/>
  <c r="CS15" i="6"/>
  <c r="CQ15" i="6"/>
  <c r="CO15" i="6"/>
  <c r="CK15" i="6"/>
  <c r="CI15" i="6"/>
  <c r="CG15" i="6"/>
  <c r="CE15" i="6"/>
  <c r="CC15" i="6"/>
  <c r="CA15" i="6"/>
  <c r="BY15" i="6"/>
  <c r="DQ233" i="6"/>
  <c r="DO233" i="6"/>
  <c r="DM233" i="6"/>
  <c r="DK233" i="6"/>
  <c r="DI233" i="6"/>
  <c r="DG233" i="6"/>
  <c r="DE233" i="6"/>
  <c r="DC233" i="6"/>
  <c r="DA233" i="6"/>
  <c r="CY233" i="6"/>
  <c r="CW233" i="6"/>
  <c r="CU233" i="6"/>
  <c r="CS233" i="6"/>
  <c r="CQ233" i="6"/>
  <c r="CO233" i="6"/>
  <c r="CK233" i="6"/>
  <c r="CI233" i="6"/>
  <c r="CG233" i="6"/>
  <c r="CE233" i="6"/>
  <c r="CC233" i="6"/>
  <c r="CA233" i="6"/>
  <c r="BY233" i="6"/>
  <c r="BD228" i="7"/>
  <c r="BB228" i="7"/>
  <c r="AZ228" i="7"/>
  <c r="AX228" i="7"/>
  <c r="AV228" i="7"/>
  <c r="AT228" i="7"/>
  <c r="AR228" i="7"/>
  <c r="AP228" i="7"/>
  <c r="AN228" i="7"/>
  <c r="AL228" i="7"/>
  <c r="AJ228" i="7"/>
  <c r="AH228" i="7"/>
  <c r="AF228" i="7"/>
  <c r="AD228" i="7"/>
  <c r="AB228" i="7"/>
  <c r="X228" i="7"/>
  <c r="V228" i="7"/>
  <c r="T228" i="7"/>
  <c r="R228" i="7"/>
  <c r="P228" i="7"/>
  <c r="N228" i="7"/>
  <c r="L228" i="7"/>
  <c r="DQ257" i="6"/>
  <c r="DO257" i="6"/>
  <c r="DM257" i="6"/>
  <c r="DK257" i="6"/>
  <c r="DI257" i="6"/>
  <c r="DG257" i="6"/>
  <c r="DE257" i="6"/>
  <c r="DC257" i="6"/>
  <c r="DA257" i="6"/>
  <c r="CY257" i="6"/>
  <c r="CW257" i="6"/>
  <c r="CU257" i="6"/>
  <c r="CS257" i="6"/>
  <c r="CQ257" i="6"/>
  <c r="CO257" i="6"/>
  <c r="CK257" i="6"/>
  <c r="CJ257" i="6"/>
  <c r="CI257" i="6"/>
  <c r="CG257" i="6"/>
  <c r="CE257" i="6"/>
  <c r="CC257" i="6"/>
  <c r="CA257" i="6"/>
  <c r="BY257" i="6"/>
  <c r="BD227" i="7"/>
  <c r="BB227" i="7"/>
  <c r="AZ227" i="7"/>
  <c r="AX227" i="7"/>
  <c r="AV227" i="7"/>
  <c r="AT227" i="7"/>
  <c r="AR227" i="7"/>
  <c r="AP227" i="7"/>
  <c r="AN227" i="7"/>
  <c r="AL227" i="7"/>
  <c r="AJ227" i="7"/>
  <c r="AH227" i="7"/>
  <c r="AF227" i="7"/>
  <c r="AD227" i="7"/>
  <c r="AB227" i="7"/>
  <c r="X227" i="7"/>
  <c r="W227" i="7"/>
  <c r="V227" i="7"/>
  <c r="T227" i="7"/>
  <c r="R227" i="7"/>
  <c r="P227" i="7"/>
  <c r="N227" i="7"/>
  <c r="L227" i="7"/>
  <c r="DQ235" i="6"/>
  <c r="DO235" i="6"/>
  <c r="DM235" i="6"/>
  <c r="DK235" i="6"/>
  <c r="DI235" i="6"/>
  <c r="DG235" i="6"/>
  <c r="DE235" i="6"/>
  <c r="DC235" i="6"/>
  <c r="DA235" i="6"/>
  <c r="CY235" i="6"/>
  <c r="CW235" i="6"/>
  <c r="CU235" i="6"/>
  <c r="CS235" i="6"/>
  <c r="CQ235" i="6"/>
  <c r="CO235" i="6"/>
  <c r="CK235" i="6"/>
  <c r="CI235" i="6"/>
  <c r="CG235" i="6"/>
  <c r="CE235" i="6"/>
  <c r="CC235" i="6"/>
  <c r="CA235" i="6"/>
  <c r="BY235" i="6"/>
  <c r="BD226" i="7"/>
  <c r="BB226" i="7"/>
  <c r="AZ226" i="7"/>
  <c r="AX226" i="7"/>
  <c r="AV226" i="7"/>
  <c r="AT226" i="7"/>
  <c r="AR226" i="7"/>
  <c r="AP226" i="7"/>
  <c r="AN226" i="7"/>
  <c r="AL226" i="7"/>
  <c r="AJ226" i="7"/>
  <c r="AH226" i="7"/>
  <c r="AF226" i="7"/>
  <c r="AD226" i="7"/>
  <c r="AB226" i="7"/>
  <c r="X226" i="7"/>
  <c r="V226" i="7"/>
  <c r="T226" i="7"/>
  <c r="R226" i="7"/>
  <c r="P226" i="7"/>
  <c r="N226" i="7"/>
  <c r="L226" i="7"/>
  <c r="DQ232" i="6"/>
  <c r="DO232" i="6"/>
  <c r="DM232" i="6"/>
  <c r="DK232" i="6"/>
  <c r="DI232" i="6"/>
  <c r="DG232" i="6"/>
  <c r="DE232" i="6"/>
  <c r="DC232" i="6"/>
  <c r="DA232" i="6"/>
  <c r="CY232" i="6"/>
  <c r="CW232" i="6"/>
  <c r="CU232" i="6"/>
  <c r="CS232" i="6"/>
  <c r="CQ232" i="6"/>
  <c r="CO232" i="6"/>
  <c r="CK232" i="6"/>
  <c r="CJ232" i="6"/>
  <c r="CI232" i="6"/>
  <c r="CG232" i="6"/>
  <c r="CE232" i="6"/>
  <c r="CC232" i="6"/>
  <c r="CA232" i="6"/>
  <c r="BY232" i="6"/>
  <c r="BD225" i="7"/>
  <c r="BB225" i="7"/>
  <c r="AZ225" i="7"/>
  <c r="AX225" i="7"/>
  <c r="AV225" i="7"/>
  <c r="AT225" i="7"/>
  <c r="AR225" i="7"/>
  <c r="AP225" i="7"/>
  <c r="AN225" i="7"/>
  <c r="AL225" i="7"/>
  <c r="AJ225" i="7"/>
  <c r="AH225" i="7"/>
  <c r="AF225" i="7"/>
  <c r="AD225" i="7"/>
  <c r="AB225" i="7"/>
  <c r="X225" i="7"/>
  <c r="W225" i="7"/>
  <c r="V225" i="7"/>
  <c r="T225" i="7"/>
  <c r="R225" i="7"/>
  <c r="P225" i="7"/>
  <c r="N225" i="7"/>
  <c r="L225" i="7"/>
  <c r="BE231" i="6"/>
  <c r="BC231" i="6"/>
  <c r="BA231" i="6"/>
  <c r="AY231" i="6"/>
  <c r="AW231" i="6"/>
  <c r="AU231" i="6"/>
  <c r="AS231" i="6"/>
  <c r="AQ231" i="6"/>
  <c r="AO231" i="6"/>
  <c r="AM231" i="6"/>
  <c r="AK231" i="6"/>
  <c r="AI231" i="6"/>
  <c r="AG231" i="6"/>
  <c r="AE231" i="6"/>
  <c r="AC231" i="6"/>
  <c r="Y231" i="6"/>
  <c r="X231" i="6"/>
  <c r="W231" i="6"/>
  <c r="U231" i="6"/>
  <c r="S231" i="6"/>
  <c r="Q231" i="6"/>
  <c r="O231" i="6"/>
  <c r="M231" i="6"/>
  <c r="BD216" i="7"/>
  <c r="BB216" i="7"/>
  <c r="AZ216" i="7"/>
  <c r="AX216" i="7"/>
  <c r="AV216" i="7"/>
  <c r="AT216" i="7"/>
  <c r="AR216" i="7"/>
  <c r="AP216" i="7"/>
  <c r="AN216" i="7"/>
  <c r="AL216" i="7"/>
  <c r="AJ216" i="7"/>
  <c r="AH216" i="7"/>
  <c r="AF216" i="7"/>
  <c r="AD216" i="7"/>
  <c r="AB216" i="7"/>
  <c r="X216" i="7"/>
  <c r="W216" i="7"/>
  <c r="V216" i="7"/>
  <c r="T216" i="7"/>
  <c r="R216" i="7"/>
  <c r="P216" i="7"/>
  <c r="N216" i="7"/>
  <c r="L216" i="7"/>
  <c r="BD172" i="7"/>
  <c r="BB172" i="7"/>
  <c r="AZ172" i="7"/>
  <c r="AX172" i="7"/>
  <c r="AV172" i="7"/>
  <c r="AT172" i="7"/>
  <c r="AR172" i="7"/>
  <c r="AP172" i="7"/>
  <c r="AN172" i="7"/>
  <c r="AL172" i="7"/>
  <c r="AJ172" i="7"/>
  <c r="AH172" i="7"/>
  <c r="AF172" i="7"/>
  <c r="AD172" i="7"/>
  <c r="AB172" i="7"/>
  <c r="X172" i="7"/>
  <c r="W172" i="7"/>
  <c r="V172" i="7"/>
  <c r="T172" i="7"/>
  <c r="R172" i="7"/>
  <c r="P172" i="7"/>
  <c r="N172" i="7"/>
  <c r="L172" i="7"/>
  <c r="DQ487" i="6"/>
  <c r="DO487" i="6"/>
  <c r="DM487" i="6"/>
  <c r="DK487" i="6"/>
  <c r="DI487" i="6"/>
  <c r="DG487" i="6"/>
  <c r="DE487" i="6"/>
  <c r="DC487" i="6"/>
  <c r="DA487" i="6"/>
  <c r="CY487" i="6"/>
  <c r="CW487" i="6"/>
  <c r="CU487" i="6"/>
  <c r="CS487" i="6"/>
  <c r="CQ487" i="6"/>
  <c r="CO487" i="6"/>
  <c r="CK487" i="6"/>
  <c r="CI487" i="6"/>
  <c r="CG487" i="6"/>
  <c r="CE487" i="6"/>
  <c r="CC487" i="6"/>
  <c r="CA487" i="6"/>
  <c r="BY487" i="6"/>
  <c r="DQ392" i="6"/>
  <c r="DO392" i="6"/>
  <c r="DM392" i="6"/>
  <c r="DK392" i="6"/>
  <c r="DI392" i="6"/>
  <c r="DG392" i="6"/>
  <c r="DE392" i="6"/>
  <c r="DC392" i="6"/>
  <c r="DA392" i="6"/>
  <c r="CY392" i="6"/>
  <c r="CW392" i="6"/>
  <c r="CU392" i="6"/>
  <c r="CS392" i="6"/>
  <c r="CQ392" i="6"/>
  <c r="CO392" i="6"/>
  <c r="CK392" i="6"/>
  <c r="CI392" i="6"/>
  <c r="CG392" i="6"/>
  <c r="CE392" i="6"/>
  <c r="CC392" i="6"/>
  <c r="CA392" i="6"/>
  <c r="BY392" i="6"/>
  <c r="DQ185" i="6"/>
  <c r="DO185" i="6"/>
  <c r="DM185" i="6"/>
  <c r="DK185" i="6"/>
  <c r="DI185" i="6"/>
  <c r="DG185" i="6"/>
  <c r="DE185" i="6"/>
  <c r="DC185" i="6"/>
  <c r="DA185" i="6"/>
  <c r="CY185" i="6"/>
  <c r="CW185" i="6"/>
  <c r="CU185" i="6"/>
  <c r="CS185" i="6"/>
  <c r="CQ185" i="6"/>
  <c r="CO185" i="6"/>
  <c r="CK185" i="6"/>
  <c r="CI185" i="6"/>
  <c r="CG185" i="6"/>
  <c r="CE185" i="6"/>
  <c r="CC185" i="6"/>
  <c r="CA185" i="6"/>
  <c r="BY185" i="6"/>
  <c r="BE486" i="6"/>
  <c r="BC486" i="6"/>
  <c r="BA486" i="6"/>
  <c r="AY486" i="6"/>
  <c r="AW486" i="6"/>
  <c r="AU486" i="6"/>
  <c r="AS486" i="6"/>
  <c r="AQ486" i="6"/>
  <c r="AO486" i="6"/>
  <c r="AM486" i="6"/>
  <c r="AK486" i="6"/>
  <c r="AI486" i="6"/>
  <c r="AG486" i="6"/>
  <c r="AE486" i="6"/>
  <c r="AC486" i="6"/>
  <c r="Y486" i="6"/>
  <c r="W486" i="6"/>
  <c r="U486" i="6"/>
  <c r="S486" i="6"/>
  <c r="Q486" i="6"/>
  <c r="O486" i="6"/>
  <c r="M486" i="6"/>
  <c r="BE393" i="6"/>
  <c r="BC393" i="6"/>
  <c r="BA393" i="6"/>
  <c r="AY393" i="6"/>
  <c r="AW393" i="6"/>
  <c r="AU393" i="6"/>
  <c r="AS393" i="6"/>
  <c r="AQ393" i="6"/>
  <c r="AO393" i="6"/>
  <c r="AM393" i="6"/>
  <c r="AK393" i="6"/>
  <c r="AI393" i="6"/>
  <c r="AG393" i="6"/>
  <c r="AE393" i="6"/>
  <c r="AC393" i="6"/>
  <c r="Y393" i="6"/>
  <c r="W393" i="6"/>
  <c r="U393" i="6"/>
  <c r="S393" i="6"/>
  <c r="Q393" i="6"/>
  <c r="O393" i="6"/>
  <c r="M393" i="6"/>
  <c r="BE187" i="6"/>
  <c r="BC187" i="6"/>
  <c r="BA187" i="6"/>
  <c r="AY187" i="6"/>
  <c r="AW187" i="6"/>
  <c r="AU187" i="6"/>
  <c r="AS187" i="6"/>
  <c r="AQ187" i="6"/>
  <c r="AO187" i="6"/>
  <c r="AM187" i="6"/>
  <c r="AK187" i="6"/>
  <c r="AI187" i="6"/>
  <c r="AG187" i="6"/>
  <c r="AE187" i="6"/>
  <c r="AC187" i="6"/>
  <c r="Y187" i="6"/>
  <c r="W187" i="6"/>
  <c r="U187" i="6"/>
  <c r="S187" i="6"/>
  <c r="Q187" i="6"/>
  <c r="O187" i="6"/>
  <c r="M187" i="6"/>
  <c r="BD161" i="7"/>
  <c r="AX161" i="7"/>
  <c r="AV161" i="7"/>
  <c r="AT161" i="7"/>
  <c r="AR161" i="7"/>
  <c r="AP161" i="7"/>
  <c r="AN161" i="7"/>
  <c r="AL161" i="7"/>
  <c r="AJ161" i="7"/>
  <c r="AH161" i="7"/>
  <c r="AF161" i="7"/>
  <c r="AD161" i="7"/>
  <c r="AB161" i="7"/>
  <c r="X161" i="7"/>
  <c r="V161" i="7"/>
  <c r="R161" i="7"/>
  <c r="P161" i="7"/>
  <c r="N161" i="7"/>
  <c r="L161" i="7"/>
  <c r="J161" i="7"/>
  <c r="AZ161" i="7" s="1"/>
  <c r="BD160" i="7"/>
  <c r="AX160" i="7"/>
  <c r="AV160" i="7"/>
  <c r="AT160" i="7"/>
  <c r="AR160" i="7"/>
  <c r="AP160" i="7"/>
  <c r="AN160" i="7"/>
  <c r="AL160" i="7"/>
  <c r="AJ160" i="7"/>
  <c r="AH160" i="7"/>
  <c r="AF160" i="7"/>
  <c r="AD160" i="7"/>
  <c r="AB160" i="7"/>
  <c r="X160" i="7"/>
  <c r="V160" i="7"/>
  <c r="R160" i="7"/>
  <c r="P160" i="7"/>
  <c r="N160" i="7"/>
  <c r="L160" i="7"/>
  <c r="J160" i="7"/>
  <c r="W160" i="7" s="1"/>
  <c r="BD159" i="7"/>
  <c r="AX159" i="7"/>
  <c r="AV159" i="7"/>
  <c r="AT159" i="7"/>
  <c r="AR159" i="7"/>
  <c r="AP159" i="7"/>
  <c r="AN159" i="7"/>
  <c r="AL159" i="7"/>
  <c r="AJ159" i="7"/>
  <c r="AH159" i="7"/>
  <c r="AF159" i="7"/>
  <c r="AD159" i="7"/>
  <c r="AB159" i="7"/>
  <c r="X159" i="7"/>
  <c r="V159" i="7"/>
  <c r="R159" i="7"/>
  <c r="P159" i="7"/>
  <c r="N159" i="7"/>
  <c r="L159" i="7"/>
  <c r="J159" i="7"/>
  <c r="AZ159" i="7" s="1"/>
  <c r="BD158" i="7"/>
  <c r="AX158" i="7"/>
  <c r="AV158" i="7"/>
  <c r="AT158" i="7"/>
  <c r="AR158" i="7"/>
  <c r="AP158" i="7"/>
  <c r="AN158" i="7"/>
  <c r="AL158" i="7"/>
  <c r="AJ158" i="7"/>
  <c r="AH158" i="7"/>
  <c r="AF158" i="7"/>
  <c r="AD158" i="7"/>
  <c r="AB158" i="7"/>
  <c r="X158" i="7"/>
  <c r="V158" i="7"/>
  <c r="R158" i="7"/>
  <c r="P158" i="7"/>
  <c r="N158" i="7"/>
  <c r="L158" i="7"/>
  <c r="J158" i="7"/>
  <c r="W158" i="7" s="1"/>
  <c r="BD157" i="7"/>
  <c r="AX157" i="7"/>
  <c r="AV157" i="7"/>
  <c r="AT157" i="7"/>
  <c r="AR157" i="7"/>
  <c r="AP157" i="7"/>
  <c r="AN157" i="7"/>
  <c r="AL157" i="7"/>
  <c r="AJ157" i="7"/>
  <c r="AH157" i="7"/>
  <c r="AF157" i="7"/>
  <c r="AD157" i="7"/>
  <c r="AB157" i="7"/>
  <c r="X157" i="7"/>
  <c r="V157" i="7"/>
  <c r="R157" i="7"/>
  <c r="P157" i="7"/>
  <c r="N157" i="7"/>
  <c r="L157" i="7"/>
  <c r="J157" i="7"/>
  <c r="AZ157" i="7" s="1"/>
  <c r="DQ12" i="6"/>
  <c r="DK12" i="6"/>
  <c r="DI12" i="6"/>
  <c r="DG12" i="6"/>
  <c r="DE12" i="6"/>
  <c r="DC12" i="6"/>
  <c r="DA12" i="6"/>
  <c r="CY12" i="6"/>
  <c r="CW12" i="6"/>
  <c r="CU12" i="6"/>
  <c r="CS12" i="6"/>
  <c r="CQ12" i="6"/>
  <c r="CO12" i="6"/>
  <c r="CK12" i="6"/>
  <c r="CI12" i="6"/>
  <c r="CE12" i="6"/>
  <c r="CC12" i="6"/>
  <c r="CA12" i="6"/>
  <c r="BY12" i="6"/>
  <c r="BW12" i="6"/>
  <c r="DM12" i="6" s="1"/>
  <c r="DQ58" i="6"/>
  <c r="DK58" i="6"/>
  <c r="DI58" i="6"/>
  <c r="DG58" i="6"/>
  <c r="DE58" i="6"/>
  <c r="DC58" i="6"/>
  <c r="DA58" i="6"/>
  <c r="CY58" i="6"/>
  <c r="CW58" i="6"/>
  <c r="CU58" i="6"/>
  <c r="CS58" i="6"/>
  <c r="CQ58" i="6"/>
  <c r="CO58" i="6"/>
  <c r="CK58" i="6"/>
  <c r="CI58" i="6"/>
  <c r="CE58" i="6"/>
  <c r="CC58" i="6"/>
  <c r="BY58" i="6"/>
  <c r="BW58" i="6"/>
  <c r="DM58" i="6" s="1"/>
  <c r="DQ151" i="6"/>
  <c r="DK151" i="6"/>
  <c r="DI151" i="6"/>
  <c r="DG151" i="6"/>
  <c r="DE151" i="6"/>
  <c r="DC151" i="6"/>
  <c r="DA151" i="6"/>
  <c r="CY151" i="6"/>
  <c r="CW151" i="6"/>
  <c r="CU151" i="6"/>
  <c r="CS151" i="6"/>
  <c r="CQ151" i="6"/>
  <c r="CO151" i="6"/>
  <c r="CK151" i="6"/>
  <c r="CI151" i="6"/>
  <c r="CE151" i="6"/>
  <c r="CC151" i="6"/>
  <c r="BY151" i="6"/>
  <c r="BW151" i="6"/>
  <c r="DM151" i="6" s="1"/>
  <c r="DQ102" i="6"/>
  <c r="DM102" i="6"/>
  <c r="DK102" i="6"/>
  <c r="DI102" i="6"/>
  <c r="DG102" i="6"/>
  <c r="DE102" i="6"/>
  <c r="DC102" i="6"/>
  <c r="DA102" i="6"/>
  <c r="CY102" i="6"/>
  <c r="CW102" i="6"/>
  <c r="CU102" i="6"/>
  <c r="CS102" i="6"/>
  <c r="CQ102" i="6"/>
  <c r="CO102" i="6"/>
  <c r="CJ102" i="6"/>
  <c r="CI102" i="6"/>
  <c r="CD102" i="6"/>
  <c r="CE102" i="6" s="1"/>
  <c r="CC102" i="6"/>
  <c r="BZ102" i="6"/>
  <c r="CA102" i="6" s="1"/>
  <c r="BX102" i="6"/>
  <c r="CK102" i="6" s="1"/>
  <c r="BW102" i="6"/>
  <c r="CG102" i="6" s="1"/>
  <c r="BD135" i="7"/>
  <c r="AX135" i="7"/>
  <c r="AV135" i="7"/>
  <c r="AT135" i="7"/>
  <c r="AR135" i="7"/>
  <c r="AP135" i="7"/>
  <c r="AN135" i="7"/>
  <c r="AL135" i="7"/>
  <c r="AJ135" i="7"/>
  <c r="AH135" i="7"/>
  <c r="AF135" i="7"/>
  <c r="AD135" i="7"/>
  <c r="AB135" i="7"/>
  <c r="X135" i="7"/>
  <c r="V135" i="7"/>
  <c r="R135" i="7"/>
  <c r="P135" i="7"/>
  <c r="N135" i="7"/>
  <c r="L135" i="7"/>
  <c r="J135" i="7"/>
  <c r="AZ135" i="7" s="1"/>
  <c r="BD147" i="7"/>
  <c r="AZ147" i="7"/>
  <c r="AX147" i="7"/>
  <c r="AV147" i="7"/>
  <c r="AT147" i="7"/>
  <c r="AR147" i="7"/>
  <c r="AP147" i="7"/>
  <c r="AN147" i="7"/>
  <c r="AL147" i="7"/>
  <c r="AJ147" i="7"/>
  <c r="AH147" i="7"/>
  <c r="AF147" i="7"/>
  <c r="AD147" i="7"/>
  <c r="AB147" i="7"/>
  <c r="W147" i="7"/>
  <c r="V147" i="7"/>
  <c r="Q147" i="7"/>
  <c r="R147" i="7" s="1"/>
  <c r="P147" i="7"/>
  <c r="N147" i="7"/>
  <c r="M147" i="7"/>
  <c r="K147" i="7"/>
  <c r="X147" i="7" s="1"/>
  <c r="J147" i="7"/>
  <c r="T147" i="7" s="1"/>
  <c r="BE225" i="7" l="1"/>
  <c r="BE228" i="7"/>
  <c r="BB147" i="7"/>
  <c r="W161" i="7"/>
  <c r="BE172" i="7"/>
  <c r="BF172" i="7"/>
  <c r="BF228" i="7"/>
  <c r="BF225" i="7"/>
  <c r="BF226" i="7"/>
  <c r="BF229" i="7"/>
  <c r="W157" i="7"/>
  <c r="BE216" i="7"/>
  <c r="BF216" i="7"/>
  <c r="BE226" i="7"/>
  <c r="BE227" i="7"/>
  <c r="BF227" i="7"/>
  <c r="BE229" i="7"/>
  <c r="DO102" i="6"/>
  <c r="DR102" i="6" s="1"/>
  <c r="DS185" i="6"/>
  <c r="BY102" i="6"/>
  <c r="BF231" i="6"/>
  <c r="DR235" i="6"/>
  <c r="DR257" i="6"/>
  <c r="DS257" i="6"/>
  <c r="CG12" i="6"/>
  <c r="BG231" i="6"/>
  <c r="DR233" i="6"/>
  <c r="DR232" i="6"/>
  <c r="DS232" i="6"/>
  <c r="DS235" i="6"/>
  <c r="DS234" i="6"/>
  <c r="DS392" i="6"/>
  <c r="BG393" i="6"/>
  <c r="DR234" i="6"/>
  <c r="DS258" i="6"/>
  <c r="DR258" i="6"/>
  <c r="DS233" i="6"/>
  <c r="DS15" i="6"/>
  <c r="DR15" i="6"/>
  <c r="L147" i="7"/>
  <c r="BB159" i="7"/>
  <c r="BB135" i="7"/>
  <c r="BB157" i="7"/>
  <c r="W159" i="7"/>
  <c r="BB161" i="7"/>
  <c r="T135" i="7"/>
  <c r="DR185" i="6"/>
  <c r="DR392" i="6"/>
  <c r="DS487" i="6"/>
  <c r="DR487" i="6"/>
  <c r="BG187" i="6"/>
  <c r="BF187" i="6"/>
  <c r="BF393" i="6"/>
  <c r="BG486" i="6"/>
  <c r="BF486" i="6"/>
  <c r="BE157" i="7"/>
  <c r="T160" i="7"/>
  <c r="AZ160" i="7"/>
  <c r="BB158" i="7"/>
  <c r="BB160" i="7"/>
  <c r="BF160" i="7" s="1"/>
  <c r="T158" i="7"/>
  <c r="AZ158" i="7"/>
  <c r="T157" i="7"/>
  <c r="T159" i="7"/>
  <c r="BE159" i="7" s="1"/>
  <c r="T161" i="7"/>
  <c r="BE135" i="7"/>
  <c r="DO151" i="6"/>
  <c r="CG151" i="6"/>
  <c r="DO58" i="6"/>
  <c r="CG58" i="6"/>
  <c r="DO12" i="6"/>
  <c r="BF135" i="7"/>
  <c r="BE147" i="7"/>
  <c r="BF147" i="7"/>
  <c r="DQ237" i="6"/>
  <c r="DK237" i="6"/>
  <c r="DI237" i="6"/>
  <c r="DG237" i="6"/>
  <c r="DE237" i="6"/>
  <c r="DC237" i="6"/>
  <c r="DA237" i="6"/>
  <c r="CY237" i="6"/>
  <c r="CW237" i="6"/>
  <c r="CU237" i="6"/>
  <c r="CS237" i="6"/>
  <c r="CQ237" i="6"/>
  <c r="CO237" i="6"/>
  <c r="CK237" i="6"/>
  <c r="CJ237" i="6"/>
  <c r="CI237" i="6"/>
  <c r="CE237" i="6"/>
  <c r="CC237" i="6"/>
  <c r="CA237" i="6"/>
  <c r="BY237" i="6"/>
  <c r="BW237" i="6"/>
  <c r="DM237" i="6" s="1"/>
  <c r="DQ60" i="6"/>
  <c r="DM60" i="6"/>
  <c r="DK60" i="6"/>
  <c r="DI60" i="6"/>
  <c r="DG60" i="6"/>
  <c r="DE60" i="6"/>
  <c r="DC60" i="6"/>
  <c r="DA60" i="6"/>
  <c r="CY60" i="6"/>
  <c r="CW60" i="6"/>
  <c r="CU60" i="6"/>
  <c r="CS60" i="6"/>
  <c r="CQ60" i="6"/>
  <c r="CO60" i="6"/>
  <c r="CK60" i="6"/>
  <c r="CJ60" i="6"/>
  <c r="CI60" i="6"/>
  <c r="CE60" i="6"/>
  <c r="CC60" i="6"/>
  <c r="CA60" i="6"/>
  <c r="BY60" i="6"/>
  <c r="BW60" i="6"/>
  <c r="CG60" i="6" s="1"/>
  <c r="DQ460" i="6"/>
  <c r="DK460" i="6"/>
  <c r="DI460" i="6"/>
  <c r="DG460" i="6"/>
  <c r="DE460" i="6"/>
  <c r="DC460" i="6"/>
  <c r="DA460" i="6"/>
  <c r="CY460" i="6"/>
  <c r="CW460" i="6"/>
  <c r="CU460" i="6"/>
  <c r="CS460" i="6"/>
  <c r="CQ460" i="6"/>
  <c r="CO460" i="6"/>
  <c r="CK460" i="6"/>
  <c r="CJ460" i="6"/>
  <c r="CI460" i="6"/>
  <c r="CE460" i="6"/>
  <c r="CC460" i="6"/>
  <c r="CA460" i="6"/>
  <c r="BY460" i="6"/>
  <c r="BW460" i="6"/>
  <c r="DM460" i="6" s="1"/>
  <c r="DQ215" i="6"/>
  <c r="DM215" i="6"/>
  <c r="DK215" i="6"/>
  <c r="DI215" i="6"/>
  <c r="DG215" i="6"/>
  <c r="DE215" i="6"/>
  <c r="DC215" i="6"/>
  <c r="DA215" i="6"/>
  <c r="CY215" i="6"/>
  <c r="CW215" i="6"/>
  <c r="CU215" i="6"/>
  <c r="CS215" i="6"/>
  <c r="CQ215" i="6"/>
  <c r="CO215" i="6"/>
  <c r="CK215" i="6"/>
  <c r="CJ215" i="6"/>
  <c r="CI215" i="6"/>
  <c r="CE215" i="6"/>
  <c r="CC215" i="6"/>
  <c r="CA215" i="6"/>
  <c r="BY215" i="6"/>
  <c r="BW215" i="6"/>
  <c r="CG215" i="6" s="1"/>
  <c r="DQ332" i="6"/>
  <c r="DM332" i="6"/>
  <c r="DK332" i="6"/>
  <c r="DE332" i="6"/>
  <c r="DC332" i="6"/>
  <c r="DA332" i="6"/>
  <c r="CK332" i="6"/>
  <c r="CI332" i="6"/>
  <c r="CE332" i="6"/>
  <c r="CC332" i="6"/>
  <c r="CA332" i="6"/>
  <c r="BY332" i="6"/>
  <c r="BW332" i="6"/>
  <c r="CG332" i="6" s="1"/>
  <c r="BT332" i="6"/>
  <c r="CW332" i="6" s="1"/>
  <c r="DQ35" i="6"/>
  <c r="DO35" i="6"/>
  <c r="DM35" i="6"/>
  <c r="DK35" i="6"/>
  <c r="DI35" i="6"/>
  <c r="DG35" i="6"/>
  <c r="DE35" i="6"/>
  <c r="DC35" i="6"/>
  <c r="DA35" i="6"/>
  <c r="CY35" i="6"/>
  <c r="CW35" i="6"/>
  <c r="CU35" i="6"/>
  <c r="CS35" i="6"/>
  <c r="CQ35" i="6"/>
  <c r="CO35" i="6"/>
  <c r="CK35" i="6"/>
  <c r="CJ35" i="6"/>
  <c r="CI35" i="6"/>
  <c r="CG35" i="6"/>
  <c r="CE35" i="6"/>
  <c r="CC35" i="6"/>
  <c r="CA35" i="6"/>
  <c r="BY35" i="6"/>
  <c r="DQ236" i="6"/>
  <c r="DM236" i="6"/>
  <c r="DK236" i="6"/>
  <c r="DI236" i="6"/>
  <c r="DG236" i="6"/>
  <c r="DE236" i="6"/>
  <c r="DC236" i="6"/>
  <c r="DA236" i="6"/>
  <c r="CY236" i="6"/>
  <c r="CW236" i="6"/>
  <c r="CU236" i="6"/>
  <c r="CS236" i="6"/>
  <c r="CQ236" i="6"/>
  <c r="CO236" i="6"/>
  <c r="CK236" i="6"/>
  <c r="CI236" i="6"/>
  <c r="CE236" i="6"/>
  <c r="CC236" i="6"/>
  <c r="CA236" i="6"/>
  <c r="BY236" i="6"/>
  <c r="BW236" i="6"/>
  <c r="DO236" i="6" s="1"/>
  <c r="BE236" i="6"/>
  <c r="BC236" i="6"/>
  <c r="BA236" i="6"/>
  <c r="AY236" i="6"/>
  <c r="AW236" i="6"/>
  <c r="AU236" i="6"/>
  <c r="AS236" i="6"/>
  <c r="AQ236" i="6"/>
  <c r="AO236" i="6"/>
  <c r="AM236" i="6"/>
  <c r="AK236" i="6"/>
  <c r="AI236" i="6"/>
  <c r="AG236" i="6"/>
  <c r="AE236" i="6"/>
  <c r="AC236" i="6"/>
  <c r="Y236" i="6"/>
  <c r="W236" i="6"/>
  <c r="U236" i="6"/>
  <c r="S236" i="6"/>
  <c r="Q236" i="6"/>
  <c r="O236" i="6"/>
  <c r="M236" i="6"/>
  <c r="BE235" i="6"/>
  <c r="BC235" i="6"/>
  <c r="BA235" i="6"/>
  <c r="AY235" i="6"/>
  <c r="AW235" i="6"/>
  <c r="AU235" i="6"/>
  <c r="AS235" i="6"/>
  <c r="AQ235" i="6"/>
  <c r="AO235" i="6"/>
  <c r="AM235" i="6"/>
  <c r="AK235" i="6"/>
  <c r="AI235" i="6"/>
  <c r="AG235" i="6"/>
  <c r="AE235" i="6"/>
  <c r="AC235" i="6"/>
  <c r="Y235" i="6"/>
  <c r="W235" i="6"/>
  <c r="U235" i="6"/>
  <c r="S235" i="6"/>
  <c r="Q235" i="6"/>
  <c r="O235" i="6"/>
  <c r="M235" i="6"/>
  <c r="BE33" i="6"/>
  <c r="BC33" i="6"/>
  <c r="BA33" i="6"/>
  <c r="AY33" i="6"/>
  <c r="AW33" i="6"/>
  <c r="AU33" i="6"/>
  <c r="AS33" i="6"/>
  <c r="AQ33" i="6"/>
  <c r="AO33" i="6"/>
  <c r="M33" i="6"/>
  <c r="BE272" i="6"/>
  <c r="BC272" i="6"/>
  <c r="BA272" i="6"/>
  <c r="AY272" i="6"/>
  <c r="AW272" i="6"/>
  <c r="AU272" i="6"/>
  <c r="AS272" i="6"/>
  <c r="AO272" i="6"/>
  <c r="AM272" i="6"/>
  <c r="AK272" i="6"/>
  <c r="AI272" i="6"/>
  <c r="AG272" i="6"/>
  <c r="AE272" i="6"/>
  <c r="AC272" i="6"/>
  <c r="Y272" i="6"/>
  <c r="X272" i="6"/>
  <c r="W272" i="6"/>
  <c r="U272" i="6"/>
  <c r="S272" i="6"/>
  <c r="Q272" i="6"/>
  <c r="O272" i="6"/>
  <c r="M272" i="6"/>
  <c r="DC331" i="6"/>
  <c r="BY331" i="6"/>
  <c r="BW331" i="6"/>
  <c r="DI332" i="6" l="1"/>
  <c r="BE161" i="7"/>
  <c r="DR12" i="6"/>
  <c r="DS12" i="6"/>
  <c r="DR58" i="6"/>
  <c r="DS102" i="6"/>
  <c r="CY332" i="6"/>
  <c r="DG332" i="6"/>
  <c r="BF161" i="7"/>
  <c r="BF157" i="7"/>
  <c r="BF33" i="6"/>
  <c r="BG33" i="6"/>
  <c r="DS35" i="6"/>
  <c r="BF236" i="6"/>
  <c r="DO60" i="6"/>
  <c r="DS60" i="6" s="1"/>
  <c r="EV438" i="6"/>
  <c r="CQ332" i="6"/>
  <c r="DO215" i="6"/>
  <c r="DS215" i="6" s="1"/>
  <c r="DO460" i="6"/>
  <c r="DR151" i="6"/>
  <c r="GA438" i="6"/>
  <c r="DR35" i="6"/>
  <c r="DS58" i="6"/>
  <c r="CG460" i="6"/>
  <c r="CS332" i="6"/>
  <c r="BG235" i="6"/>
  <c r="BF235" i="6"/>
  <c r="CG236" i="6"/>
  <c r="DO237" i="6"/>
  <c r="GA237" i="6" s="1"/>
  <c r="BG236" i="6"/>
  <c r="BG272" i="6"/>
  <c r="BF272" i="6"/>
  <c r="DO332" i="6"/>
  <c r="DS332" i="6" s="1"/>
  <c r="BF158" i="7"/>
  <c r="BE160" i="7"/>
  <c r="BE158" i="7"/>
  <c r="BF159" i="7"/>
  <c r="DS151" i="6"/>
  <c r="CG237" i="6"/>
  <c r="CU332" i="6"/>
  <c r="CO332" i="6"/>
  <c r="DS331" i="6"/>
  <c r="DR331" i="6"/>
  <c r="EV436" i="6"/>
  <c r="GC495" i="6"/>
  <c r="GB495" i="6"/>
  <c r="GA495" i="6"/>
  <c r="FZ495" i="6"/>
  <c r="FY495" i="6"/>
  <c r="FX495" i="6"/>
  <c r="FW495" i="6"/>
  <c r="FV495" i="6"/>
  <c r="FU495" i="6"/>
  <c r="FT495" i="6"/>
  <c r="FS495" i="6"/>
  <c r="FR495" i="6"/>
  <c r="FQ495" i="6"/>
  <c r="FP495" i="6"/>
  <c r="FO495" i="6"/>
  <c r="FN495" i="6"/>
  <c r="FM495" i="6"/>
  <c r="FL495" i="6"/>
  <c r="FK495" i="6"/>
  <c r="FJ495" i="6"/>
  <c r="FI495" i="6"/>
  <c r="FH495" i="6"/>
  <c r="FG495" i="6"/>
  <c r="FF495" i="6"/>
  <c r="FE495" i="6"/>
  <c r="FD495" i="6"/>
  <c r="FC495" i="6"/>
  <c r="FB495" i="6"/>
  <c r="FA495" i="6"/>
  <c r="EZ495" i="6"/>
  <c r="EY495" i="6"/>
  <c r="EX495" i="6"/>
  <c r="EW495" i="6"/>
  <c r="EV495" i="6"/>
  <c r="EU495" i="6"/>
  <c r="ET495" i="6"/>
  <c r="ES495" i="6"/>
  <c r="ER495" i="6"/>
  <c r="EQ495" i="6"/>
  <c r="EP495" i="6"/>
  <c r="EO495" i="6"/>
  <c r="EN495" i="6"/>
  <c r="EM495" i="6"/>
  <c r="EL495" i="6"/>
  <c r="EK495" i="6"/>
  <c r="EJ495" i="6"/>
  <c r="GC494" i="6"/>
  <c r="GB494" i="6"/>
  <c r="GA494" i="6"/>
  <c r="FZ494" i="6"/>
  <c r="FY494" i="6"/>
  <c r="FX494" i="6"/>
  <c r="FW494" i="6"/>
  <c r="FV494" i="6"/>
  <c r="FU494" i="6"/>
  <c r="FT494" i="6"/>
  <c r="FS494" i="6"/>
  <c r="FR494" i="6"/>
  <c r="FQ494" i="6"/>
  <c r="FP494" i="6"/>
  <c r="FO494" i="6"/>
  <c r="FN494" i="6"/>
  <c r="FM494" i="6"/>
  <c r="FL494" i="6"/>
  <c r="FK494" i="6"/>
  <c r="FJ494" i="6"/>
  <c r="FI494" i="6"/>
  <c r="FH494" i="6"/>
  <c r="FG494" i="6"/>
  <c r="FF494" i="6"/>
  <c r="FE494" i="6"/>
  <c r="FD494" i="6"/>
  <c r="FC494" i="6"/>
  <c r="FB494" i="6"/>
  <c r="FA494" i="6"/>
  <c r="EZ494" i="6"/>
  <c r="EY494" i="6"/>
  <c r="EX494" i="6"/>
  <c r="EW494" i="6"/>
  <c r="EV494" i="6"/>
  <c r="EU494" i="6"/>
  <c r="ET494" i="6"/>
  <c r="ES494" i="6"/>
  <c r="ER494" i="6"/>
  <c r="EQ494" i="6"/>
  <c r="EP494" i="6"/>
  <c r="EO494" i="6"/>
  <c r="EN494" i="6"/>
  <c r="EM494" i="6"/>
  <c r="EL494" i="6"/>
  <c r="EK494" i="6"/>
  <c r="EJ494" i="6"/>
  <c r="GC493" i="6"/>
  <c r="GB493" i="6"/>
  <c r="GA493" i="6"/>
  <c r="FZ493" i="6"/>
  <c r="FY493" i="6"/>
  <c r="FX493" i="6"/>
  <c r="FW493" i="6"/>
  <c r="FV493" i="6"/>
  <c r="FU493" i="6"/>
  <c r="FT493" i="6"/>
  <c r="FS493" i="6"/>
  <c r="FR493" i="6"/>
  <c r="FQ493" i="6"/>
  <c r="FP493" i="6"/>
  <c r="FO493" i="6"/>
  <c r="FN493" i="6"/>
  <c r="FM493" i="6"/>
  <c r="FL493" i="6"/>
  <c r="FK493" i="6"/>
  <c r="FJ493" i="6"/>
  <c r="FI493" i="6"/>
  <c r="FH493" i="6"/>
  <c r="FG493" i="6"/>
  <c r="FF493" i="6"/>
  <c r="FE493" i="6"/>
  <c r="FD493" i="6"/>
  <c r="FC493" i="6"/>
  <c r="FB493" i="6"/>
  <c r="FA493" i="6"/>
  <c r="EZ493" i="6"/>
  <c r="EY493" i="6"/>
  <c r="EX493" i="6"/>
  <c r="EW493" i="6"/>
  <c r="EV493" i="6"/>
  <c r="EU493" i="6"/>
  <c r="ET493" i="6"/>
  <c r="ES493" i="6"/>
  <c r="ER493" i="6"/>
  <c r="EQ493" i="6"/>
  <c r="EP493" i="6"/>
  <c r="EO493" i="6"/>
  <c r="EN493" i="6"/>
  <c r="EM493" i="6"/>
  <c r="EL493" i="6"/>
  <c r="EK493" i="6"/>
  <c r="EJ493" i="6"/>
  <c r="GC492" i="6"/>
  <c r="GB492" i="6"/>
  <c r="GA492" i="6"/>
  <c r="FZ492" i="6"/>
  <c r="FY492" i="6"/>
  <c r="FX492" i="6"/>
  <c r="FW492" i="6"/>
  <c r="FV492" i="6"/>
  <c r="FU492" i="6"/>
  <c r="FT492" i="6"/>
  <c r="FS492" i="6"/>
  <c r="FR492" i="6"/>
  <c r="FQ492" i="6"/>
  <c r="FP492" i="6"/>
  <c r="FO492" i="6"/>
  <c r="FN492" i="6"/>
  <c r="FM492" i="6"/>
  <c r="FL492" i="6"/>
  <c r="FK492" i="6"/>
  <c r="FJ492" i="6"/>
  <c r="FI492" i="6"/>
  <c r="FH492" i="6"/>
  <c r="FG492" i="6"/>
  <c r="FF492" i="6"/>
  <c r="FE492" i="6"/>
  <c r="FD492" i="6"/>
  <c r="FC492" i="6"/>
  <c r="FB492" i="6"/>
  <c r="FA492" i="6"/>
  <c r="EZ492" i="6"/>
  <c r="EY492" i="6"/>
  <c r="EX492" i="6"/>
  <c r="EW492" i="6"/>
  <c r="EV492" i="6"/>
  <c r="EU492" i="6"/>
  <c r="ET492" i="6"/>
  <c r="ES492" i="6"/>
  <c r="ER492" i="6"/>
  <c r="EQ492" i="6"/>
  <c r="EP492" i="6"/>
  <c r="EO492" i="6"/>
  <c r="EN492" i="6"/>
  <c r="EM492" i="6"/>
  <c r="EL492" i="6"/>
  <c r="EK492" i="6"/>
  <c r="EJ492" i="6"/>
  <c r="GC491" i="6"/>
  <c r="GB491" i="6"/>
  <c r="GA491" i="6"/>
  <c r="FZ491" i="6"/>
  <c r="FY491" i="6"/>
  <c r="FX491" i="6"/>
  <c r="FW491" i="6"/>
  <c r="FV491" i="6"/>
  <c r="FU491" i="6"/>
  <c r="FT491" i="6"/>
  <c r="FS491" i="6"/>
  <c r="FR491" i="6"/>
  <c r="FQ491" i="6"/>
  <c r="FP491" i="6"/>
  <c r="FO491" i="6"/>
  <c r="FN491" i="6"/>
  <c r="FM491" i="6"/>
  <c r="FL491" i="6"/>
  <c r="FK491" i="6"/>
  <c r="FJ491" i="6"/>
  <c r="FI491" i="6"/>
  <c r="FH491" i="6"/>
  <c r="FG491" i="6"/>
  <c r="FF491" i="6"/>
  <c r="FE491" i="6"/>
  <c r="FD491" i="6"/>
  <c r="FC491" i="6"/>
  <c r="FB491" i="6"/>
  <c r="FA491" i="6"/>
  <c r="EZ491" i="6"/>
  <c r="EY491" i="6"/>
  <c r="EX491" i="6"/>
  <c r="EW491" i="6"/>
  <c r="EV491" i="6"/>
  <c r="EU491" i="6"/>
  <c r="ET491" i="6"/>
  <c r="ES491" i="6"/>
  <c r="ER491" i="6"/>
  <c r="EQ491" i="6"/>
  <c r="EP491" i="6"/>
  <c r="EO491" i="6"/>
  <c r="EN491" i="6"/>
  <c r="EM491" i="6"/>
  <c r="EL491" i="6"/>
  <c r="EK491" i="6"/>
  <c r="EJ491" i="6"/>
  <c r="GC490" i="6"/>
  <c r="GB490" i="6"/>
  <c r="GA490" i="6"/>
  <c r="FZ490" i="6"/>
  <c r="FY490" i="6"/>
  <c r="FX490" i="6"/>
  <c r="FW490" i="6"/>
  <c r="FV490" i="6"/>
  <c r="FU490" i="6"/>
  <c r="FT490" i="6"/>
  <c r="FS490" i="6"/>
  <c r="FR490" i="6"/>
  <c r="FQ490" i="6"/>
  <c r="FP490" i="6"/>
  <c r="FO490" i="6"/>
  <c r="FN490" i="6"/>
  <c r="FM490" i="6"/>
  <c r="FL490" i="6"/>
  <c r="FK490" i="6"/>
  <c r="FJ490" i="6"/>
  <c r="FI490" i="6"/>
  <c r="FH490" i="6"/>
  <c r="FG490" i="6"/>
  <c r="FF490" i="6"/>
  <c r="FE490" i="6"/>
  <c r="FD490" i="6"/>
  <c r="FC490" i="6"/>
  <c r="FB490" i="6"/>
  <c r="FA490" i="6"/>
  <c r="EZ490" i="6"/>
  <c r="EY490" i="6"/>
  <c r="EX490" i="6"/>
  <c r="EW490" i="6"/>
  <c r="EV490" i="6"/>
  <c r="EU490" i="6"/>
  <c r="ET490" i="6"/>
  <c r="ES490" i="6"/>
  <c r="ER490" i="6"/>
  <c r="EQ490" i="6"/>
  <c r="EP490" i="6"/>
  <c r="EO490" i="6"/>
  <c r="EN490" i="6"/>
  <c r="EM490" i="6"/>
  <c r="EL490" i="6"/>
  <c r="EK490" i="6"/>
  <c r="EJ490" i="6"/>
  <c r="GC489" i="6"/>
  <c r="GB489" i="6"/>
  <c r="GA489" i="6"/>
  <c r="FZ489" i="6"/>
  <c r="FY489" i="6"/>
  <c r="FX489" i="6"/>
  <c r="FW489" i="6"/>
  <c r="FV489" i="6"/>
  <c r="FU489" i="6"/>
  <c r="FT489" i="6"/>
  <c r="FS489" i="6"/>
  <c r="FR489" i="6"/>
  <c r="FQ489" i="6"/>
  <c r="FP489" i="6"/>
  <c r="FO489" i="6"/>
  <c r="FN489" i="6"/>
  <c r="FM489" i="6"/>
  <c r="FL489" i="6"/>
  <c r="FK489" i="6"/>
  <c r="FJ489" i="6"/>
  <c r="FI489" i="6"/>
  <c r="FH489" i="6"/>
  <c r="FG489" i="6"/>
  <c r="FF489" i="6"/>
  <c r="FE489" i="6"/>
  <c r="FD489" i="6"/>
  <c r="FC489" i="6"/>
  <c r="FB489" i="6"/>
  <c r="FA489" i="6"/>
  <c r="EZ489" i="6"/>
  <c r="EY489" i="6"/>
  <c r="EX489" i="6"/>
  <c r="EW489" i="6"/>
  <c r="EV489" i="6"/>
  <c r="EU489" i="6"/>
  <c r="ET489" i="6"/>
  <c r="ES489" i="6"/>
  <c r="ER489" i="6"/>
  <c r="EQ489" i="6"/>
  <c r="EP489" i="6"/>
  <c r="EO489" i="6"/>
  <c r="EN489" i="6"/>
  <c r="EM489" i="6"/>
  <c r="EL489" i="6"/>
  <c r="EK489" i="6"/>
  <c r="EJ489" i="6"/>
  <c r="GB488" i="6"/>
  <c r="FZ488" i="6"/>
  <c r="FY488" i="6"/>
  <c r="FX488" i="6"/>
  <c r="FV488" i="6"/>
  <c r="FT488" i="6"/>
  <c r="FR488" i="6"/>
  <c r="FP488" i="6"/>
  <c r="FN488" i="6"/>
  <c r="FL488" i="6"/>
  <c r="FJ488" i="6"/>
  <c r="FH488" i="6"/>
  <c r="FF488" i="6"/>
  <c r="FD488" i="6"/>
  <c r="FB488" i="6"/>
  <c r="EZ488" i="6"/>
  <c r="EY488" i="6"/>
  <c r="EX488" i="6"/>
  <c r="EV488" i="6"/>
  <c r="ET488" i="6"/>
  <c r="ER488" i="6"/>
  <c r="EP488" i="6"/>
  <c r="EN488" i="6"/>
  <c r="EL488" i="6"/>
  <c r="EJ488" i="6"/>
  <c r="GB487" i="6"/>
  <c r="FZ487" i="6"/>
  <c r="FX487" i="6"/>
  <c r="FV487" i="6"/>
  <c r="FT487" i="6"/>
  <c r="FR487" i="6"/>
  <c r="FP487" i="6"/>
  <c r="FN487" i="6"/>
  <c r="FL487" i="6"/>
  <c r="FJ487" i="6"/>
  <c r="FH487" i="6"/>
  <c r="FF487" i="6"/>
  <c r="FD487" i="6"/>
  <c r="FB487" i="6"/>
  <c r="EZ487" i="6"/>
  <c r="EY487" i="6"/>
  <c r="EX487" i="6"/>
  <c r="EV487" i="6"/>
  <c r="ET487" i="6"/>
  <c r="ER487" i="6"/>
  <c r="EP487" i="6"/>
  <c r="EN487" i="6"/>
  <c r="EL487" i="6"/>
  <c r="EJ487" i="6"/>
  <c r="GB486" i="6"/>
  <c r="FZ486" i="6"/>
  <c r="FX486" i="6"/>
  <c r="FV486" i="6"/>
  <c r="FT486" i="6"/>
  <c r="FR486" i="6"/>
  <c r="FP486" i="6"/>
  <c r="FN486" i="6"/>
  <c r="FL486" i="6"/>
  <c r="FJ486" i="6"/>
  <c r="FH486" i="6"/>
  <c r="FF486" i="6"/>
  <c r="FD486" i="6"/>
  <c r="FB486" i="6"/>
  <c r="EZ486" i="6"/>
  <c r="EY486" i="6"/>
  <c r="EX486" i="6"/>
  <c r="ET486" i="6"/>
  <c r="ER486" i="6"/>
  <c r="EN486" i="6"/>
  <c r="GC485" i="6"/>
  <c r="GB485" i="6"/>
  <c r="GA485" i="6"/>
  <c r="FZ485" i="6"/>
  <c r="FY485" i="6"/>
  <c r="FX485" i="6"/>
  <c r="FW485" i="6"/>
  <c r="FV485" i="6"/>
  <c r="FU485" i="6"/>
  <c r="FT485" i="6"/>
  <c r="FS485" i="6"/>
  <c r="FR485" i="6"/>
  <c r="FQ485" i="6"/>
  <c r="FP485" i="6"/>
  <c r="FO485" i="6"/>
  <c r="FN485" i="6"/>
  <c r="FM485" i="6"/>
  <c r="FL485" i="6"/>
  <c r="FK485" i="6"/>
  <c r="FJ485" i="6"/>
  <c r="FI485" i="6"/>
  <c r="FH485" i="6"/>
  <c r="FG485" i="6"/>
  <c r="FF485" i="6"/>
  <c r="FE485" i="6"/>
  <c r="FD485" i="6"/>
  <c r="FC485" i="6"/>
  <c r="FB485" i="6"/>
  <c r="FA485" i="6"/>
  <c r="EZ485" i="6"/>
  <c r="EY485" i="6"/>
  <c r="EX485" i="6"/>
  <c r="EW485" i="6"/>
  <c r="EV485" i="6"/>
  <c r="EU485" i="6"/>
  <c r="ET485" i="6"/>
  <c r="ES485" i="6"/>
  <c r="ER485" i="6"/>
  <c r="EQ485" i="6"/>
  <c r="EP485" i="6"/>
  <c r="EO485" i="6"/>
  <c r="EN485" i="6"/>
  <c r="EL485" i="6"/>
  <c r="EJ485" i="6"/>
  <c r="GB484" i="6"/>
  <c r="FZ484" i="6"/>
  <c r="FX484" i="6"/>
  <c r="FV484" i="6"/>
  <c r="FT484" i="6"/>
  <c r="FR484" i="6"/>
  <c r="FP484" i="6"/>
  <c r="FN484" i="6"/>
  <c r="FL484" i="6"/>
  <c r="FJ484" i="6"/>
  <c r="FH484" i="6"/>
  <c r="FF484" i="6"/>
  <c r="FD484" i="6"/>
  <c r="FB484" i="6"/>
  <c r="EZ484" i="6"/>
  <c r="EY484" i="6"/>
  <c r="EX484" i="6"/>
  <c r="ET484" i="6"/>
  <c r="ER484" i="6"/>
  <c r="EP484" i="6"/>
  <c r="EN484" i="6"/>
  <c r="EL484" i="6"/>
  <c r="EJ484" i="6"/>
  <c r="GC482" i="6"/>
  <c r="GB482" i="6"/>
  <c r="GA482" i="6"/>
  <c r="FZ482" i="6"/>
  <c r="FY482" i="6"/>
  <c r="FX482" i="6"/>
  <c r="FW482" i="6"/>
  <c r="FV482" i="6"/>
  <c r="FU482" i="6"/>
  <c r="FT482" i="6"/>
  <c r="FS482" i="6"/>
  <c r="FR482" i="6"/>
  <c r="FQ482" i="6"/>
  <c r="FP482" i="6"/>
  <c r="FO482" i="6"/>
  <c r="FN482" i="6"/>
  <c r="FM482" i="6"/>
  <c r="FL482" i="6"/>
  <c r="FK482" i="6"/>
  <c r="FJ482" i="6"/>
  <c r="FI482" i="6"/>
  <c r="FH482" i="6"/>
  <c r="FG482" i="6"/>
  <c r="FF482" i="6"/>
  <c r="FE482" i="6"/>
  <c r="FD482" i="6"/>
  <c r="FC482" i="6"/>
  <c r="FB482" i="6"/>
  <c r="FA482" i="6"/>
  <c r="EZ482" i="6"/>
  <c r="EY482" i="6"/>
  <c r="EX482" i="6"/>
  <c r="EW482" i="6"/>
  <c r="EV482" i="6"/>
  <c r="EU482" i="6"/>
  <c r="ET482" i="6"/>
  <c r="ES482" i="6"/>
  <c r="ER482" i="6"/>
  <c r="EQ482" i="6"/>
  <c r="EP482" i="6"/>
  <c r="EO482" i="6"/>
  <c r="EN482" i="6"/>
  <c r="EM482" i="6"/>
  <c r="EL482" i="6"/>
  <c r="EK482" i="6"/>
  <c r="EJ482" i="6"/>
  <c r="GC481" i="6"/>
  <c r="GB481" i="6"/>
  <c r="GA481" i="6"/>
  <c r="FZ481" i="6"/>
  <c r="FY481" i="6"/>
  <c r="FX481" i="6"/>
  <c r="FW481" i="6"/>
  <c r="FV481" i="6"/>
  <c r="FU481" i="6"/>
  <c r="FT481" i="6"/>
  <c r="FS481" i="6"/>
  <c r="FR481" i="6"/>
  <c r="FQ481" i="6"/>
  <c r="FP481" i="6"/>
  <c r="FO481" i="6"/>
  <c r="FN481" i="6"/>
  <c r="FM481" i="6"/>
  <c r="FL481" i="6"/>
  <c r="FK481" i="6"/>
  <c r="FJ481" i="6"/>
  <c r="FI481" i="6"/>
  <c r="FH481" i="6"/>
  <c r="FG481" i="6"/>
  <c r="FF481" i="6"/>
  <c r="FE481" i="6"/>
  <c r="FD481" i="6"/>
  <c r="FC481" i="6"/>
  <c r="FB481" i="6"/>
  <c r="FA481" i="6"/>
  <c r="EZ481" i="6"/>
  <c r="EY481" i="6"/>
  <c r="EX481" i="6"/>
  <c r="EW481" i="6"/>
  <c r="EV481" i="6"/>
  <c r="EU481" i="6"/>
  <c r="ET481" i="6"/>
  <c r="ES481" i="6"/>
  <c r="ER481" i="6"/>
  <c r="EQ481" i="6"/>
  <c r="EP481" i="6"/>
  <c r="EO481" i="6"/>
  <c r="EN481" i="6"/>
  <c r="EM481" i="6"/>
  <c r="EL481" i="6"/>
  <c r="EK481" i="6"/>
  <c r="EJ481" i="6"/>
  <c r="GC480" i="6"/>
  <c r="GB480" i="6"/>
  <c r="GA480" i="6"/>
  <c r="FZ480" i="6"/>
  <c r="FY480" i="6"/>
  <c r="FX480" i="6"/>
  <c r="FW480" i="6"/>
  <c r="FV480" i="6"/>
  <c r="FU480" i="6"/>
  <c r="FT480" i="6"/>
  <c r="FS480" i="6"/>
  <c r="FR480" i="6"/>
  <c r="FQ480" i="6"/>
  <c r="FP480" i="6"/>
  <c r="FO480" i="6"/>
  <c r="FN480" i="6"/>
  <c r="FM480" i="6"/>
  <c r="FL480" i="6"/>
  <c r="FK480" i="6"/>
  <c r="FJ480" i="6"/>
  <c r="FI480" i="6"/>
  <c r="FH480" i="6"/>
  <c r="FG480" i="6"/>
  <c r="FF480" i="6"/>
  <c r="FE480" i="6"/>
  <c r="FD480" i="6"/>
  <c r="FC480" i="6"/>
  <c r="FB480" i="6"/>
  <c r="FA480" i="6"/>
  <c r="EZ480" i="6"/>
  <c r="EY480" i="6"/>
  <c r="EX480" i="6"/>
  <c r="EW480" i="6"/>
  <c r="EV480" i="6"/>
  <c r="EU480" i="6"/>
  <c r="ET480" i="6"/>
  <c r="ES480" i="6"/>
  <c r="ER480" i="6"/>
  <c r="EQ480" i="6"/>
  <c r="EP480" i="6"/>
  <c r="EO480" i="6"/>
  <c r="EN480" i="6"/>
  <c r="EM480" i="6"/>
  <c r="EL480" i="6"/>
  <c r="EK480" i="6"/>
  <c r="EJ480" i="6"/>
  <c r="GC479" i="6"/>
  <c r="GB479" i="6"/>
  <c r="GA479" i="6"/>
  <c r="FZ479" i="6"/>
  <c r="FY479" i="6"/>
  <c r="FX479" i="6"/>
  <c r="FW479" i="6"/>
  <c r="FV479" i="6"/>
  <c r="FU479" i="6"/>
  <c r="FT479" i="6"/>
  <c r="FS479" i="6"/>
  <c r="FR479" i="6"/>
  <c r="FQ479" i="6"/>
  <c r="FP479" i="6"/>
  <c r="FO479" i="6"/>
  <c r="FN479" i="6"/>
  <c r="FM479" i="6"/>
  <c r="FL479" i="6"/>
  <c r="FK479" i="6"/>
  <c r="FJ479" i="6"/>
  <c r="FI479" i="6"/>
  <c r="FH479" i="6"/>
  <c r="FG479" i="6"/>
  <c r="FF479" i="6"/>
  <c r="FE479" i="6"/>
  <c r="FD479" i="6"/>
  <c r="FC479" i="6"/>
  <c r="FB479" i="6"/>
  <c r="FA479" i="6"/>
  <c r="EZ479" i="6"/>
  <c r="EY479" i="6"/>
  <c r="EX479" i="6"/>
  <c r="EW479" i="6"/>
  <c r="EV479" i="6"/>
  <c r="EU479" i="6"/>
  <c r="ET479" i="6"/>
  <c r="ES479" i="6"/>
  <c r="ER479" i="6"/>
  <c r="EQ479" i="6"/>
  <c r="EP479" i="6"/>
  <c r="EO479" i="6"/>
  <c r="EN479" i="6"/>
  <c r="EM479" i="6"/>
  <c r="EL479" i="6"/>
  <c r="EK479" i="6"/>
  <c r="EJ479" i="6"/>
  <c r="GC478" i="6"/>
  <c r="GB478" i="6"/>
  <c r="GA478" i="6"/>
  <c r="FZ478" i="6"/>
  <c r="FY478" i="6"/>
  <c r="FX478" i="6"/>
  <c r="FW478" i="6"/>
  <c r="FV478" i="6"/>
  <c r="FU478" i="6"/>
  <c r="FT478" i="6"/>
  <c r="FS478" i="6"/>
  <c r="FR478" i="6"/>
  <c r="FQ478" i="6"/>
  <c r="FP478" i="6"/>
  <c r="FO478" i="6"/>
  <c r="FN478" i="6"/>
  <c r="FM478" i="6"/>
  <c r="FL478" i="6"/>
  <c r="FK478" i="6"/>
  <c r="FJ478" i="6"/>
  <c r="FI478" i="6"/>
  <c r="FH478" i="6"/>
  <c r="FG478" i="6"/>
  <c r="FF478" i="6"/>
  <c r="FE478" i="6"/>
  <c r="FD478" i="6"/>
  <c r="FC478" i="6"/>
  <c r="FB478" i="6"/>
  <c r="FA478" i="6"/>
  <c r="EZ478" i="6"/>
  <c r="EY478" i="6"/>
  <c r="EX478" i="6"/>
  <c r="EW478" i="6"/>
  <c r="EV478" i="6"/>
  <c r="EU478" i="6"/>
  <c r="ET478" i="6"/>
  <c r="ES478" i="6"/>
  <c r="ER478" i="6"/>
  <c r="EQ478" i="6"/>
  <c r="EP478" i="6"/>
  <c r="EO478" i="6"/>
  <c r="EN478" i="6"/>
  <c r="EM478" i="6"/>
  <c r="EL478" i="6"/>
  <c r="EK478" i="6"/>
  <c r="EJ478" i="6"/>
  <c r="GC477" i="6"/>
  <c r="GB477" i="6"/>
  <c r="GA477" i="6"/>
  <c r="FZ477" i="6"/>
  <c r="FY477" i="6"/>
  <c r="FX477" i="6"/>
  <c r="FW477" i="6"/>
  <c r="FV477" i="6"/>
  <c r="FU477" i="6"/>
  <c r="FT477" i="6"/>
  <c r="FS477" i="6"/>
  <c r="FR477" i="6"/>
  <c r="FQ477" i="6"/>
  <c r="FP477" i="6"/>
  <c r="FO477" i="6"/>
  <c r="FN477" i="6"/>
  <c r="FM477" i="6"/>
  <c r="FL477" i="6"/>
  <c r="FK477" i="6"/>
  <c r="FJ477" i="6"/>
  <c r="FI477" i="6"/>
  <c r="FH477" i="6"/>
  <c r="FG477" i="6"/>
  <c r="FF477" i="6"/>
  <c r="FE477" i="6"/>
  <c r="FD477" i="6"/>
  <c r="FC477" i="6"/>
  <c r="FB477" i="6"/>
  <c r="FA477" i="6"/>
  <c r="EZ477" i="6"/>
  <c r="EY477" i="6"/>
  <c r="EX477" i="6"/>
  <c r="EW477" i="6"/>
  <c r="EV477" i="6"/>
  <c r="EU477" i="6"/>
  <c r="ET477" i="6"/>
  <c r="ES477" i="6"/>
  <c r="ER477" i="6"/>
  <c r="EQ477" i="6"/>
  <c r="EP477" i="6"/>
  <c r="EO477" i="6"/>
  <c r="EN477" i="6"/>
  <c r="EM477" i="6"/>
  <c r="EL477" i="6"/>
  <c r="EK477" i="6"/>
  <c r="EJ477" i="6"/>
  <c r="GC476" i="6"/>
  <c r="GB476" i="6"/>
  <c r="GA476" i="6"/>
  <c r="FZ476" i="6"/>
  <c r="FY476" i="6"/>
  <c r="FX476" i="6"/>
  <c r="FW476" i="6"/>
  <c r="FV476" i="6"/>
  <c r="FU476" i="6"/>
  <c r="FT476" i="6"/>
  <c r="FS476" i="6"/>
  <c r="FR476" i="6"/>
  <c r="FQ476" i="6"/>
  <c r="FP476" i="6"/>
  <c r="FO476" i="6"/>
  <c r="FN476" i="6"/>
  <c r="FM476" i="6"/>
  <c r="FL476" i="6"/>
  <c r="FK476" i="6"/>
  <c r="FJ476" i="6"/>
  <c r="FI476" i="6"/>
  <c r="FH476" i="6"/>
  <c r="FG476" i="6"/>
  <c r="FF476" i="6"/>
  <c r="FE476" i="6"/>
  <c r="FD476" i="6"/>
  <c r="FC476" i="6"/>
  <c r="FB476" i="6"/>
  <c r="FA476" i="6"/>
  <c r="EZ476" i="6"/>
  <c r="EY476" i="6"/>
  <c r="EX476" i="6"/>
  <c r="EW476" i="6"/>
  <c r="EV476" i="6"/>
  <c r="EU476" i="6"/>
  <c r="ET476" i="6"/>
  <c r="ES476" i="6"/>
  <c r="ER476" i="6"/>
  <c r="EQ476" i="6"/>
  <c r="EP476" i="6"/>
  <c r="EO476" i="6"/>
  <c r="EN476" i="6"/>
  <c r="EM476" i="6"/>
  <c r="EL476" i="6"/>
  <c r="EK476" i="6"/>
  <c r="EJ476" i="6"/>
  <c r="GC475" i="6"/>
  <c r="GB475" i="6"/>
  <c r="GA475" i="6"/>
  <c r="FZ475" i="6"/>
  <c r="FY475" i="6"/>
  <c r="FX475" i="6"/>
  <c r="FW475" i="6"/>
  <c r="FV475" i="6"/>
  <c r="FU475" i="6"/>
  <c r="FT475" i="6"/>
  <c r="FS475" i="6"/>
  <c r="FR475" i="6"/>
  <c r="FQ475" i="6"/>
  <c r="FP475" i="6"/>
  <c r="FO475" i="6"/>
  <c r="FN475" i="6"/>
  <c r="FM475" i="6"/>
  <c r="FL475" i="6"/>
  <c r="FK475" i="6"/>
  <c r="FJ475" i="6"/>
  <c r="FI475" i="6"/>
  <c r="FH475" i="6"/>
  <c r="FG475" i="6"/>
  <c r="FF475" i="6"/>
  <c r="FE475" i="6"/>
  <c r="FD475" i="6"/>
  <c r="FC475" i="6"/>
  <c r="FB475" i="6"/>
  <c r="FA475" i="6"/>
  <c r="EZ475" i="6"/>
  <c r="EY475" i="6"/>
  <c r="EX475" i="6"/>
  <c r="EW475" i="6"/>
  <c r="EV475" i="6"/>
  <c r="EU475" i="6"/>
  <c r="ET475" i="6"/>
  <c r="ES475" i="6"/>
  <c r="ER475" i="6"/>
  <c r="EQ475" i="6"/>
  <c r="EP475" i="6"/>
  <c r="EO475" i="6"/>
  <c r="EN475" i="6"/>
  <c r="EM475" i="6"/>
  <c r="EL475" i="6"/>
  <c r="EK475" i="6"/>
  <c r="EJ475" i="6"/>
  <c r="GC474" i="6"/>
  <c r="GB474" i="6"/>
  <c r="GA474" i="6"/>
  <c r="FZ474" i="6"/>
  <c r="FY474" i="6"/>
  <c r="FX474" i="6"/>
  <c r="FW474" i="6"/>
  <c r="FV474" i="6"/>
  <c r="FU474" i="6"/>
  <c r="FT474" i="6"/>
  <c r="FS474" i="6"/>
  <c r="FR474" i="6"/>
  <c r="FQ474" i="6"/>
  <c r="FP474" i="6"/>
  <c r="FO474" i="6"/>
  <c r="FN474" i="6"/>
  <c r="FM474" i="6"/>
  <c r="FL474" i="6"/>
  <c r="FK474" i="6"/>
  <c r="FJ474" i="6"/>
  <c r="FI474" i="6"/>
  <c r="FH474" i="6"/>
  <c r="FG474" i="6"/>
  <c r="FF474" i="6"/>
  <c r="FE474" i="6"/>
  <c r="FD474" i="6"/>
  <c r="FC474" i="6"/>
  <c r="FB474" i="6"/>
  <c r="FA474" i="6"/>
  <c r="EZ474" i="6"/>
  <c r="EY474" i="6"/>
  <c r="EX474" i="6"/>
  <c r="EW474" i="6"/>
  <c r="EV474" i="6"/>
  <c r="EU474" i="6"/>
  <c r="ET474" i="6"/>
  <c r="ES474" i="6"/>
  <c r="ER474" i="6"/>
  <c r="EQ474" i="6"/>
  <c r="EP474" i="6"/>
  <c r="EO474" i="6"/>
  <c r="EN474" i="6"/>
  <c r="EM474" i="6"/>
  <c r="EL474" i="6"/>
  <c r="EK474" i="6"/>
  <c r="EJ474" i="6"/>
  <c r="GB473" i="6"/>
  <c r="FZ473" i="6"/>
  <c r="FX473" i="6"/>
  <c r="FV473" i="6"/>
  <c r="FT473" i="6"/>
  <c r="FR473" i="6"/>
  <c r="FP473" i="6"/>
  <c r="FN473" i="6"/>
  <c r="FL473" i="6"/>
  <c r="FJ473" i="6"/>
  <c r="FH473" i="6"/>
  <c r="FF473" i="6"/>
  <c r="FD473" i="6"/>
  <c r="FB473" i="6"/>
  <c r="EZ473" i="6"/>
  <c r="EY473" i="6"/>
  <c r="EX473" i="6"/>
  <c r="EV473" i="6"/>
  <c r="ET473" i="6"/>
  <c r="ER473" i="6"/>
  <c r="EP473" i="6"/>
  <c r="EN473" i="6"/>
  <c r="EL473" i="6"/>
  <c r="EJ473" i="6"/>
  <c r="GB472" i="6"/>
  <c r="FZ472" i="6"/>
  <c r="FX472" i="6"/>
  <c r="FV472" i="6"/>
  <c r="FT472" i="6"/>
  <c r="FR472" i="6"/>
  <c r="FP472" i="6"/>
  <c r="FN472" i="6"/>
  <c r="FL472" i="6"/>
  <c r="FJ472" i="6"/>
  <c r="FH472" i="6"/>
  <c r="FF472" i="6"/>
  <c r="FD472" i="6"/>
  <c r="FB472" i="6"/>
  <c r="EZ472" i="6"/>
  <c r="EY472" i="6"/>
  <c r="EX472" i="6"/>
  <c r="ET472" i="6"/>
  <c r="ER472" i="6"/>
  <c r="EN472" i="6"/>
  <c r="GB471" i="6"/>
  <c r="FZ471" i="6"/>
  <c r="FX471" i="6"/>
  <c r="FV471" i="6"/>
  <c r="FT471" i="6"/>
  <c r="FR471" i="6"/>
  <c r="FP471" i="6"/>
  <c r="FN471" i="6"/>
  <c r="FL471" i="6"/>
  <c r="FJ471" i="6"/>
  <c r="FH471" i="6"/>
  <c r="FF471" i="6"/>
  <c r="FD471" i="6"/>
  <c r="FB471" i="6"/>
  <c r="EZ471" i="6"/>
  <c r="EY471" i="6"/>
  <c r="EX471" i="6"/>
  <c r="ET471" i="6"/>
  <c r="ER471" i="6"/>
  <c r="EP471" i="6"/>
  <c r="EN471" i="6"/>
  <c r="EM471" i="6"/>
  <c r="EL471" i="6"/>
  <c r="EJ471" i="6"/>
  <c r="GC469" i="6"/>
  <c r="GB469" i="6"/>
  <c r="GA469" i="6"/>
  <c r="FZ469" i="6"/>
  <c r="FY469" i="6"/>
  <c r="FX469" i="6"/>
  <c r="FW469" i="6"/>
  <c r="FV469" i="6"/>
  <c r="FU469" i="6"/>
  <c r="FT469" i="6"/>
  <c r="FS469" i="6"/>
  <c r="FR469" i="6"/>
  <c r="FQ469" i="6"/>
  <c r="FP469" i="6"/>
  <c r="FO469" i="6"/>
  <c r="FN469" i="6"/>
  <c r="FM469" i="6"/>
  <c r="FL469" i="6"/>
  <c r="FK469" i="6"/>
  <c r="FJ469" i="6"/>
  <c r="FI469" i="6"/>
  <c r="FH469" i="6"/>
  <c r="FG469" i="6"/>
  <c r="FF469" i="6"/>
  <c r="FE469" i="6"/>
  <c r="FD469" i="6"/>
  <c r="FC469" i="6"/>
  <c r="FB469" i="6"/>
  <c r="FA469" i="6"/>
  <c r="EZ469" i="6"/>
  <c r="EY469" i="6"/>
  <c r="EX469" i="6"/>
  <c r="EW469" i="6"/>
  <c r="EV469" i="6"/>
  <c r="EU469" i="6"/>
  <c r="ET469" i="6"/>
  <c r="ES469" i="6"/>
  <c r="ER469" i="6"/>
  <c r="EQ469" i="6"/>
  <c r="EP469" i="6"/>
  <c r="EO469" i="6"/>
  <c r="EN469" i="6"/>
  <c r="EM469" i="6"/>
  <c r="EL469" i="6"/>
  <c r="EK469" i="6"/>
  <c r="EJ469" i="6"/>
  <c r="GC468" i="6"/>
  <c r="GB468" i="6"/>
  <c r="GA468" i="6"/>
  <c r="FZ468" i="6"/>
  <c r="FY468" i="6"/>
  <c r="FX468" i="6"/>
  <c r="FW468" i="6"/>
  <c r="FV468" i="6"/>
  <c r="FU468" i="6"/>
  <c r="FT468" i="6"/>
  <c r="FS468" i="6"/>
  <c r="FR468" i="6"/>
  <c r="FQ468" i="6"/>
  <c r="FP468" i="6"/>
  <c r="FO468" i="6"/>
  <c r="FN468" i="6"/>
  <c r="FM468" i="6"/>
  <c r="FL468" i="6"/>
  <c r="FK468" i="6"/>
  <c r="FJ468" i="6"/>
  <c r="FI468" i="6"/>
  <c r="FH468" i="6"/>
  <c r="FG468" i="6"/>
  <c r="FF468" i="6"/>
  <c r="FE468" i="6"/>
  <c r="FD468" i="6"/>
  <c r="FC468" i="6"/>
  <c r="FB468" i="6"/>
  <c r="FA468" i="6"/>
  <c r="EZ468" i="6"/>
  <c r="EY468" i="6"/>
  <c r="EX468" i="6"/>
  <c r="EW468" i="6"/>
  <c r="EV468" i="6"/>
  <c r="EU468" i="6"/>
  <c r="ET468" i="6"/>
  <c r="ES468" i="6"/>
  <c r="ER468" i="6"/>
  <c r="EQ468" i="6"/>
  <c r="EP468" i="6"/>
  <c r="EO468" i="6"/>
  <c r="EN468" i="6"/>
  <c r="EM468" i="6"/>
  <c r="EL468" i="6"/>
  <c r="EK468" i="6"/>
  <c r="EJ468" i="6"/>
  <c r="GC467" i="6"/>
  <c r="GB467" i="6"/>
  <c r="GA467" i="6"/>
  <c r="FZ467" i="6"/>
  <c r="FY467" i="6"/>
  <c r="FX467" i="6"/>
  <c r="FW467" i="6"/>
  <c r="FV467" i="6"/>
  <c r="FU467" i="6"/>
  <c r="FT467" i="6"/>
  <c r="FS467" i="6"/>
  <c r="FR467" i="6"/>
  <c r="FQ467" i="6"/>
  <c r="FP467" i="6"/>
  <c r="FO467" i="6"/>
  <c r="FN467" i="6"/>
  <c r="FM467" i="6"/>
  <c r="FL467" i="6"/>
  <c r="FK467" i="6"/>
  <c r="FJ467" i="6"/>
  <c r="FI467" i="6"/>
  <c r="FH467" i="6"/>
  <c r="FG467" i="6"/>
  <c r="FF467" i="6"/>
  <c r="FE467" i="6"/>
  <c r="FD467" i="6"/>
  <c r="FC467" i="6"/>
  <c r="FB467" i="6"/>
  <c r="FA467" i="6"/>
  <c r="EZ467" i="6"/>
  <c r="EY467" i="6"/>
  <c r="EX467" i="6"/>
  <c r="EW467" i="6"/>
  <c r="EV467" i="6"/>
  <c r="EU467" i="6"/>
  <c r="ET467" i="6"/>
  <c r="ES467" i="6"/>
  <c r="ER467" i="6"/>
  <c r="EQ467" i="6"/>
  <c r="EP467" i="6"/>
  <c r="EO467" i="6"/>
  <c r="EN467" i="6"/>
  <c r="EM467" i="6"/>
  <c r="EL467" i="6"/>
  <c r="EK467" i="6"/>
  <c r="EJ467" i="6"/>
  <c r="GC466" i="6"/>
  <c r="GB466" i="6"/>
  <c r="GA466" i="6"/>
  <c r="FZ466" i="6"/>
  <c r="FY466" i="6"/>
  <c r="FX466" i="6"/>
  <c r="FW466" i="6"/>
  <c r="FV466" i="6"/>
  <c r="FU466" i="6"/>
  <c r="FT466" i="6"/>
  <c r="FS466" i="6"/>
  <c r="FR466" i="6"/>
  <c r="FQ466" i="6"/>
  <c r="FP466" i="6"/>
  <c r="FO466" i="6"/>
  <c r="FN466" i="6"/>
  <c r="FM466" i="6"/>
  <c r="FL466" i="6"/>
  <c r="FK466" i="6"/>
  <c r="FJ466" i="6"/>
  <c r="FI466" i="6"/>
  <c r="FH466" i="6"/>
  <c r="FG466" i="6"/>
  <c r="FF466" i="6"/>
  <c r="FE466" i="6"/>
  <c r="FD466" i="6"/>
  <c r="FC466" i="6"/>
  <c r="FB466" i="6"/>
  <c r="FA466" i="6"/>
  <c r="EZ466" i="6"/>
  <c r="EY466" i="6"/>
  <c r="EX466" i="6"/>
  <c r="EW466" i="6"/>
  <c r="EV466" i="6"/>
  <c r="EU466" i="6"/>
  <c r="ET466" i="6"/>
  <c r="ES466" i="6"/>
  <c r="ER466" i="6"/>
  <c r="EQ466" i="6"/>
  <c r="EP466" i="6"/>
  <c r="EO466" i="6"/>
  <c r="EN466" i="6"/>
  <c r="EM466" i="6"/>
  <c r="EL466" i="6"/>
  <c r="EK466" i="6"/>
  <c r="EJ466" i="6"/>
  <c r="GC465" i="6"/>
  <c r="GB465" i="6"/>
  <c r="GA465" i="6"/>
  <c r="FZ465" i="6"/>
  <c r="FY465" i="6"/>
  <c r="FX465" i="6"/>
  <c r="FW465" i="6"/>
  <c r="FV465" i="6"/>
  <c r="FU465" i="6"/>
  <c r="FT465" i="6"/>
  <c r="FS465" i="6"/>
  <c r="FR465" i="6"/>
  <c r="FQ465" i="6"/>
  <c r="FP465" i="6"/>
  <c r="FO465" i="6"/>
  <c r="FN465" i="6"/>
  <c r="FM465" i="6"/>
  <c r="FL465" i="6"/>
  <c r="FK465" i="6"/>
  <c r="FJ465" i="6"/>
  <c r="FI465" i="6"/>
  <c r="FH465" i="6"/>
  <c r="FG465" i="6"/>
  <c r="FF465" i="6"/>
  <c r="FE465" i="6"/>
  <c r="FD465" i="6"/>
  <c r="FC465" i="6"/>
  <c r="FB465" i="6"/>
  <c r="FA465" i="6"/>
  <c r="EZ465" i="6"/>
  <c r="EY465" i="6"/>
  <c r="EX465" i="6"/>
  <c r="EW465" i="6"/>
  <c r="EV465" i="6"/>
  <c r="EU465" i="6"/>
  <c r="ET465" i="6"/>
  <c r="ES465" i="6"/>
  <c r="ER465" i="6"/>
  <c r="EQ465" i="6"/>
  <c r="EP465" i="6"/>
  <c r="EO465" i="6"/>
  <c r="EN465" i="6"/>
  <c r="EM465" i="6"/>
  <c r="EL465" i="6"/>
  <c r="EK465" i="6"/>
  <c r="EJ465" i="6"/>
  <c r="GC464" i="6"/>
  <c r="GB464" i="6"/>
  <c r="GA464" i="6"/>
  <c r="FZ464" i="6"/>
  <c r="FY464" i="6"/>
  <c r="FX464" i="6"/>
  <c r="FW464" i="6"/>
  <c r="FV464" i="6"/>
  <c r="FU464" i="6"/>
  <c r="FT464" i="6"/>
  <c r="FS464" i="6"/>
  <c r="FR464" i="6"/>
  <c r="FQ464" i="6"/>
  <c r="FP464" i="6"/>
  <c r="FO464" i="6"/>
  <c r="FN464" i="6"/>
  <c r="FM464" i="6"/>
  <c r="FL464" i="6"/>
  <c r="FK464" i="6"/>
  <c r="FJ464" i="6"/>
  <c r="FI464" i="6"/>
  <c r="FH464" i="6"/>
  <c r="FG464" i="6"/>
  <c r="FF464" i="6"/>
  <c r="FE464" i="6"/>
  <c r="FD464" i="6"/>
  <c r="FC464" i="6"/>
  <c r="FB464" i="6"/>
  <c r="FA464" i="6"/>
  <c r="EZ464" i="6"/>
  <c r="EY464" i="6"/>
  <c r="EX464" i="6"/>
  <c r="EW464" i="6"/>
  <c r="EV464" i="6"/>
  <c r="EU464" i="6"/>
  <c r="ET464" i="6"/>
  <c r="ES464" i="6"/>
  <c r="ER464" i="6"/>
  <c r="EQ464" i="6"/>
  <c r="EP464" i="6"/>
  <c r="EO464" i="6"/>
  <c r="EN464" i="6"/>
  <c r="EM464" i="6"/>
  <c r="EL464" i="6"/>
  <c r="EK464" i="6"/>
  <c r="EJ464" i="6"/>
  <c r="GC463" i="6"/>
  <c r="GB463" i="6"/>
  <c r="GA463" i="6"/>
  <c r="FZ463" i="6"/>
  <c r="FY463" i="6"/>
  <c r="FX463" i="6"/>
  <c r="FW463" i="6"/>
  <c r="FV463" i="6"/>
  <c r="FU463" i="6"/>
  <c r="FT463" i="6"/>
  <c r="FS463" i="6"/>
  <c r="FR463" i="6"/>
  <c r="FQ463" i="6"/>
  <c r="FP463" i="6"/>
  <c r="FO463" i="6"/>
  <c r="FN463" i="6"/>
  <c r="FM463" i="6"/>
  <c r="FL463" i="6"/>
  <c r="FK463" i="6"/>
  <c r="FJ463" i="6"/>
  <c r="FI463" i="6"/>
  <c r="FH463" i="6"/>
  <c r="FG463" i="6"/>
  <c r="FF463" i="6"/>
  <c r="FE463" i="6"/>
  <c r="FD463" i="6"/>
  <c r="FC463" i="6"/>
  <c r="FB463" i="6"/>
  <c r="FA463" i="6"/>
  <c r="EZ463" i="6"/>
  <c r="EY463" i="6"/>
  <c r="EX463" i="6"/>
  <c r="EW463" i="6"/>
  <c r="EV463" i="6"/>
  <c r="EU463" i="6"/>
  <c r="ET463" i="6"/>
  <c r="ES463" i="6"/>
  <c r="ER463" i="6"/>
  <c r="EQ463" i="6"/>
  <c r="EP463" i="6"/>
  <c r="EO463" i="6"/>
  <c r="EN463" i="6"/>
  <c r="EM463" i="6"/>
  <c r="EL463" i="6"/>
  <c r="EK463" i="6"/>
  <c r="EJ463" i="6"/>
  <c r="GC462" i="6"/>
  <c r="GB462" i="6"/>
  <c r="GA462" i="6"/>
  <c r="FZ462" i="6"/>
  <c r="FY462" i="6"/>
  <c r="FX462" i="6"/>
  <c r="FW462" i="6"/>
  <c r="FV462" i="6"/>
  <c r="FU462" i="6"/>
  <c r="FT462" i="6"/>
  <c r="FS462" i="6"/>
  <c r="FR462" i="6"/>
  <c r="FQ462" i="6"/>
  <c r="FP462" i="6"/>
  <c r="FO462" i="6"/>
  <c r="FN462" i="6"/>
  <c r="FM462" i="6"/>
  <c r="FL462" i="6"/>
  <c r="FK462" i="6"/>
  <c r="FJ462" i="6"/>
  <c r="FI462" i="6"/>
  <c r="FH462" i="6"/>
  <c r="FG462" i="6"/>
  <c r="FF462" i="6"/>
  <c r="FE462" i="6"/>
  <c r="FD462" i="6"/>
  <c r="FC462" i="6"/>
  <c r="FB462" i="6"/>
  <c r="FA462" i="6"/>
  <c r="EZ462" i="6"/>
  <c r="EY462" i="6"/>
  <c r="EX462" i="6"/>
  <c r="EW462" i="6"/>
  <c r="EV462" i="6"/>
  <c r="EU462" i="6"/>
  <c r="ET462" i="6"/>
  <c r="ES462" i="6"/>
  <c r="ER462" i="6"/>
  <c r="EQ462" i="6"/>
  <c r="EP462" i="6"/>
  <c r="EO462" i="6"/>
  <c r="EN462" i="6"/>
  <c r="EM462" i="6"/>
  <c r="EL462" i="6"/>
  <c r="EK462" i="6"/>
  <c r="EJ462" i="6"/>
  <c r="GC461" i="6"/>
  <c r="GB461" i="6"/>
  <c r="GA461" i="6"/>
  <c r="FZ461" i="6"/>
  <c r="FY461" i="6"/>
  <c r="FX461" i="6"/>
  <c r="FW461" i="6"/>
  <c r="FV461" i="6"/>
  <c r="FU461" i="6"/>
  <c r="FT461" i="6"/>
  <c r="FS461" i="6"/>
  <c r="FR461" i="6"/>
  <c r="FQ461" i="6"/>
  <c r="FP461" i="6"/>
  <c r="FO461" i="6"/>
  <c r="FN461" i="6"/>
  <c r="FM461" i="6"/>
  <c r="FL461" i="6"/>
  <c r="FK461" i="6"/>
  <c r="FJ461" i="6"/>
  <c r="FI461" i="6"/>
  <c r="FH461" i="6"/>
  <c r="FG461" i="6"/>
  <c r="FF461" i="6"/>
  <c r="FE461" i="6"/>
  <c r="FD461" i="6"/>
  <c r="FC461" i="6"/>
  <c r="FB461" i="6"/>
  <c r="FA461" i="6"/>
  <c r="EZ461" i="6"/>
  <c r="EY461" i="6"/>
  <c r="EX461" i="6"/>
  <c r="EW461" i="6"/>
  <c r="EV461" i="6"/>
  <c r="EU461" i="6"/>
  <c r="ET461" i="6"/>
  <c r="ES461" i="6"/>
  <c r="ER461" i="6"/>
  <c r="EQ461" i="6"/>
  <c r="EP461" i="6"/>
  <c r="EO461" i="6"/>
  <c r="EN461" i="6"/>
  <c r="EM461" i="6"/>
  <c r="EL461" i="6"/>
  <c r="EK461" i="6"/>
  <c r="EJ461" i="6"/>
  <c r="GB460" i="6"/>
  <c r="FZ460" i="6"/>
  <c r="FY460" i="6"/>
  <c r="FX460" i="6"/>
  <c r="FV460" i="6"/>
  <c r="FT460" i="6"/>
  <c r="FR460" i="6"/>
  <c r="FP460" i="6"/>
  <c r="FN460" i="6"/>
  <c r="FL460" i="6"/>
  <c r="FJ460" i="6"/>
  <c r="FH460" i="6"/>
  <c r="FF460" i="6"/>
  <c r="FD460" i="6"/>
  <c r="FB460" i="6"/>
  <c r="EZ460" i="6"/>
  <c r="EY460" i="6"/>
  <c r="EX460" i="6"/>
  <c r="EV460" i="6"/>
  <c r="ET460" i="6"/>
  <c r="ER460" i="6"/>
  <c r="EP460" i="6"/>
  <c r="EN460" i="6"/>
  <c r="EL460" i="6"/>
  <c r="EJ460" i="6"/>
  <c r="GB459" i="6"/>
  <c r="FZ459" i="6"/>
  <c r="FX459" i="6"/>
  <c r="FV459" i="6"/>
  <c r="FT459" i="6"/>
  <c r="FR459" i="6"/>
  <c r="FP459" i="6"/>
  <c r="FN459" i="6"/>
  <c r="FL459" i="6"/>
  <c r="FJ459" i="6"/>
  <c r="FH459" i="6"/>
  <c r="FF459" i="6"/>
  <c r="FD459" i="6"/>
  <c r="FB459" i="6"/>
  <c r="EZ459" i="6"/>
  <c r="EY459" i="6"/>
  <c r="EX459" i="6"/>
  <c r="ET459" i="6"/>
  <c r="ER459" i="6"/>
  <c r="EN459" i="6"/>
  <c r="GB458" i="6"/>
  <c r="FZ458" i="6"/>
  <c r="FX458" i="6"/>
  <c r="FV458" i="6"/>
  <c r="FT458" i="6"/>
  <c r="FR458" i="6"/>
  <c r="FP458" i="6"/>
  <c r="FN458" i="6"/>
  <c r="FL458" i="6"/>
  <c r="FJ458" i="6"/>
  <c r="FH458" i="6"/>
  <c r="FF458" i="6"/>
  <c r="FD458" i="6"/>
  <c r="FB458" i="6"/>
  <c r="EZ458" i="6"/>
  <c r="EY458" i="6"/>
  <c r="EX458" i="6"/>
  <c r="ET458" i="6"/>
  <c r="ER458" i="6"/>
  <c r="EP458" i="6"/>
  <c r="EN458" i="6"/>
  <c r="EL458" i="6"/>
  <c r="EJ458" i="6"/>
  <c r="GC456" i="6"/>
  <c r="GB456" i="6"/>
  <c r="GA456" i="6"/>
  <c r="FZ456" i="6"/>
  <c r="FY456" i="6"/>
  <c r="FX456" i="6"/>
  <c r="FW456" i="6"/>
  <c r="FV456" i="6"/>
  <c r="FU456" i="6"/>
  <c r="FT456" i="6"/>
  <c r="FS456" i="6"/>
  <c r="FR456" i="6"/>
  <c r="FQ456" i="6"/>
  <c r="FP456" i="6"/>
  <c r="FO456" i="6"/>
  <c r="FN456" i="6"/>
  <c r="FM456" i="6"/>
  <c r="FL456" i="6"/>
  <c r="FK456" i="6"/>
  <c r="FJ456" i="6"/>
  <c r="FI456" i="6"/>
  <c r="FH456" i="6"/>
  <c r="FG456" i="6"/>
  <c r="FF456" i="6"/>
  <c r="FE456" i="6"/>
  <c r="FD456" i="6"/>
  <c r="FC456" i="6"/>
  <c r="FB456" i="6"/>
  <c r="FA456" i="6"/>
  <c r="EZ456" i="6"/>
  <c r="EY456" i="6"/>
  <c r="EX456" i="6"/>
  <c r="EW456" i="6"/>
  <c r="EV456" i="6"/>
  <c r="EU456" i="6"/>
  <c r="ET456" i="6"/>
  <c r="ES456" i="6"/>
  <c r="ER456" i="6"/>
  <c r="EQ456" i="6"/>
  <c r="EP456" i="6"/>
  <c r="EO456" i="6"/>
  <c r="EN456" i="6"/>
  <c r="EM456" i="6"/>
  <c r="EL456" i="6"/>
  <c r="EK456" i="6"/>
  <c r="EJ456" i="6"/>
  <c r="GC455" i="6"/>
  <c r="GB455" i="6"/>
  <c r="GA455" i="6"/>
  <c r="FZ455" i="6"/>
  <c r="FY455" i="6"/>
  <c r="FX455" i="6"/>
  <c r="FW455" i="6"/>
  <c r="FV455" i="6"/>
  <c r="FU455" i="6"/>
  <c r="FT455" i="6"/>
  <c r="FS455" i="6"/>
  <c r="FR455" i="6"/>
  <c r="FQ455" i="6"/>
  <c r="FP455" i="6"/>
  <c r="FO455" i="6"/>
  <c r="FN455" i="6"/>
  <c r="FM455" i="6"/>
  <c r="FL455" i="6"/>
  <c r="FK455" i="6"/>
  <c r="FJ455" i="6"/>
  <c r="FI455" i="6"/>
  <c r="FH455" i="6"/>
  <c r="FG455" i="6"/>
  <c r="FF455" i="6"/>
  <c r="FE455" i="6"/>
  <c r="FD455" i="6"/>
  <c r="FC455" i="6"/>
  <c r="FB455" i="6"/>
  <c r="FA455" i="6"/>
  <c r="EZ455" i="6"/>
  <c r="EY455" i="6"/>
  <c r="EX455" i="6"/>
  <c r="EW455" i="6"/>
  <c r="EV455" i="6"/>
  <c r="EU455" i="6"/>
  <c r="ET455" i="6"/>
  <c r="ES455" i="6"/>
  <c r="ER455" i="6"/>
  <c r="EQ455" i="6"/>
  <c r="EP455" i="6"/>
  <c r="EO455" i="6"/>
  <c r="EN455" i="6"/>
  <c r="EM455" i="6"/>
  <c r="EL455" i="6"/>
  <c r="EK455" i="6"/>
  <c r="EJ455" i="6"/>
  <c r="GC454" i="6"/>
  <c r="GB454" i="6"/>
  <c r="GA454" i="6"/>
  <c r="FZ454" i="6"/>
  <c r="FY454" i="6"/>
  <c r="FX454" i="6"/>
  <c r="FW454" i="6"/>
  <c r="FV454" i="6"/>
  <c r="FU454" i="6"/>
  <c r="FT454" i="6"/>
  <c r="FS454" i="6"/>
  <c r="FR454" i="6"/>
  <c r="FQ454" i="6"/>
  <c r="FP454" i="6"/>
  <c r="FO454" i="6"/>
  <c r="FN454" i="6"/>
  <c r="FM454" i="6"/>
  <c r="FL454" i="6"/>
  <c r="FK454" i="6"/>
  <c r="FJ454" i="6"/>
  <c r="FI454" i="6"/>
  <c r="FH454" i="6"/>
  <c r="FG454" i="6"/>
  <c r="FF454" i="6"/>
  <c r="FE454" i="6"/>
  <c r="FD454" i="6"/>
  <c r="FC454" i="6"/>
  <c r="FB454" i="6"/>
  <c r="FA454" i="6"/>
  <c r="EZ454" i="6"/>
  <c r="EY454" i="6"/>
  <c r="EX454" i="6"/>
  <c r="EW454" i="6"/>
  <c r="EV454" i="6"/>
  <c r="EU454" i="6"/>
  <c r="ET454" i="6"/>
  <c r="ES454" i="6"/>
  <c r="ER454" i="6"/>
  <c r="EQ454" i="6"/>
  <c r="EP454" i="6"/>
  <c r="EO454" i="6"/>
  <c r="EN454" i="6"/>
  <c r="EM454" i="6"/>
  <c r="EL454" i="6"/>
  <c r="EK454" i="6"/>
  <c r="EJ454" i="6"/>
  <c r="GC453" i="6"/>
  <c r="GB453" i="6"/>
  <c r="GA453" i="6"/>
  <c r="FZ453" i="6"/>
  <c r="FY453" i="6"/>
  <c r="FX453" i="6"/>
  <c r="FW453" i="6"/>
  <c r="FV453" i="6"/>
  <c r="FU453" i="6"/>
  <c r="FT453" i="6"/>
  <c r="FS453" i="6"/>
  <c r="FR453" i="6"/>
  <c r="FQ453" i="6"/>
  <c r="FP453" i="6"/>
  <c r="FO453" i="6"/>
  <c r="FN453" i="6"/>
  <c r="FM453" i="6"/>
  <c r="FL453" i="6"/>
  <c r="FK453" i="6"/>
  <c r="FJ453" i="6"/>
  <c r="FI453" i="6"/>
  <c r="FH453" i="6"/>
  <c r="FG453" i="6"/>
  <c r="FF453" i="6"/>
  <c r="FE453" i="6"/>
  <c r="FD453" i="6"/>
  <c r="FC453" i="6"/>
  <c r="FB453" i="6"/>
  <c r="FA453" i="6"/>
  <c r="EZ453" i="6"/>
  <c r="EY453" i="6"/>
  <c r="EX453" i="6"/>
  <c r="EW453" i="6"/>
  <c r="EV453" i="6"/>
  <c r="EU453" i="6"/>
  <c r="ET453" i="6"/>
  <c r="ES453" i="6"/>
  <c r="ER453" i="6"/>
  <c r="EQ453" i="6"/>
  <c r="EP453" i="6"/>
  <c r="EO453" i="6"/>
  <c r="EN453" i="6"/>
  <c r="EM453" i="6"/>
  <c r="EL453" i="6"/>
  <c r="EK453" i="6"/>
  <c r="EJ453" i="6"/>
  <c r="GC452" i="6"/>
  <c r="GB452" i="6"/>
  <c r="GA452" i="6"/>
  <c r="FZ452" i="6"/>
  <c r="FY452" i="6"/>
  <c r="FX452" i="6"/>
  <c r="FW452" i="6"/>
  <c r="FV452" i="6"/>
  <c r="FU452" i="6"/>
  <c r="FT452" i="6"/>
  <c r="FS452" i="6"/>
  <c r="FR452" i="6"/>
  <c r="FQ452" i="6"/>
  <c r="FP452" i="6"/>
  <c r="FO452" i="6"/>
  <c r="FN452" i="6"/>
  <c r="FM452" i="6"/>
  <c r="FL452" i="6"/>
  <c r="FK452" i="6"/>
  <c r="FJ452" i="6"/>
  <c r="FI452" i="6"/>
  <c r="FH452" i="6"/>
  <c r="FG452" i="6"/>
  <c r="FF452" i="6"/>
  <c r="FE452" i="6"/>
  <c r="FD452" i="6"/>
  <c r="FC452" i="6"/>
  <c r="FB452" i="6"/>
  <c r="FA452" i="6"/>
  <c r="EZ452" i="6"/>
  <c r="EY452" i="6"/>
  <c r="EX452" i="6"/>
  <c r="EW452" i="6"/>
  <c r="EV452" i="6"/>
  <c r="EU452" i="6"/>
  <c r="ET452" i="6"/>
  <c r="ES452" i="6"/>
  <c r="ER452" i="6"/>
  <c r="EQ452" i="6"/>
  <c r="EP452" i="6"/>
  <c r="EO452" i="6"/>
  <c r="EN452" i="6"/>
  <c r="EM452" i="6"/>
  <c r="EL452" i="6"/>
  <c r="EK452" i="6"/>
  <c r="EJ452" i="6"/>
  <c r="GC451" i="6"/>
  <c r="GB451" i="6"/>
  <c r="GA451" i="6"/>
  <c r="FZ451" i="6"/>
  <c r="FY451" i="6"/>
  <c r="FX451" i="6"/>
  <c r="FW451" i="6"/>
  <c r="FV451" i="6"/>
  <c r="FU451" i="6"/>
  <c r="FT451" i="6"/>
  <c r="FS451" i="6"/>
  <c r="FR451" i="6"/>
  <c r="FQ451" i="6"/>
  <c r="FP451" i="6"/>
  <c r="FO451" i="6"/>
  <c r="FN451" i="6"/>
  <c r="FM451" i="6"/>
  <c r="FL451" i="6"/>
  <c r="FK451" i="6"/>
  <c r="FJ451" i="6"/>
  <c r="FI451" i="6"/>
  <c r="FH451" i="6"/>
  <c r="FG451" i="6"/>
  <c r="FF451" i="6"/>
  <c r="FE451" i="6"/>
  <c r="FD451" i="6"/>
  <c r="FC451" i="6"/>
  <c r="FB451" i="6"/>
  <c r="FA451" i="6"/>
  <c r="EZ451" i="6"/>
  <c r="EY451" i="6"/>
  <c r="EX451" i="6"/>
  <c r="EW451" i="6"/>
  <c r="EV451" i="6"/>
  <c r="EU451" i="6"/>
  <c r="ET451" i="6"/>
  <c r="ES451" i="6"/>
  <c r="ER451" i="6"/>
  <c r="EQ451" i="6"/>
  <c r="EP451" i="6"/>
  <c r="EO451" i="6"/>
  <c r="EN451" i="6"/>
  <c r="EM451" i="6"/>
  <c r="EL451" i="6"/>
  <c r="EK451" i="6"/>
  <c r="EJ451" i="6"/>
  <c r="GC450" i="6"/>
  <c r="GB450" i="6"/>
  <c r="GA450" i="6"/>
  <c r="FZ450" i="6"/>
  <c r="FY450" i="6"/>
  <c r="FX450" i="6"/>
  <c r="FW450" i="6"/>
  <c r="FV450" i="6"/>
  <c r="FU450" i="6"/>
  <c r="FT450" i="6"/>
  <c r="FS450" i="6"/>
  <c r="FR450" i="6"/>
  <c r="FQ450" i="6"/>
  <c r="FP450" i="6"/>
  <c r="FO450" i="6"/>
  <c r="FN450" i="6"/>
  <c r="FM450" i="6"/>
  <c r="FL450" i="6"/>
  <c r="FK450" i="6"/>
  <c r="FJ450" i="6"/>
  <c r="FI450" i="6"/>
  <c r="FH450" i="6"/>
  <c r="FG450" i="6"/>
  <c r="FF450" i="6"/>
  <c r="FE450" i="6"/>
  <c r="FD450" i="6"/>
  <c r="FC450" i="6"/>
  <c r="FB450" i="6"/>
  <c r="FA450" i="6"/>
  <c r="EZ450" i="6"/>
  <c r="EY450" i="6"/>
  <c r="EX450" i="6"/>
  <c r="EW450" i="6"/>
  <c r="EV450" i="6"/>
  <c r="EU450" i="6"/>
  <c r="ET450" i="6"/>
  <c r="ES450" i="6"/>
  <c r="ER450" i="6"/>
  <c r="EQ450" i="6"/>
  <c r="EP450" i="6"/>
  <c r="EO450" i="6"/>
  <c r="EN450" i="6"/>
  <c r="EM450" i="6"/>
  <c r="EL450" i="6"/>
  <c r="EK450" i="6"/>
  <c r="EJ450" i="6"/>
  <c r="GC449" i="6"/>
  <c r="GB449" i="6"/>
  <c r="GA449" i="6"/>
  <c r="FZ449" i="6"/>
  <c r="FY449" i="6"/>
  <c r="FX449" i="6"/>
  <c r="FW449" i="6"/>
  <c r="FV449" i="6"/>
  <c r="FU449" i="6"/>
  <c r="FT449" i="6"/>
  <c r="FS449" i="6"/>
  <c r="FR449" i="6"/>
  <c r="FQ449" i="6"/>
  <c r="FP449" i="6"/>
  <c r="FO449" i="6"/>
  <c r="FN449" i="6"/>
  <c r="FM449" i="6"/>
  <c r="FL449" i="6"/>
  <c r="FK449" i="6"/>
  <c r="FJ449" i="6"/>
  <c r="FI449" i="6"/>
  <c r="FH449" i="6"/>
  <c r="FG449" i="6"/>
  <c r="FF449" i="6"/>
  <c r="FE449" i="6"/>
  <c r="FD449" i="6"/>
  <c r="FC449" i="6"/>
  <c r="FB449" i="6"/>
  <c r="FA449" i="6"/>
  <c r="EZ449" i="6"/>
  <c r="EY449" i="6"/>
  <c r="EX449" i="6"/>
  <c r="EW449" i="6"/>
  <c r="EV449" i="6"/>
  <c r="EU449" i="6"/>
  <c r="ET449" i="6"/>
  <c r="ES449" i="6"/>
  <c r="ER449" i="6"/>
  <c r="EQ449" i="6"/>
  <c r="EP449" i="6"/>
  <c r="EO449" i="6"/>
  <c r="EN449" i="6"/>
  <c r="EM449" i="6"/>
  <c r="EL449" i="6"/>
  <c r="EK449" i="6"/>
  <c r="EJ449" i="6"/>
  <c r="GC448" i="6"/>
  <c r="GB448" i="6"/>
  <c r="GA448" i="6"/>
  <c r="FZ448" i="6"/>
  <c r="FY448" i="6"/>
  <c r="FX448" i="6"/>
  <c r="FW448" i="6"/>
  <c r="FV448" i="6"/>
  <c r="FU448" i="6"/>
  <c r="FT448" i="6"/>
  <c r="FS448" i="6"/>
  <c r="FR448" i="6"/>
  <c r="FQ448" i="6"/>
  <c r="FP448" i="6"/>
  <c r="FO448" i="6"/>
  <c r="FN448" i="6"/>
  <c r="FM448" i="6"/>
  <c r="FL448" i="6"/>
  <c r="FK448" i="6"/>
  <c r="FJ448" i="6"/>
  <c r="FI448" i="6"/>
  <c r="FH448" i="6"/>
  <c r="FG448" i="6"/>
  <c r="FF448" i="6"/>
  <c r="FE448" i="6"/>
  <c r="FD448" i="6"/>
  <c r="FC448" i="6"/>
  <c r="FB448" i="6"/>
  <c r="FA448" i="6"/>
  <c r="EZ448" i="6"/>
  <c r="EY448" i="6"/>
  <c r="EX448" i="6"/>
  <c r="EW448" i="6"/>
  <c r="EV448" i="6"/>
  <c r="EU448" i="6"/>
  <c r="ET448" i="6"/>
  <c r="ES448" i="6"/>
  <c r="ER448" i="6"/>
  <c r="EQ448" i="6"/>
  <c r="EP448" i="6"/>
  <c r="EO448" i="6"/>
  <c r="EN448" i="6"/>
  <c r="EM448" i="6"/>
  <c r="EL448" i="6"/>
  <c r="EK448" i="6"/>
  <c r="EJ448" i="6"/>
  <c r="GC447" i="6"/>
  <c r="GB447" i="6"/>
  <c r="GA447" i="6"/>
  <c r="FZ447" i="6"/>
  <c r="FY447" i="6"/>
  <c r="FX447" i="6"/>
  <c r="FW447" i="6"/>
  <c r="FV447" i="6"/>
  <c r="FU447" i="6"/>
  <c r="FT447" i="6"/>
  <c r="FS447" i="6"/>
  <c r="FR447" i="6"/>
  <c r="FQ447" i="6"/>
  <c r="FP447" i="6"/>
  <c r="FO447" i="6"/>
  <c r="FN447" i="6"/>
  <c r="FM447" i="6"/>
  <c r="FL447" i="6"/>
  <c r="FK447" i="6"/>
  <c r="FJ447" i="6"/>
  <c r="FI447" i="6"/>
  <c r="FH447" i="6"/>
  <c r="FG447" i="6"/>
  <c r="FF447" i="6"/>
  <c r="FE447" i="6"/>
  <c r="FD447" i="6"/>
  <c r="FC447" i="6"/>
  <c r="FB447" i="6"/>
  <c r="FA447" i="6"/>
  <c r="EZ447" i="6"/>
  <c r="EY447" i="6"/>
  <c r="EX447" i="6"/>
  <c r="EW447" i="6"/>
  <c r="EV447" i="6"/>
  <c r="EU447" i="6"/>
  <c r="ET447" i="6"/>
  <c r="ES447" i="6"/>
  <c r="ER447" i="6"/>
  <c r="EQ447" i="6"/>
  <c r="EP447" i="6"/>
  <c r="EO447" i="6"/>
  <c r="EN447" i="6"/>
  <c r="EM447" i="6"/>
  <c r="EL447" i="6"/>
  <c r="EK447" i="6"/>
  <c r="EJ447" i="6"/>
  <c r="GC446" i="6"/>
  <c r="GB446" i="6"/>
  <c r="GA446" i="6"/>
  <c r="FZ446" i="6"/>
  <c r="FY446" i="6"/>
  <c r="FX446" i="6"/>
  <c r="FW446" i="6"/>
  <c r="FV446" i="6"/>
  <c r="FU446" i="6"/>
  <c r="FT446" i="6"/>
  <c r="FS446" i="6"/>
  <c r="FR446" i="6"/>
  <c r="FQ446" i="6"/>
  <c r="FP446" i="6"/>
  <c r="FO446" i="6"/>
  <c r="FN446" i="6"/>
  <c r="FM446" i="6"/>
  <c r="FL446" i="6"/>
  <c r="FK446" i="6"/>
  <c r="FJ446" i="6"/>
  <c r="FI446" i="6"/>
  <c r="FH446" i="6"/>
  <c r="FG446" i="6"/>
  <c r="FF446" i="6"/>
  <c r="FE446" i="6"/>
  <c r="FD446" i="6"/>
  <c r="FC446" i="6"/>
  <c r="FB446" i="6"/>
  <c r="FA446" i="6"/>
  <c r="EZ446" i="6"/>
  <c r="EY446" i="6"/>
  <c r="EX446" i="6"/>
  <c r="EW446" i="6"/>
  <c r="EV446" i="6"/>
  <c r="EU446" i="6"/>
  <c r="ET446" i="6"/>
  <c r="ES446" i="6"/>
  <c r="ER446" i="6"/>
  <c r="EQ446" i="6"/>
  <c r="EP446" i="6"/>
  <c r="EO446" i="6"/>
  <c r="EN446" i="6"/>
  <c r="EM446" i="6"/>
  <c r="EL446" i="6"/>
  <c r="EK446" i="6"/>
  <c r="EJ446" i="6"/>
  <c r="GB445" i="6"/>
  <c r="FZ445" i="6"/>
  <c r="FX445" i="6"/>
  <c r="FV445" i="6"/>
  <c r="FT445" i="6"/>
  <c r="FR445" i="6"/>
  <c r="FP445" i="6"/>
  <c r="FN445" i="6"/>
  <c r="FL445" i="6"/>
  <c r="FJ445" i="6"/>
  <c r="FH445" i="6"/>
  <c r="FF445" i="6"/>
  <c r="FD445" i="6"/>
  <c r="FB445" i="6"/>
  <c r="EZ445" i="6"/>
  <c r="EY445" i="6"/>
  <c r="EX445" i="6"/>
  <c r="ET445" i="6"/>
  <c r="ER445" i="6"/>
  <c r="EN445" i="6"/>
  <c r="GC443" i="6"/>
  <c r="GB443" i="6"/>
  <c r="GA443" i="6"/>
  <c r="FZ443" i="6"/>
  <c r="FY443" i="6"/>
  <c r="FX443" i="6"/>
  <c r="FW443" i="6"/>
  <c r="FV443" i="6"/>
  <c r="FU443" i="6"/>
  <c r="FT443" i="6"/>
  <c r="FS443" i="6"/>
  <c r="FR443" i="6"/>
  <c r="FQ443" i="6"/>
  <c r="FP443" i="6"/>
  <c r="FO443" i="6"/>
  <c r="FN443" i="6"/>
  <c r="FM443" i="6"/>
  <c r="FL443" i="6"/>
  <c r="FK443" i="6"/>
  <c r="FJ443" i="6"/>
  <c r="FI443" i="6"/>
  <c r="FH443" i="6"/>
  <c r="FG443" i="6"/>
  <c r="FF443" i="6"/>
  <c r="FE443" i="6"/>
  <c r="FD443" i="6"/>
  <c r="FC443" i="6"/>
  <c r="FB443" i="6"/>
  <c r="FA443" i="6"/>
  <c r="EZ443" i="6"/>
  <c r="EY443" i="6"/>
  <c r="EX443" i="6"/>
  <c r="EW443" i="6"/>
  <c r="EV443" i="6"/>
  <c r="EU443" i="6"/>
  <c r="ET443" i="6"/>
  <c r="ES443" i="6"/>
  <c r="ER443" i="6"/>
  <c r="EQ443" i="6"/>
  <c r="EP443" i="6"/>
  <c r="EO443" i="6"/>
  <c r="EN443" i="6"/>
  <c r="EM443" i="6"/>
  <c r="EL443" i="6"/>
  <c r="EK443" i="6"/>
  <c r="EJ443" i="6"/>
  <c r="GC442" i="6"/>
  <c r="GB442" i="6"/>
  <c r="GA442" i="6"/>
  <c r="FZ442" i="6"/>
  <c r="FY442" i="6"/>
  <c r="FX442" i="6"/>
  <c r="FW442" i="6"/>
  <c r="FV442" i="6"/>
  <c r="FU442" i="6"/>
  <c r="FT442" i="6"/>
  <c r="FS442" i="6"/>
  <c r="FR442" i="6"/>
  <c r="FQ442" i="6"/>
  <c r="FP442" i="6"/>
  <c r="FO442" i="6"/>
  <c r="FN442" i="6"/>
  <c r="FM442" i="6"/>
  <c r="FL442" i="6"/>
  <c r="FK442" i="6"/>
  <c r="FJ442" i="6"/>
  <c r="FI442" i="6"/>
  <c r="FH442" i="6"/>
  <c r="FG442" i="6"/>
  <c r="FF442" i="6"/>
  <c r="FE442" i="6"/>
  <c r="FD442" i="6"/>
  <c r="FC442" i="6"/>
  <c r="FB442" i="6"/>
  <c r="FA442" i="6"/>
  <c r="EZ442" i="6"/>
  <c r="EY442" i="6"/>
  <c r="EX442" i="6"/>
  <c r="EW442" i="6"/>
  <c r="EV442" i="6"/>
  <c r="EU442" i="6"/>
  <c r="ET442" i="6"/>
  <c r="ES442" i="6"/>
  <c r="ER442" i="6"/>
  <c r="EQ442" i="6"/>
  <c r="EP442" i="6"/>
  <c r="EO442" i="6"/>
  <c r="EN442" i="6"/>
  <c r="EM442" i="6"/>
  <c r="EL442" i="6"/>
  <c r="EK442" i="6"/>
  <c r="EJ442" i="6"/>
  <c r="GC441" i="6"/>
  <c r="GB441" i="6"/>
  <c r="GA441" i="6"/>
  <c r="FZ441" i="6"/>
  <c r="FY441" i="6"/>
  <c r="FX441" i="6"/>
  <c r="FW441" i="6"/>
  <c r="FV441" i="6"/>
  <c r="FU441" i="6"/>
  <c r="FT441" i="6"/>
  <c r="FS441" i="6"/>
  <c r="FR441" i="6"/>
  <c r="FQ441" i="6"/>
  <c r="FP441" i="6"/>
  <c r="FO441" i="6"/>
  <c r="FN441" i="6"/>
  <c r="FM441" i="6"/>
  <c r="FL441" i="6"/>
  <c r="FK441" i="6"/>
  <c r="FJ441" i="6"/>
  <c r="FI441" i="6"/>
  <c r="FH441" i="6"/>
  <c r="FG441" i="6"/>
  <c r="FF441" i="6"/>
  <c r="FE441" i="6"/>
  <c r="FD441" i="6"/>
  <c r="FC441" i="6"/>
  <c r="FB441" i="6"/>
  <c r="FA441" i="6"/>
  <c r="EZ441" i="6"/>
  <c r="EY441" i="6"/>
  <c r="EX441" i="6"/>
  <c r="EW441" i="6"/>
  <c r="EV441" i="6"/>
  <c r="EU441" i="6"/>
  <c r="ET441" i="6"/>
  <c r="ES441" i="6"/>
  <c r="ER441" i="6"/>
  <c r="EQ441" i="6"/>
  <c r="EP441" i="6"/>
  <c r="EO441" i="6"/>
  <c r="EN441" i="6"/>
  <c r="EM441" i="6"/>
  <c r="EL441" i="6"/>
  <c r="EK441" i="6"/>
  <c r="EJ441" i="6"/>
  <c r="GC440" i="6"/>
  <c r="GB440" i="6"/>
  <c r="GA440" i="6"/>
  <c r="FZ440" i="6"/>
  <c r="FY440" i="6"/>
  <c r="FX440" i="6"/>
  <c r="FW440" i="6"/>
  <c r="FV440" i="6"/>
  <c r="FU440" i="6"/>
  <c r="FT440" i="6"/>
  <c r="FS440" i="6"/>
  <c r="FR440" i="6"/>
  <c r="FQ440" i="6"/>
  <c r="FP440" i="6"/>
  <c r="FO440" i="6"/>
  <c r="FN440" i="6"/>
  <c r="FM440" i="6"/>
  <c r="FL440" i="6"/>
  <c r="FK440" i="6"/>
  <c r="FJ440" i="6"/>
  <c r="FI440" i="6"/>
  <c r="FH440" i="6"/>
  <c r="FG440" i="6"/>
  <c r="FF440" i="6"/>
  <c r="FE440" i="6"/>
  <c r="FD440" i="6"/>
  <c r="FC440" i="6"/>
  <c r="FB440" i="6"/>
  <c r="FA440" i="6"/>
  <c r="EZ440" i="6"/>
  <c r="EY440" i="6"/>
  <c r="EX440" i="6"/>
  <c r="EW440" i="6"/>
  <c r="EV440" i="6"/>
  <c r="EU440" i="6"/>
  <c r="ET440" i="6"/>
  <c r="ES440" i="6"/>
  <c r="ER440" i="6"/>
  <c r="EQ440" i="6"/>
  <c r="EP440" i="6"/>
  <c r="EO440" i="6"/>
  <c r="EN440" i="6"/>
  <c r="EM440" i="6"/>
  <c r="EL440" i="6"/>
  <c r="EK440" i="6"/>
  <c r="EJ440" i="6"/>
  <c r="GC439" i="6"/>
  <c r="GB439" i="6"/>
  <c r="GA439" i="6"/>
  <c r="FZ439" i="6"/>
  <c r="FY439" i="6"/>
  <c r="FX439" i="6"/>
  <c r="FW439" i="6"/>
  <c r="FV439" i="6"/>
  <c r="FU439" i="6"/>
  <c r="FT439" i="6"/>
  <c r="FS439" i="6"/>
  <c r="FR439" i="6"/>
  <c r="FQ439" i="6"/>
  <c r="FP439" i="6"/>
  <c r="FO439" i="6"/>
  <c r="FN439" i="6"/>
  <c r="FM439" i="6"/>
  <c r="FL439" i="6"/>
  <c r="FK439" i="6"/>
  <c r="FJ439" i="6"/>
  <c r="FI439" i="6"/>
  <c r="FH439" i="6"/>
  <c r="FG439" i="6"/>
  <c r="FF439" i="6"/>
  <c r="FE439" i="6"/>
  <c r="FD439" i="6"/>
  <c r="FC439" i="6"/>
  <c r="FB439" i="6"/>
  <c r="FA439" i="6"/>
  <c r="EZ439" i="6"/>
  <c r="EY439" i="6"/>
  <c r="EX439" i="6"/>
  <c r="EW439" i="6"/>
  <c r="EV439" i="6"/>
  <c r="EU439" i="6"/>
  <c r="ET439" i="6"/>
  <c r="ES439" i="6"/>
  <c r="ER439" i="6"/>
  <c r="EQ439" i="6"/>
  <c r="EP439" i="6"/>
  <c r="EO439" i="6"/>
  <c r="EN439" i="6"/>
  <c r="EM439" i="6"/>
  <c r="EL439" i="6"/>
  <c r="EK439" i="6"/>
  <c r="EJ439" i="6"/>
  <c r="GC438" i="6"/>
  <c r="GB438" i="6"/>
  <c r="FZ438" i="6"/>
  <c r="FY438" i="6"/>
  <c r="FX438" i="6"/>
  <c r="FW438" i="6"/>
  <c r="FV438" i="6"/>
  <c r="FU438" i="6"/>
  <c r="FT438" i="6"/>
  <c r="FS438" i="6"/>
  <c r="FR438" i="6"/>
  <c r="FQ438" i="6"/>
  <c r="FP438" i="6"/>
  <c r="FO438" i="6"/>
  <c r="FN438" i="6"/>
  <c r="FM438" i="6"/>
  <c r="FL438" i="6"/>
  <c r="FK438" i="6"/>
  <c r="FJ438" i="6"/>
  <c r="FI438" i="6"/>
  <c r="FH438" i="6"/>
  <c r="FG438" i="6"/>
  <c r="FF438" i="6"/>
  <c r="FE438" i="6"/>
  <c r="FD438" i="6"/>
  <c r="FC438" i="6"/>
  <c r="FB438" i="6"/>
  <c r="FA438" i="6"/>
  <c r="EZ438" i="6"/>
  <c r="EY438" i="6"/>
  <c r="EX438" i="6"/>
  <c r="EW438" i="6"/>
  <c r="EU438" i="6"/>
  <c r="ET438" i="6"/>
  <c r="ER438" i="6"/>
  <c r="EQ438" i="6"/>
  <c r="EP438" i="6"/>
  <c r="EO438" i="6"/>
  <c r="EN438" i="6"/>
  <c r="EM438" i="6"/>
  <c r="EL438" i="6"/>
  <c r="EK438" i="6"/>
  <c r="EJ438" i="6"/>
  <c r="GB437" i="6"/>
  <c r="FZ437" i="6"/>
  <c r="FX437" i="6"/>
  <c r="FV437" i="6"/>
  <c r="FT437" i="6"/>
  <c r="FR437" i="6"/>
  <c r="FP437" i="6"/>
  <c r="FN437" i="6"/>
  <c r="FL437" i="6"/>
  <c r="FJ437" i="6"/>
  <c r="FH437" i="6"/>
  <c r="FF437" i="6"/>
  <c r="FD437" i="6"/>
  <c r="FB437" i="6"/>
  <c r="EZ437" i="6"/>
  <c r="EY437" i="6"/>
  <c r="EX437" i="6"/>
  <c r="EV437" i="6"/>
  <c r="ET437" i="6"/>
  <c r="ER437" i="6"/>
  <c r="EP437" i="6"/>
  <c r="EN437" i="6"/>
  <c r="EL437" i="6"/>
  <c r="EJ437" i="6"/>
  <c r="GB436" i="6"/>
  <c r="FZ436" i="6"/>
  <c r="FX436" i="6"/>
  <c r="FV436" i="6"/>
  <c r="FT436" i="6"/>
  <c r="FR436" i="6"/>
  <c r="FP436" i="6"/>
  <c r="FN436" i="6"/>
  <c r="FL436" i="6"/>
  <c r="FJ436" i="6"/>
  <c r="FH436" i="6"/>
  <c r="FF436" i="6"/>
  <c r="FD436" i="6"/>
  <c r="FB436" i="6"/>
  <c r="EZ436" i="6"/>
  <c r="EY436" i="6"/>
  <c r="EX436" i="6"/>
  <c r="ET436" i="6"/>
  <c r="ER436" i="6"/>
  <c r="EP436" i="6"/>
  <c r="EN436" i="6"/>
  <c r="EL436" i="6"/>
  <c r="EJ436" i="6"/>
  <c r="GB435" i="6"/>
  <c r="FZ435" i="6"/>
  <c r="FX435" i="6"/>
  <c r="FV435" i="6"/>
  <c r="FT435" i="6"/>
  <c r="FR435" i="6"/>
  <c r="FP435" i="6"/>
  <c r="FN435" i="6"/>
  <c r="FL435" i="6"/>
  <c r="FJ435" i="6"/>
  <c r="FH435" i="6"/>
  <c r="FF435" i="6"/>
  <c r="FD435" i="6"/>
  <c r="FB435" i="6"/>
  <c r="EZ435" i="6"/>
  <c r="EY435" i="6"/>
  <c r="EX435" i="6"/>
  <c r="ET435" i="6"/>
  <c r="ER435" i="6"/>
  <c r="EP435" i="6"/>
  <c r="EN435" i="6"/>
  <c r="EL435" i="6"/>
  <c r="EJ435" i="6"/>
  <c r="GB434" i="6"/>
  <c r="FZ434" i="6"/>
  <c r="FX434" i="6"/>
  <c r="FV434" i="6"/>
  <c r="FT434" i="6"/>
  <c r="FR434" i="6"/>
  <c r="FP434" i="6"/>
  <c r="FN434" i="6"/>
  <c r="FL434" i="6"/>
  <c r="FJ434" i="6"/>
  <c r="FH434" i="6"/>
  <c r="FF434" i="6"/>
  <c r="FD434" i="6"/>
  <c r="FB434" i="6"/>
  <c r="EZ434" i="6"/>
  <c r="EY434" i="6"/>
  <c r="EX434" i="6"/>
  <c r="EV434" i="6"/>
  <c r="ET434" i="6"/>
  <c r="ER434" i="6"/>
  <c r="EP434" i="6"/>
  <c r="EN434" i="6"/>
  <c r="EL434" i="6"/>
  <c r="EJ434" i="6"/>
  <c r="GB433" i="6"/>
  <c r="FZ433" i="6"/>
  <c r="FX433" i="6"/>
  <c r="FV433" i="6"/>
  <c r="FT433" i="6"/>
  <c r="FR433" i="6"/>
  <c r="FP433" i="6"/>
  <c r="FN433" i="6"/>
  <c r="FL433" i="6"/>
  <c r="FJ433" i="6"/>
  <c r="FH433" i="6"/>
  <c r="FF433" i="6"/>
  <c r="FD433" i="6"/>
  <c r="FB433" i="6"/>
  <c r="EZ433" i="6"/>
  <c r="EY433" i="6"/>
  <c r="EX433" i="6"/>
  <c r="ET433" i="6"/>
  <c r="ER433" i="6"/>
  <c r="EP433" i="6"/>
  <c r="EN433" i="6"/>
  <c r="EL433" i="6"/>
  <c r="EJ433" i="6"/>
  <c r="GB432" i="6"/>
  <c r="FZ432" i="6"/>
  <c r="FX432" i="6"/>
  <c r="FV432" i="6"/>
  <c r="FT432" i="6"/>
  <c r="FR432" i="6"/>
  <c r="FP432" i="6"/>
  <c r="FN432" i="6"/>
  <c r="FL432" i="6"/>
  <c r="FJ432" i="6"/>
  <c r="FH432" i="6"/>
  <c r="FF432" i="6"/>
  <c r="FD432" i="6"/>
  <c r="FB432" i="6"/>
  <c r="EZ432" i="6"/>
  <c r="EY432" i="6"/>
  <c r="EX432" i="6"/>
  <c r="EV432" i="6"/>
  <c r="ET432" i="6"/>
  <c r="ER432" i="6"/>
  <c r="EP432" i="6"/>
  <c r="EN432" i="6"/>
  <c r="EL432" i="6"/>
  <c r="EJ432" i="6"/>
  <c r="GC430" i="6"/>
  <c r="GB430" i="6"/>
  <c r="GA430" i="6"/>
  <c r="FZ430" i="6"/>
  <c r="FY430" i="6"/>
  <c r="FX430" i="6"/>
  <c r="FW430" i="6"/>
  <c r="FV430" i="6"/>
  <c r="FU430" i="6"/>
  <c r="FT430" i="6"/>
  <c r="FS430" i="6"/>
  <c r="FR430" i="6"/>
  <c r="FQ430" i="6"/>
  <c r="FP430" i="6"/>
  <c r="FO430" i="6"/>
  <c r="FN430" i="6"/>
  <c r="FM430" i="6"/>
  <c r="FL430" i="6"/>
  <c r="FK430" i="6"/>
  <c r="FJ430" i="6"/>
  <c r="FI430" i="6"/>
  <c r="FH430" i="6"/>
  <c r="FG430" i="6"/>
  <c r="FF430" i="6"/>
  <c r="FE430" i="6"/>
  <c r="FD430" i="6"/>
  <c r="FC430" i="6"/>
  <c r="FB430" i="6"/>
  <c r="FA430" i="6"/>
  <c r="EZ430" i="6"/>
  <c r="EY430" i="6"/>
  <c r="EX430" i="6"/>
  <c r="EW430" i="6"/>
  <c r="EV430" i="6"/>
  <c r="EU430" i="6"/>
  <c r="ET430" i="6"/>
  <c r="ES430" i="6"/>
  <c r="ER430" i="6"/>
  <c r="EQ430" i="6"/>
  <c r="EP430" i="6"/>
  <c r="EO430" i="6"/>
  <c r="EN430" i="6"/>
  <c r="EM430" i="6"/>
  <c r="EL430" i="6"/>
  <c r="EK430" i="6"/>
  <c r="EJ430" i="6"/>
  <c r="GC429" i="6"/>
  <c r="GB429" i="6"/>
  <c r="GA429" i="6"/>
  <c r="FZ429" i="6"/>
  <c r="FY429" i="6"/>
  <c r="FX429" i="6"/>
  <c r="FW429" i="6"/>
  <c r="FV429" i="6"/>
  <c r="FU429" i="6"/>
  <c r="FT429" i="6"/>
  <c r="FS429" i="6"/>
  <c r="FR429" i="6"/>
  <c r="FQ429" i="6"/>
  <c r="FP429" i="6"/>
  <c r="FO429" i="6"/>
  <c r="FN429" i="6"/>
  <c r="FM429" i="6"/>
  <c r="FL429" i="6"/>
  <c r="FK429" i="6"/>
  <c r="FJ429" i="6"/>
  <c r="FI429" i="6"/>
  <c r="FH429" i="6"/>
  <c r="FG429" i="6"/>
  <c r="FF429" i="6"/>
  <c r="FE429" i="6"/>
  <c r="FD429" i="6"/>
  <c r="FC429" i="6"/>
  <c r="FB429" i="6"/>
  <c r="FA429" i="6"/>
  <c r="EZ429" i="6"/>
  <c r="EY429" i="6"/>
  <c r="EX429" i="6"/>
  <c r="EW429" i="6"/>
  <c r="EV429" i="6"/>
  <c r="EU429" i="6"/>
  <c r="ET429" i="6"/>
  <c r="ES429" i="6"/>
  <c r="ER429" i="6"/>
  <c r="EQ429" i="6"/>
  <c r="EP429" i="6"/>
  <c r="EO429" i="6"/>
  <c r="EN429" i="6"/>
  <c r="EM429" i="6"/>
  <c r="EL429" i="6"/>
  <c r="EK429" i="6"/>
  <c r="EJ429" i="6"/>
  <c r="GC428" i="6"/>
  <c r="GB428" i="6"/>
  <c r="GA428" i="6"/>
  <c r="FZ428" i="6"/>
  <c r="FY428" i="6"/>
  <c r="FX428" i="6"/>
  <c r="FW428" i="6"/>
  <c r="FV428" i="6"/>
  <c r="FU428" i="6"/>
  <c r="FT428" i="6"/>
  <c r="FS428" i="6"/>
  <c r="FR428" i="6"/>
  <c r="FQ428" i="6"/>
  <c r="FP428" i="6"/>
  <c r="FO428" i="6"/>
  <c r="FN428" i="6"/>
  <c r="FM428" i="6"/>
  <c r="FL428" i="6"/>
  <c r="FK428" i="6"/>
  <c r="FJ428" i="6"/>
  <c r="FI428" i="6"/>
  <c r="FH428" i="6"/>
  <c r="FG428" i="6"/>
  <c r="FF428" i="6"/>
  <c r="FE428" i="6"/>
  <c r="FD428" i="6"/>
  <c r="FC428" i="6"/>
  <c r="FB428" i="6"/>
  <c r="FA428" i="6"/>
  <c r="EZ428" i="6"/>
  <c r="EY428" i="6"/>
  <c r="EX428" i="6"/>
  <c r="EW428" i="6"/>
  <c r="EV428" i="6"/>
  <c r="EU428" i="6"/>
  <c r="ET428" i="6"/>
  <c r="ES428" i="6"/>
  <c r="ER428" i="6"/>
  <c r="EQ428" i="6"/>
  <c r="EP428" i="6"/>
  <c r="EO428" i="6"/>
  <c r="EN428" i="6"/>
  <c r="EM428" i="6"/>
  <c r="EL428" i="6"/>
  <c r="EK428" i="6"/>
  <c r="EJ428" i="6"/>
  <c r="GC427" i="6"/>
  <c r="GB427" i="6"/>
  <c r="GA427" i="6"/>
  <c r="FZ427" i="6"/>
  <c r="FY427" i="6"/>
  <c r="FX427" i="6"/>
  <c r="FW427" i="6"/>
  <c r="FV427" i="6"/>
  <c r="FU427" i="6"/>
  <c r="FT427" i="6"/>
  <c r="FS427" i="6"/>
  <c r="FR427" i="6"/>
  <c r="FQ427" i="6"/>
  <c r="FP427" i="6"/>
  <c r="FO427" i="6"/>
  <c r="FN427" i="6"/>
  <c r="FM427" i="6"/>
  <c r="FL427" i="6"/>
  <c r="FK427" i="6"/>
  <c r="FJ427" i="6"/>
  <c r="FI427" i="6"/>
  <c r="FH427" i="6"/>
  <c r="FG427" i="6"/>
  <c r="FF427" i="6"/>
  <c r="FE427" i="6"/>
  <c r="FD427" i="6"/>
  <c r="FC427" i="6"/>
  <c r="FB427" i="6"/>
  <c r="FA427" i="6"/>
  <c r="EZ427" i="6"/>
  <c r="EY427" i="6"/>
  <c r="EX427" i="6"/>
  <c r="EW427" i="6"/>
  <c r="EV427" i="6"/>
  <c r="EU427" i="6"/>
  <c r="ET427" i="6"/>
  <c r="ES427" i="6"/>
  <c r="ER427" i="6"/>
  <c r="EQ427" i="6"/>
  <c r="EP427" i="6"/>
  <c r="EO427" i="6"/>
  <c r="EN427" i="6"/>
  <c r="EM427" i="6"/>
  <c r="EL427" i="6"/>
  <c r="EK427" i="6"/>
  <c r="EJ427" i="6"/>
  <c r="GC426" i="6"/>
  <c r="GB426" i="6"/>
  <c r="GA426" i="6"/>
  <c r="FZ426" i="6"/>
  <c r="FY426" i="6"/>
  <c r="FX426" i="6"/>
  <c r="FW426" i="6"/>
  <c r="FV426" i="6"/>
  <c r="FU426" i="6"/>
  <c r="FT426" i="6"/>
  <c r="FS426" i="6"/>
  <c r="FR426" i="6"/>
  <c r="FQ426" i="6"/>
  <c r="FP426" i="6"/>
  <c r="FO426" i="6"/>
  <c r="FN426" i="6"/>
  <c r="FM426" i="6"/>
  <c r="FL426" i="6"/>
  <c r="FK426" i="6"/>
  <c r="FJ426" i="6"/>
  <c r="FI426" i="6"/>
  <c r="FH426" i="6"/>
  <c r="FG426" i="6"/>
  <c r="FF426" i="6"/>
  <c r="FE426" i="6"/>
  <c r="FD426" i="6"/>
  <c r="FC426" i="6"/>
  <c r="FB426" i="6"/>
  <c r="FA426" i="6"/>
  <c r="EZ426" i="6"/>
  <c r="EY426" i="6"/>
  <c r="EX426" i="6"/>
  <c r="EW426" i="6"/>
  <c r="EV426" i="6"/>
  <c r="EU426" i="6"/>
  <c r="ET426" i="6"/>
  <c r="ES426" i="6"/>
  <c r="ER426" i="6"/>
  <c r="EQ426" i="6"/>
  <c r="EP426" i="6"/>
  <c r="EO426" i="6"/>
  <c r="EN426" i="6"/>
  <c r="EM426" i="6"/>
  <c r="EL426" i="6"/>
  <c r="EK426" i="6"/>
  <c r="EJ426" i="6"/>
  <c r="GC425" i="6"/>
  <c r="GB425" i="6"/>
  <c r="GA425" i="6"/>
  <c r="FZ425" i="6"/>
  <c r="FY425" i="6"/>
  <c r="FX425" i="6"/>
  <c r="FW425" i="6"/>
  <c r="FV425" i="6"/>
  <c r="FU425" i="6"/>
  <c r="FT425" i="6"/>
  <c r="FS425" i="6"/>
  <c r="FR425" i="6"/>
  <c r="FQ425" i="6"/>
  <c r="FP425" i="6"/>
  <c r="FO425" i="6"/>
  <c r="FN425" i="6"/>
  <c r="FM425" i="6"/>
  <c r="FL425" i="6"/>
  <c r="FK425" i="6"/>
  <c r="FJ425" i="6"/>
  <c r="FI425" i="6"/>
  <c r="FH425" i="6"/>
  <c r="FG425" i="6"/>
  <c r="FF425" i="6"/>
  <c r="FE425" i="6"/>
  <c r="FD425" i="6"/>
  <c r="FC425" i="6"/>
  <c r="FB425" i="6"/>
  <c r="FA425" i="6"/>
  <c r="EZ425" i="6"/>
  <c r="EY425" i="6"/>
  <c r="EX425" i="6"/>
  <c r="EW425" i="6"/>
  <c r="EV425" i="6"/>
  <c r="EU425" i="6"/>
  <c r="ET425" i="6"/>
  <c r="ES425" i="6"/>
  <c r="ER425" i="6"/>
  <c r="EQ425" i="6"/>
  <c r="EP425" i="6"/>
  <c r="EO425" i="6"/>
  <c r="EN425" i="6"/>
  <c r="EM425" i="6"/>
  <c r="EL425" i="6"/>
  <c r="EK425" i="6"/>
  <c r="EJ425" i="6"/>
  <c r="GC424" i="6"/>
  <c r="GB424" i="6"/>
  <c r="GA424" i="6"/>
  <c r="FZ424" i="6"/>
  <c r="FY424" i="6"/>
  <c r="FX424" i="6"/>
  <c r="FW424" i="6"/>
  <c r="FV424" i="6"/>
  <c r="FU424" i="6"/>
  <c r="FT424" i="6"/>
  <c r="FS424" i="6"/>
  <c r="FR424" i="6"/>
  <c r="FQ424" i="6"/>
  <c r="FP424" i="6"/>
  <c r="FO424" i="6"/>
  <c r="FN424" i="6"/>
  <c r="FM424" i="6"/>
  <c r="FL424" i="6"/>
  <c r="FK424" i="6"/>
  <c r="FJ424" i="6"/>
  <c r="FI424" i="6"/>
  <c r="FH424" i="6"/>
  <c r="FG424" i="6"/>
  <c r="FF424" i="6"/>
  <c r="FE424" i="6"/>
  <c r="FD424" i="6"/>
  <c r="FC424" i="6"/>
  <c r="FB424" i="6"/>
  <c r="FA424" i="6"/>
  <c r="EZ424" i="6"/>
  <c r="EY424" i="6"/>
  <c r="EX424" i="6"/>
  <c r="EW424" i="6"/>
  <c r="EV424" i="6"/>
  <c r="EU424" i="6"/>
  <c r="ET424" i="6"/>
  <c r="ES424" i="6"/>
  <c r="ER424" i="6"/>
  <c r="EQ424" i="6"/>
  <c r="EP424" i="6"/>
  <c r="EO424" i="6"/>
  <c r="EN424" i="6"/>
  <c r="EM424" i="6"/>
  <c r="EL424" i="6"/>
  <c r="EK424" i="6"/>
  <c r="EJ424" i="6"/>
  <c r="GB423" i="6"/>
  <c r="FZ423" i="6"/>
  <c r="FX423" i="6"/>
  <c r="FV423" i="6"/>
  <c r="FT423" i="6"/>
  <c r="FR423" i="6"/>
  <c r="FP423" i="6"/>
  <c r="FN423" i="6"/>
  <c r="FL423" i="6"/>
  <c r="FJ423" i="6"/>
  <c r="FH423" i="6"/>
  <c r="FF423" i="6"/>
  <c r="FD423" i="6"/>
  <c r="FB423" i="6"/>
  <c r="EZ423" i="6"/>
  <c r="EY423" i="6"/>
  <c r="EX423" i="6"/>
  <c r="EV423" i="6"/>
  <c r="ET423" i="6"/>
  <c r="ER423" i="6"/>
  <c r="EP423" i="6"/>
  <c r="EN423" i="6"/>
  <c r="EL423" i="6"/>
  <c r="EJ423" i="6"/>
  <c r="GB422" i="6"/>
  <c r="FZ422" i="6"/>
  <c r="FX422" i="6"/>
  <c r="FV422" i="6"/>
  <c r="FT422" i="6"/>
  <c r="FR422" i="6"/>
  <c r="FP422" i="6"/>
  <c r="FN422" i="6"/>
  <c r="FL422" i="6"/>
  <c r="FJ422" i="6"/>
  <c r="FH422" i="6"/>
  <c r="FF422" i="6"/>
  <c r="FD422" i="6"/>
  <c r="FB422" i="6"/>
  <c r="EZ422" i="6"/>
  <c r="EY422" i="6"/>
  <c r="EX422" i="6"/>
  <c r="EV422" i="6"/>
  <c r="ET422" i="6"/>
  <c r="ER422" i="6"/>
  <c r="EP422" i="6"/>
  <c r="EN422" i="6"/>
  <c r="EM422" i="6"/>
  <c r="EL422" i="6"/>
  <c r="EJ422" i="6"/>
  <c r="GB421" i="6"/>
  <c r="FZ421" i="6"/>
  <c r="FX421" i="6"/>
  <c r="FV421" i="6"/>
  <c r="FT421" i="6"/>
  <c r="FR421" i="6"/>
  <c r="FP421" i="6"/>
  <c r="FN421" i="6"/>
  <c r="FL421" i="6"/>
  <c r="FJ421" i="6"/>
  <c r="FH421" i="6"/>
  <c r="FF421" i="6"/>
  <c r="FD421" i="6"/>
  <c r="FB421" i="6"/>
  <c r="EZ421" i="6"/>
  <c r="EY421" i="6"/>
  <c r="EX421" i="6"/>
  <c r="EV421" i="6"/>
  <c r="ET421" i="6"/>
  <c r="ER421" i="6"/>
  <c r="EP421" i="6"/>
  <c r="EN421" i="6"/>
  <c r="EL421" i="6"/>
  <c r="EJ421" i="6"/>
  <c r="GB420" i="6"/>
  <c r="FZ420" i="6"/>
  <c r="FX420" i="6"/>
  <c r="FV420" i="6"/>
  <c r="FT420" i="6"/>
  <c r="FR420" i="6"/>
  <c r="FP420" i="6"/>
  <c r="FN420" i="6"/>
  <c r="FL420" i="6"/>
  <c r="FJ420" i="6"/>
  <c r="FH420" i="6"/>
  <c r="FF420" i="6"/>
  <c r="FD420" i="6"/>
  <c r="FB420" i="6"/>
  <c r="EZ420" i="6"/>
  <c r="EY420" i="6"/>
  <c r="EX420" i="6"/>
  <c r="ET420" i="6"/>
  <c r="ER420" i="6"/>
  <c r="EN420" i="6"/>
  <c r="EM420" i="6"/>
  <c r="EL420" i="6"/>
  <c r="GB419" i="6"/>
  <c r="FZ419" i="6"/>
  <c r="FX419" i="6"/>
  <c r="FV419" i="6"/>
  <c r="FT419" i="6"/>
  <c r="FR419" i="6"/>
  <c r="FP419" i="6"/>
  <c r="FN419" i="6"/>
  <c r="FL419" i="6"/>
  <c r="FJ419" i="6"/>
  <c r="FH419" i="6"/>
  <c r="FF419" i="6"/>
  <c r="FD419" i="6"/>
  <c r="FB419" i="6"/>
  <c r="EZ419" i="6"/>
  <c r="EY419" i="6"/>
  <c r="EX419" i="6"/>
  <c r="ET419" i="6"/>
  <c r="ER419" i="6"/>
  <c r="EP419" i="6"/>
  <c r="EN419" i="6"/>
  <c r="EM419" i="6"/>
  <c r="EL419" i="6"/>
  <c r="EJ419" i="6"/>
  <c r="GC417" i="6"/>
  <c r="GB417" i="6"/>
  <c r="GA417" i="6"/>
  <c r="FZ417" i="6"/>
  <c r="FY417" i="6"/>
  <c r="FX417" i="6"/>
  <c r="FW417" i="6"/>
  <c r="FV417" i="6"/>
  <c r="FU417" i="6"/>
  <c r="FT417" i="6"/>
  <c r="FS417" i="6"/>
  <c r="FR417" i="6"/>
  <c r="FQ417" i="6"/>
  <c r="FP417" i="6"/>
  <c r="FO417" i="6"/>
  <c r="FN417" i="6"/>
  <c r="FM417" i="6"/>
  <c r="FL417" i="6"/>
  <c r="FK417" i="6"/>
  <c r="FJ417" i="6"/>
  <c r="FI417" i="6"/>
  <c r="FH417" i="6"/>
  <c r="FG417" i="6"/>
  <c r="FF417" i="6"/>
  <c r="FE417" i="6"/>
  <c r="FD417" i="6"/>
  <c r="FC417" i="6"/>
  <c r="FB417" i="6"/>
  <c r="FA417" i="6"/>
  <c r="EZ417" i="6"/>
  <c r="EY417" i="6"/>
  <c r="EX417" i="6"/>
  <c r="EW417" i="6"/>
  <c r="EV417" i="6"/>
  <c r="EU417" i="6"/>
  <c r="ET417" i="6"/>
  <c r="ES417" i="6"/>
  <c r="ER417" i="6"/>
  <c r="EQ417" i="6"/>
  <c r="EP417" i="6"/>
  <c r="EO417" i="6"/>
  <c r="EN417" i="6"/>
  <c r="EM417" i="6"/>
  <c r="EL417" i="6"/>
  <c r="EK417" i="6"/>
  <c r="EJ417" i="6"/>
  <c r="GC416" i="6"/>
  <c r="GB416" i="6"/>
  <c r="GA416" i="6"/>
  <c r="FZ416" i="6"/>
  <c r="FY416" i="6"/>
  <c r="FX416" i="6"/>
  <c r="FW416" i="6"/>
  <c r="FV416" i="6"/>
  <c r="FU416" i="6"/>
  <c r="FT416" i="6"/>
  <c r="FS416" i="6"/>
  <c r="FR416" i="6"/>
  <c r="FQ416" i="6"/>
  <c r="FP416" i="6"/>
  <c r="FO416" i="6"/>
  <c r="FN416" i="6"/>
  <c r="FM416" i="6"/>
  <c r="FL416" i="6"/>
  <c r="FK416" i="6"/>
  <c r="FJ416" i="6"/>
  <c r="FI416" i="6"/>
  <c r="FH416" i="6"/>
  <c r="FG416" i="6"/>
  <c r="FF416" i="6"/>
  <c r="FE416" i="6"/>
  <c r="FD416" i="6"/>
  <c r="FC416" i="6"/>
  <c r="FB416" i="6"/>
  <c r="FA416" i="6"/>
  <c r="EZ416" i="6"/>
  <c r="EY416" i="6"/>
  <c r="EX416" i="6"/>
  <c r="EW416" i="6"/>
  <c r="EV416" i="6"/>
  <c r="EU416" i="6"/>
  <c r="ET416" i="6"/>
  <c r="ES416" i="6"/>
  <c r="ER416" i="6"/>
  <c r="EQ416" i="6"/>
  <c r="EP416" i="6"/>
  <c r="EO416" i="6"/>
  <c r="EN416" i="6"/>
  <c r="EM416" i="6"/>
  <c r="EL416" i="6"/>
  <c r="EK416" i="6"/>
  <c r="EJ416" i="6"/>
  <c r="GC415" i="6"/>
  <c r="GB415" i="6"/>
  <c r="GA415" i="6"/>
  <c r="FZ415" i="6"/>
  <c r="FY415" i="6"/>
  <c r="FX415" i="6"/>
  <c r="FW415" i="6"/>
  <c r="FV415" i="6"/>
  <c r="FU415" i="6"/>
  <c r="FT415" i="6"/>
  <c r="FS415" i="6"/>
  <c r="FR415" i="6"/>
  <c r="FQ415" i="6"/>
  <c r="FP415" i="6"/>
  <c r="FO415" i="6"/>
  <c r="FN415" i="6"/>
  <c r="FM415" i="6"/>
  <c r="FL415" i="6"/>
  <c r="FK415" i="6"/>
  <c r="FJ415" i="6"/>
  <c r="FI415" i="6"/>
  <c r="FH415" i="6"/>
  <c r="FG415" i="6"/>
  <c r="FF415" i="6"/>
  <c r="FE415" i="6"/>
  <c r="FD415" i="6"/>
  <c r="FC415" i="6"/>
  <c r="FB415" i="6"/>
  <c r="FA415" i="6"/>
  <c r="EZ415" i="6"/>
  <c r="EY415" i="6"/>
  <c r="EX415" i="6"/>
  <c r="EW415" i="6"/>
  <c r="EV415" i="6"/>
  <c r="EU415" i="6"/>
  <c r="ET415" i="6"/>
  <c r="ES415" i="6"/>
  <c r="ER415" i="6"/>
  <c r="EQ415" i="6"/>
  <c r="EP415" i="6"/>
  <c r="EO415" i="6"/>
  <c r="EN415" i="6"/>
  <c r="EM415" i="6"/>
  <c r="EL415" i="6"/>
  <c r="EK415" i="6"/>
  <c r="EJ415" i="6"/>
  <c r="GC414" i="6"/>
  <c r="GB414" i="6"/>
  <c r="GA414" i="6"/>
  <c r="FZ414" i="6"/>
  <c r="FY414" i="6"/>
  <c r="FX414" i="6"/>
  <c r="FW414" i="6"/>
  <c r="FV414" i="6"/>
  <c r="FU414" i="6"/>
  <c r="FT414" i="6"/>
  <c r="FS414" i="6"/>
  <c r="FR414" i="6"/>
  <c r="FQ414" i="6"/>
  <c r="FP414" i="6"/>
  <c r="FO414" i="6"/>
  <c r="FN414" i="6"/>
  <c r="FM414" i="6"/>
  <c r="FL414" i="6"/>
  <c r="FK414" i="6"/>
  <c r="FJ414" i="6"/>
  <c r="FI414" i="6"/>
  <c r="FH414" i="6"/>
  <c r="FG414" i="6"/>
  <c r="FF414" i="6"/>
  <c r="FE414" i="6"/>
  <c r="FD414" i="6"/>
  <c r="FC414" i="6"/>
  <c r="FB414" i="6"/>
  <c r="FA414" i="6"/>
  <c r="EZ414" i="6"/>
  <c r="EY414" i="6"/>
  <c r="EX414" i="6"/>
  <c r="EW414" i="6"/>
  <c r="EV414" i="6"/>
  <c r="EU414" i="6"/>
  <c r="ET414" i="6"/>
  <c r="ES414" i="6"/>
  <c r="ER414" i="6"/>
  <c r="EQ414" i="6"/>
  <c r="EP414" i="6"/>
  <c r="EO414" i="6"/>
  <c r="EN414" i="6"/>
  <c r="EM414" i="6"/>
  <c r="EL414" i="6"/>
  <c r="EK414" i="6"/>
  <c r="EJ414" i="6"/>
  <c r="GC413" i="6"/>
  <c r="GB413" i="6"/>
  <c r="GA413" i="6"/>
  <c r="FZ413" i="6"/>
  <c r="FY413" i="6"/>
  <c r="FX413" i="6"/>
  <c r="FW413" i="6"/>
  <c r="FV413" i="6"/>
  <c r="FU413" i="6"/>
  <c r="FT413" i="6"/>
  <c r="FS413" i="6"/>
  <c r="FR413" i="6"/>
  <c r="FQ413" i="6"/>
  <c r="FP413" i="6"/>
  <c r="FO413" i="6"/>
  <c r="FN413" i="6"/>
  <c r="FM413" i="6"/>
  <c r="FL413" i="6"/>
  <c r="FK413" i="6"/>
  <c r="FJ413" i="6"/>
  <c r="FI413" i="6"/>
  <c r="FH413" i="6"/>
  <c r="FG413" i="6"/>
  <c r="FF413" i="6"/>
  <c r="FE413" i="6"/>
  <c r="FD413" i="6"/>
  <c r="FC413" i="6"/>
  <c r="FB413" i="6"/>
  <c r="FA413" i="6"/>
  <c r="EZ413" i="6"/>
  <c r="EY413" i="6"/>
  <c r="EX413" i="6"/>
  <c r="EW413" i="6"/>
  <c r="EV413" i="6"/>
  <c r="EU413" i="6"/>
  <c r="ET413" i="6"/>
  <c r="ES413" i="6"/>
  <c r="ER413" i="6"/>
  <c r="EQ413" i="6"/>
  <c r="EP413" i="6"/>
  <c r="EO413" i="6"/>
  <c r="EN413" i="6"/>
  <c r="EM413" i="6"/>
  <c r="EL413" i="6"/>
  <c r="EK413" i="6"/>
  <c r="EJ413" i="6"/>
  <c r="GC412" i="6"/>
  <c r="GB412" i="6"/>
  <c r="GA412" i="6"/>
  <c r="FZ412" i="6"/>
  <c r="FY412" i="6"/>
  <c r="FX412" i="6"/>
  <c r="FW412" i="6"/>
  <c r="FV412" i="6"/>
  <c r="FU412" i="6"/>
  <c r="FT412" i="6"/>
  <c r="FS412" i="6"/>
  <c r="FR412" i="6"/>
  <c r="FQ412" i="6"/>
  <c r="FP412" i="6"/>
  <c r="FO412" i="6"/>
  <c r="FN412" i="6"/>
  <c r="FM412" i="6"/>
  <c r="FL412" i="6"/>
  <c r="FK412" i="6"/>
  <c r="FJ412" i="6"/>
  <c r="FI412" i="6"/>
  <c r="FH412" i="6"/>
  <c r="FG412" i="6"/>
  <c r="FF412" i="6"/>
  <c r="FE412" i="6"/>
  <c r="FD412" i="6"/>
  <c r="FC412" i="6"/>
  <c r="FB412" i="6"/>
  <c r="FA412" i="6"/>
  <c r="EZ412" i="6"/>
  <c r="EY412" i="6"/>
  <c r="EX412" i="6"/>
  <c r="EW412" i="6"/>
  <c r="EV412" i="6"/>
  <c r="EU412" i="6"/>
  <c r="ET412" i="6"/>
  <c r="ES412" i="6"/>
  <c r="ER412" i="6"/>
  <c r="EQ412" i="6"/>
  <c r="EP412" i="6"/>
  <c r="EO412" i="6"/>
  <c r="EN412" i="6"/>
  <c r="EM412" i="6"/>
  <c r="EL412" i="6"/>
  <c r="EK412" i="6"/>
  <c r="EJ412" i="6"/>
  <c r="GC411" i="6"/>
  <c r="GB411" i="6"/>
  <c r="GA411" i="6"/>
  <c r="FZ411" i="6"/>
  <c r="FY411" i="6"/>
  <c r="FX411" i="6"/>
  <c r="FW411" i="6"/>
  <c r="FV411" i="6"/>
  <c r="FU411" i="6"/>
  <c r="FT411" i="6"/>
  <c r="FS411" i="6"/>
  <c r="FR411" i="6"/>
  <c r="FQ411" i="6"/>
  <c r="FP411" i="6"/>
  <c r="FO411" i="6"/>
  <c r="FN411" i="6"/>
  <c r="FM411" i="6"/>
  <c r="FL411" i="6"/>
  <c r="FK411" i="6"/>
  <c r="FJ411" i="6"/>
  <c r="FI411" i="6"/>
  <c r="FH411" i="6"/>
  <c r="FG411" i="6"/>
  <c r="FF411" i="6"/>
  <c r="FE411" i="6"/>
  <c r="FD411" i="6"/>
  <c r="FC411" i="6"/>
  <c r="FB411" i="6"/>
  <c r="FA411" i="6"/>
  <c r="EZ411" i="6"/>
  <c r="EY411" i="6"/>
  <c r="EX411" i="6"/>
  <c r="EW411" i="6"/>
  <c r="EV411" i="6"/>
  <c r="EU411" i="6"/>
  <c r="ET411" i="6"/>
  <c r="ES411" i="6"/>
  <c r="ER411" i="6"/>
  <c r="EQ411" i="6"/>
  <c r="EP411" i="6"/>
  <c r="EO411" i="6"/>
  <c r="EN411" i="6"/>
  <c r="EM411" i="6"/>
  <c r="EL411" i="6"/>
  <c r="EK411" i="6"/>
  <c r="EJ411" i="6"/>
  <c r="GC410" i="6"/>
  <c r="GB410" i="6"/>
  <c r="GA410" i="6"/>
  <c r="FZ410" i="6"/>
  <c r="FY410" i="6"/>
  <c r="FX410" i="6"/>
  <c r="FW410" i="6"/>
  <c r="FV410" i="6"/>
  <c r="FU410" i="6"/>
  <c r="FT410" i="6"/>
  <c r="FS410" i="6"/>
  <c r="FR410" i="6"/>
  <c r="FQ410" i="6"/>
  <c r="FP410" i="6"/>
  <c r="FO410" i="6"/>
  <c r="FN410" i="6"/>
  <c r="FM410" i="6"/>
  <c r="FL410" i="6"/>
  <c r="FK410" i="6"/>
  <c r="FJ410" i="6"/>
  <c r="FI410" i="6"/>
  <c r="FH410" i="6"/>
  <c r="FG410" i="6"/>
  <c r="FF410" i="6"/>
  <c r="FE410" i="6"/>
  <c r="FD410" i="6"/>
  <c r="FC410" i="6"/>
  <c r="FB410" i="6"/>
  <c r="FA410" i="6"/>
  <c r="EZ410" i="6"/>
  <c r="EY410" i="6"/>
  <c r="EX410" i="6"/>
  <c r="EW410" i="6"/>
  <c r="EV410" i="6"/>
  <c r="EU410" i="6"/>
  <c r="ET410" i="6"/>
  <c r="ES410" i="6"/>
  <c r="ER410" i="6"/>
  <c r="EQ410" i="6"/>
  <c r="EP410" i="6"/>
  <c r="EO410" i="6"/>
  <c r="EN410" i="6"/>
  <c r="EM410" i="6"/>
  <c r="EL410" i="6"/>
  <c r="EK410" i="6"/>
  <c r="EJ410" i="6"/>
  <c r="GC409" i="6"/>
  <c r="GB409" i="6"/>
  <c r="GA409" i="6"/>
  <c r="FZ409" i="6"/>
  <c r="FY409" i="6"/>
  <c r="FX409" i="6"/>
  <c r="FW409" i="6"/>
  <c r="FV409" i="6"/>
  <c r="FU409" i="6"/>
  <c r="FT409" i="6"/>
  <c r="FS409" i="6"/>
  <c r="FR409" i="6"/>
  <c r="FQ409" i="6"/>
  <c r="FP409" i="6"/>
  <c r="FO409" i="6"/>
  <c r="FN409" i="6"/>
  <c r="FM409" i="6"/>
  <c r="FL409" i="6"/>
  <c r="FK409" i="6"/>
  <c r="FJ409" i="6"/>
  <c r="FI409" i="6"/>
  <c r="FH409" i="6"/>
  <c r="FG409" i="6"/>
  <c r="FF409" i="6"/>
  <c r="FE409" i="6"/>
  <c r="FD409" i="6"/>
  <c r="FC409" i="6"/>
  <c r="FB409" i="6"/>
  <c r="FA409" i="6"/>
  <c r="EZ409" i="6"/>
  <c r="EY409" i="6"/>
  <c r="EX409" i="6"/>
  <c r="EW409" i="6"/>
  <c r="EV409" i="6"/>
  <c r="EU409" i="6"/>
  <c r="ET409" i="6"/>
  <c r="ES409" i="6"/>
  <c r="ER409" i="6"/>
  <c r="EQ409" i="6"/>
  <c r="EP409" i="6"/>
  <c r="EO409" i="6"/>
  <c r="EN409" i="6"/>
  <c r="EM409" i="6"/>
  <c r="EL409" i="6"/>
  <c r="EK409" i="6"/>
  <c r="EJ409" i="6"/>
  <c r="GC408" i="6"/>
  <c r="GB408" i="6"/>
  <c r="GA408" i="6"/>
  <c r="FZ408" i="6"/>
  <c r="FY408" i="6"/>
  <c r="FX408" i="6"/>
  <c r="FW408" i="6"/>
  <c r="FV408" i="6"/>
  <c r="FU408" i="6"/>
  <c r="FT408" i="6"/>
  <c r="FS408" i="6"/>
  <c r="FR408" i="6"/>
  <c r="FQ408" i="6"/>
  <c r="FP408" i="6"/>
  <c r="FO408" i="6"/>
  <c r="FN408" i="6"/>
  <c r="FM408" i="6"/>
  <c r="FL408" i="6"/>
  <c r="FK408" i="6"/>
  <c r="FJ408" i="6"/>
  <c r="FI408" i="6"/>
  <c r="FH408" i="6"/>
  <c r="FG408" i="6"/>
  <c r="FF408" i="6"/>
  <c r="FE408" i="6"/>
  <c r="FD408" i="6"/>
  <c r="FC408" i="6"/>
  <c r="FB408" i="6"/>
  <c r="FA408" i="6"/>
  <c r="EZ408" i="6"/>
  <c r="EY408" i="6"/>
  <c r="EX408" i="6"/>
  <c r="EW408" i="6"/>
  <c r="EV408" i="6"/>
  <c r="EU408" i="6"/>
  <c r="ET408" i="6"/>
  <c r="ES408" i="6"/>
  <c r="ER408" i="6"/>
  <c r="EQ408" i="6"/>
  <c r="EP408" i="6"/>
  <c r="EO408" i="6"/>
  <c r="EN408" i="6"/>
  <c r="EM408" i="6"/>
  <c r="EL408" i="6"/>
  <c r="EK408" i="6"/>
  <c r="EJ408" i="6"/>
  <c r="GC407" i="6"/>
  <c r="GB407" i="6"/>
  <c r="GA407" i="6"/>
  <c r="FZ407" i="6"/>
  <c r="FY407" i="6"/>
  <c r="FX407" i="6"/>
  <c r="FW407" i="6"/>
  <c r="FV407" i="6"/>
  <c r="FU407" i="6"/>
  <c r="FT407" i="6"/>
  <c r="FS407" i="6"/>
  <c r="FR407" i="6"/>
  <c r="FQ407" i="6"/>
  <c r="FP407" i="6"/>
  <c r="FO407" i="6"/>
  <c r="FN407" i="6"/>
  <c r="FM407" i="6"/>
  <c r="FL407" i="6"/>
  <c r="FK407" i="6"/>
  <c r="FJ407" i="6"/>
  <c r="FI407" i="6"/>
  <c r="FH407" i="6"/>
  <c r="FG407" i="6"/>
  <c r="FF407" i="6"/>
  <c r="FE407" i="6"/>
  <c r="FD407" i="6"/>
  <c r="FC407" i="6"/>
  <c r="FB407" i="6"/>
  <c r="FA407" i="6"/>
  <c r="EZ407" i="6"/>
  <c r="EY407" i="6"/>
  <c r="EX407" i="6"/>
  <c r="EW407" i="6"/>
  <c r="EV407" i="6"/>
  <c r="EU407" i="6"/>
  <c r="ET407" i="6"/>
  <c r="ES407" i="6"/>
  <c r="ER407" i="6"/>
  <c r="EQ407" i="6"/>
  <c r="EP407" i="6"/>
  <c r="EO407" i="6"/>
  <c r="EN407" i="6"/>
  <c r="EM407" i="6"/>
  <c r="EL407" i="6"/>
  <c r="EK407" i="6"/>
  <c r="EJ407" i="6"/>
  <c r="GC406" i="6"/>
  <c r="GB406" i="6"/>
  <c r="GA406" i="6"/>
  <c r="FZ406" i="6"/>
  <c r="FY406" i="6"/>
  <c r="FX406" i="6"/>
  <c r="FW406" i="6"/>
  <c r="FV406" i="6"/>
  <c r="FU406" i="6"/>
  <c r="FT406" i="6"/>
  <c r="FS406" i="6"/>
  <c r="FR406" i="6"/>
  <c r="FQ406" i="6"/>
  <c r="FP406" i="6"/>
  <c r="FO406" i="6"/>
  <c r="FN406" i="6"/>
  <c r="FM406" i="6"/>
  <c r="FL406" i="6"/>
  <c r="FK406" i="6"/>
  <c r="FJ406" i="6"/>
  <c r="FI406" i="6"/>
  <c r="FH406" i="6"/>
  <c r="FG406" i="6"/>
  <c r="FF406" i="6"/>
  <c r="FE406" i="6"/>
  <c r="FD406" i="6"/>
  <c r="FC406" i="6"/>
  <c r="FB406" i="6"/>
  <c r="FA406" i="6"/>
  <c r="EZ406" i="6"/>
  <c r="EY406" i="6"/>
  <c r="EX406" i="6"/>
  <c r="EW406" i="6"/>
  <c r="EV406" i="6"/>
  <c r="EU406" i="6"/>
  <c r="ET406" i="6"/>
  <c r="ES406" i="6"/>
  <c r="ER406" i="6"/>
  <c r="EQ406" i="6"/>
  <c r="EP406" i="6"/>
  <c r="EO406" i="6"/>
  <c r="EN406" i="6"/>
  <c r="EM406" i="6"/>
  <c r="EL406" i="6"/>
  <c r="EK406" i="6"/>
  <c r="EJ406" i="6"/>
  <c r="GC405" i="6"/>
  <c r="GB405" i="6"/>
  <c r="GA405" i="6"/>
  <c r="FZ405" i="6"/>
  <c r="FY405" i="6"/>
  <c r="FX405" i="6"/>
  <c r="FW405" i="6"/>
  <c r="FV405" i="6"/>
  <c r="FU405" i="6"/>
  <c r="FT405" i="6"/>
  <c r="FS405" i="6"/>
  <c r="FR405" i="6"/>
  <c r="FQ405" i="6"/>
  <c r="FP405" i="6"/>
  <c r="FO405" i="6"/>
  <c r="FN405" i="6"/>
  <c r="FM405" i="6"/>
  <c r="FL405" i="6"/>
  <c r="FK405" i="6"/>
  <c r="FJ405" i="6"/>
  <c r="FI405" i="6"/>
  <c r="FH405" i="6"/>
  <c r="FG405" i="6"/>
  <c r="FF405" i="6"/>
  <c r="FE405" i="6"/>
  <c r="FD405" i="6"/>
  <c r="FC405" i="6"/>
  <c r="FB405" i="6"/>
  <c r="FA405" i="6"/>
  <c r="EZ405" i="6"/>
  <c r="EY405" i="6"/>
  <c r="EX405" i="6"/>
  <c r="EW405" i="6"/>
  <c r="EV405" i="6"/>
  <c r="EU405" i="6"/>
  <c r="ET405" i="6"/>
  <c r="ES405" i="6"/>
  <c r="ER405" i="6"/>
  <c r="EQ405" i="6"/>
  <c r="EP405" i="6"/>
  <c r="EO405" i="6"/>
  <c r="EN405" i="6"/>
  <c r="EM405" i="6"/>
  <c r="EL405" i="6"/>
  <c r="EK405" i="6"/>
  <c r="EJ405" i="6"/>
  <c r="GC404" i="6"/>
  <c r="GB404" i="6"/>
  <c r="GA404" i="6"/>
  <c r="FZ404" i="6"/>
  <c r="FY404" i="6"/>
  <c r="FX404" i="6"/>
  <c r="FW404" i="6"/>
  <c r="FV404" i="6"/>
  <c r="FU404" i="6"/>
  <c r="FT404" i="6"/>
  <c r="FS404" i="6"/>
  <c r="FR404" i="6"/>
  <c r="FQ404" i="6"/>
  <c r="FP404" i="6"/>
  <c r="FO404" i="6"/>
  <c r="FN404" i="6"/>
  <c r="FM404" i="6"/>
  <c r="FL404" i="6"/>
  <c r="FK404" i="6"/>
  <c r="FJ404" i="6"/>
  <c r="FI404" i="6"/>
  <c r="FH404" i="6"/>
  <c r="FG404" i="6"/>
  <c r="FF404" i="6"/>
  <c r="FE404" i="6"/>
  <c r="FD404" i="6"/>
  <c r="FC404" i="6"/>
  <c r="FB404" i="6"/>
  <c r="FA404" i="6"/>
  <c r="EZ404" i="6"/>
  <c r="EY404" i="6"/>
  <c r="EX404" i="6"/>
  <c r="EW404" i="6"/>
  <c r="EV404" i="6"/>
  <c r="EU404" i="6"/>
  <c r="ET404" i="6"/>
  <c r="ES404" i="6"/>
  <c r="ER404" i="6"/>
  <c r="EQ404" i="6"/>
  <c r="EP404" i="6"/>
  <c r="EO404" i="6"/>
  <c r="EN404" i="6"/>
  <c r="EM404" i="6"/>
  <c r="EL404" i="6"/>
  <c r="EK404" i="6"/>
  <c r="EJ404" i="6"/>
  <c r="GB403" i="6"/>
  <c r="FZ403" i="6"/>
  <c r="FX403" i="6"/>
  <c r="FV403" i="6"/>
  <c r="FT403" i="6"/>
  <c r="FR403" i="6"/>
  <c r="FP403" i="6"/>
  <c r="FN403" i="6"/>
  <c r="FL403" i="6"/>
  <c r="FJ403" i="6"/>
  <c r="FH403" i="6"/>
  <c r="FF403" i="6"/>
  <c r="FD403" i="6"/>
  <c r="FB403" i="6"/>
  <c r="EZ403" i="6"/>
  <c r="EY403" i="6"/>
  <c r="EX403" i="6"/>
  <c r="ET403" i="6"/>
  <c r="ER403" i="6"/>
  <c r="EN403" i="6"/>
  <c r="EM403" i="6"/>
  <c r="EL403" i="6"/>
  <c r="GB402" i="6"/>
  <c r="FZ402" i="6"/>
  <c r="FX402" i="6"/>
  <c r="FV402" i="6"/>
  <c r="FT402" i="6"/>
  <c r="FR402" i="6"/>
  <c r="FP402" i="6"/>
  <c r="FN402" i="6"/>
  <c r="FL402" i="6"/>
  <c r="FJ402" i="6"/>
  <c r="FH402" i="6"/>
  <c r="FF402" i="6"/>
  <c r="FD402" i="6"/>
  <c r="FB402" i="6"/>
  <c r="EZ402" i="6"/>
  <c r="EY402" i="6"/>
  <c r="EX402" i="6"/>
  <c r="ET402" i="6"/>
  <c r="ER402" i="6"/>
  <c r="EP402" i="6"/>
  <c r="EN402" i="6"/>
  <c r="EM402" i="6"/>
  <c r="EL402" i="6"/>
  <c r="EJ402" i="6"/>
  <c r="GB401" i="6"/>
  <c r="FZ401" i="6"/>
  <c r="FX401" i="6"/>
  <c r="FV401" i="6"/>
  <c r="FT401" i="6"/>
  <c r="FR401" i="6"/>
  <c r="FP401" i="6"/>
  <c r="FN401" i="6"/>
  <c r="FL401" i="6"/>
  <c r="FJ401" i="6"/>
  <c r="FH401" i="6"/>
  <c r="FF401" i="6"/>
  <c r="FD401" i="6"/>
  <c r="FB401" i="6"/>
  <c r="EZ401" i="6"/>
  <c r="EY401" i="6"/>
  <c r="EX401" i="6"/>
  <c r="ET401" i="6"/>
  <c r="ER401" i="6"/>
  <c r="EP401" i="6"/>
  <c r="EN401" i="6"/>
  <c r="EM401" i="6"/>
  <c r="EL401" i="6"/>
  <c r="EJ401" i="6"/>
  <c r="GC399" i="6"/>
  <c r="GB399" i="6"/>
  <c r="GA399" i="6"/>
  <c r="FZ399" i="6"/>
  <c r="FY399" i="6"/>
  <c r="FX399" i="6"/>
  <c r="FW399" i="6"/>
  <c r="FV399" i="6"/>
  <c r="FU399" i="6"/>
  <c r="FT399" i="6"/>
  <c r="FS399" i="6"/>
  <c r="FR399" i="6"/>
  <c r="FQ399" i="6"/>
  <c r="FP399" i="6"/>
  <c r="FO399" i="6"/>
  <c r="FN399" i="6"/>
  <c r="FM399" i="6"/>
  <c r="FL399" i="6"/>
  <c r="FK399" i="6"/>
  <c r="FJ399" i="6"/>
  <c r="FI399" i="6"/>
  <c r="FH399" i="6"/>
  <c r="FG399" i="6"/>
  <c r="FF399" i="6"/>
  <c r="FE399" i="6"/>
  <c r="FD399" i="6"/>
  <c r="FC399" i="6"/>
  <c r="FB399" i="6"/>
  <c r="FA399" i="6"/>
  <c r="EZ399" i="6"/>
  <c r="EY399" i="6"/>
  <c r="EX399" i="6"/>
  <c r="EW399" i="6"/>
  <c r="EV399" i="6"/>
  <c r="EU399" i="6"/>
  <c r="ET399" i="6"/>
  <c r="ES399" i="6"/>
  <c r="ER399" i="6"/>
  <c r="EQ399" i="6"/>
  <c r="EP399" i="6"/>
  <c r="EO399" i="6"/>
  <c r="EN399" i="6"/>
  <c r="EM399" i="6"/>
  <c r="EL399" i="6"/>
  <c r="EK399" i="6"/>
  <c r="EJ399" i="6"/>
  <c r="GC398" i="6"/>
  <c r="GB398" i="6"/>
  <c r="GA398" i="6"/>
  <c r="FZ398" i="6"/>
  <c r="FY398" i="6"/>
  <c r="FX398" i="6"/>
  <c r="FW398" i="6"/>
  <c r="FV398" i="6"/>
  <c r="FU398" i="6"/>
  <c r="FT398" i="6"/>
  <c r="FS398" i="6"/>
  <c r="FR398" i="6"/>
  <c r="FQ398" i="6"/>
  <c r="FP398" i="6"/>
  <c r="FO398" i="6"/>
  <c r="FN398" i="6"/>
  <c r="FM398" i="6"/>
  <c r="FL398" i="6"/>
  <c r="FK398" i="6"/>
  <c r="FJ398" i="6"/>
  <c r="FI398" i="6"/>
  <c r="FH398" i="6"/>
  <c r="FG398" i="6"/>
  <c r="FF398" i="6"/>
  <c r="FE398" i="6"/>
  <c r="FD398" i="6"/>
  <c r="FC398" i="6"/>
  <c r="FB398" i="6"/>
  <c r="FA398" i="6"/>
  <c r="EZ398" i="6"/>
  <c r="EY398" i="6"/>
  <c r="EX398" i="6"/>
  <c r="EW398" i="6"/>
  <c r="EV398" i="6"/>
  <c r="EU398" i="6"/>
  <c r="ET398" i="6"/>
  <c r="ES398" i="6"/>
  <c r="ER398" i="6"/>
  <c r="EQ398" i="6"/>
  <c r="EP398" i="6"/>
  <c r="EO398" i="6"/>
  <c r="EN398" i="6"/>
  <c r="EM398" i="6"/>
  <c r="EL398" i="6"/>
  <c r="EK398" i="6"/>
  <c r="EJ398" i="6"/>
  <c r="GC397" i="6"/>
  <c r="GB397" i="6"/>
  <c r="GA397" i="6"/>
  <c r="FZ397" i="6"/>
  <c r="FY397" i="6"/>
  <c r="FX397" i="6"/>
  <c r="FW397" i="6"/>
  <c r="FV397" i="6"/>
  <c r="FU397" i="6"/>
  <c r="FT397" i="6"/>
  <c r="FS397" i="6"/>
  <c r="FR397" i="6"/>
  <c r="FQ397" i="6"/>
  <c r="FP397" i="6"/>
  <c r="FO397" i="6"/>
  <c r="FN397" i="6"/>
  <c r="FM397" i="6"/>
  <c r="FL397" i="6"/>
  <c r="FK397" i="6"/>
  <c r="FJ397" i="6"/>
  <c r="FI397" i="6"/>
  <c r="FH397" i="6"/>
  <c r="FG397" i="6"/>
  <c r="FF397" i="6"/>
  <c r="FE397" i="6"/>
  <c r="FD397" i="6"/>
  <c r="FC397" i="6"/>
  <c r="FB397" i="6"/>
  <c r="FA397" i="6"/>
  <c r="EZ397" i="6"/>
  <c r="EY397" i="6"/>
  <c r="EX397" i="6"/>
  <c r="EW397" i="6"/>
  <c r="EV397" i="6"/>
  <c r="EU397" i="6"/>
  <c r="ET397" i="6"/>
  <c r="ES397" i="6"/>
  <c r="ER397" i="6"/>
  <c r="EQ397" i="6"/>
  <c r="EP397" i="6"/>
  <c r="EO397" i="6"/>
  <c r="EN397" i="6"/>
  <c r="EM397" i="6"/>
  <c r="EL397" i="6"/>
  <c r="EK397" i="6"/>
  <c r="EJ397" i="6"/>
  <c r="GC396" i="6"/>
  <c r="GB396" i="6"/>
  <c r="GA396" i="6"/>
  <c r="FZ396" i="6"/>
  <c r="FY396" i="6"/>
  <c r="FX396" i="6"/>
  <c r="FW396" i="6"/>
  <c r="FV396" i="6"/>
  <c r="FU396" i="6"/>
  <c r="FT396" i="6"/>
  <c r="FS396" i="6"/>
  <c r="FR396" i="6"/>
  <c r="FQ396" i="6"/>
  <c r="FP396" i="6"/>
  <c r="FO396" i="6"/>
  <c r="FN396" i="6"/>
  <c r="FM396" i="6"/>
  <c r="FL396" i="6"/>
  <c r="FK396" i="6"/>
  <c r="FJ396" i="6"/>
  <c r="FI396" i="6"/>
  <c r="FH396" i="6"/>
  <c r="FG396" i="6"/>
  <c r="FF396" i="6"/>
  <c r="FE396" i="6"/>
  <c r="FD396" i="6"/>
  <c r="FC396" i="6"/>
  <c r="FB396" i="6"/>
  <c r="FA396" i="6"/>
  <c r="EZ396" i="6"/>
  <c r="EY396" i="6"/>
  <c r="EX396" i="6"/>
  <c r="EW396" i="6"/>
  <c r="EV396" i="6"/>
  <c r="EU396" i="6"/>
  <c r="ET396" i="6"/>
  <c r="ES396" i="6"/>
  <c r="ER396" i="6"/>
  <c r="EQ396" i="6"/>
  <c r="EP396" i="6"/>
  <c r="EO396" i="6"/>
  <c r="EN396" i="6"/>
  <c r="EM396" i="6"/>
  <c r="EL396" i="6"/>
  <c r="EK396" i="6"/>
  <c r="EJ396" i="6"/>
  <c r="GC395" i="6"/>
  <c r="GB395" i="6"/>
  <c r="GA395" i="6"/>
  <c r="FZ395" i="6"/>
  <c r="FY395" i="6"/>
  <c r="FX395" i="6"/>
  <c r="FW395" i="6"/>
  <c r="FV395" i="6"/>
  <c r="FU395" i="6"/>
  <c r="FT395" i="6"/>
  <c r="FS395" i="6"/>
  <c r="FR395" i="6"/>
  <c r="FQ395" i="6"/>
  <c r="FP395" i="6"/>
  <c r="FO395" i="6"/>
  <c r="FN395" i="6"/>
  <c r="FM395" i="6"/>
  <c r="FL395" i="6"/>
  <c r="FK395" i="6"/>
  <c r="FJ395" i="6"/>
  <c r="FI395" i="6"/>
  <c r="FH395" i="6"/>
  <c r="FG395" i="6"/>
  <c r="FF395" i="6"/>
  <c r="FE395" i="6"/>
  <c r="FD395" i="6"/>
  <c r="FC395" i="6"/>
  <c r="FB395" i="6"/>
  <c r="FA395" i="6"/>
  <c r="EZ395" i="6"/>
  <c r="EY395" i="6"/>
  <c r="EX395" i="6"/>
  <c r="EW395" i="6"/>
  <c r="EV395" i="6"/>
  <c r="EU395" i="6"/>
  <c r="ET395" i="6"/>
  <c r="ES395" i="6"/>
  <c r="ER395" i="6"/>
  <c r="EQ395" i="6"/>
  <c r="EP395" i="6"/>
  <c r="EO395" i="6"/>
  <c r="EN395" i="6"/>
  <c r="EM395" i="6"/>
  <c r="EL395" i="6"/>
  <c r="EK395" i="6"/>
  <c r="EJ395" i="6"/>
  <c r="GC394" i="6"/>
  <c r="GB394" i="6"/>
  <c r="GA394" i="6"/>
  <c r="FZ394" i="6"/>
  <c r="FY394" i="6"/>
  <c r="FX394" i="6"/>
  <c r="FW394" i="6"/>
  <c r="FV394" i="6"/>
  <c r="FU394" i="6"/>
  <c r="FT394" i="6"/>
  <c r="FS394" i="6"/>
  <c r="FR394" i="6"/>
  <c r="FQ394" i="6"/>
  <c r="FP394" i="6"/>
  <c r="FO394" i="6"/>
  <c r="FN394" i="6"/>
  <c r="FM394" i="6"/>
  <c r="FL394" i="6"/>
  <c r="FK394" i="6"/>
  <c r="FJ394" i="6"/>
  <c r="FI394" i="6"/>
  <c r="FH394" i="6"/>
  <c r="FG394" i="6"/>
  <c r="FF394" i="6"/>
  <c r="FE394" i="6"/>
  <c r="FD394" i="6"/>
  <c r="FC394" i="6"/>
  <c r="FB394" i="6"/>
  <c r="FA394" i="6"/>
  <c r="EZ394" i="6"/>
  <c r="EY394" i="6"/>
  <c r="EX394" i="6"/>
  <c r="EW394" i="6"/>
  <c r="EV394" i="6"/>
  <c r="EU394" i="6"/>
  <c r="ET394" i="6"/>
  <c r="ES394" i="6"/>
  <c r="ER394" i="6"/>
  <c r="EQ394" i="6"/>
  <c r="EP394" i="6"/>
  <c r="EO394" i="6"/>
  <c r="EN394" i="6"/>
  <c r="EM394" i="6"/>
  <c r="EL394" i="6"/>
  <c r="EK394" i="6"/>
  <c r="EJ394" i="6"/>
  <c r="GC393" i="6"/>
  <c r="GB393" i="6"/>
  <c r="GA393" i="6"/>
  <c r="FZ393" i="6"/>
  <c r="FY393" i="6"/>
  <c r="FX393" i="6"/>
  <c r="FW393" i="6"/>
  <c r="FV393" i="6"/>
  <c r="FU393" i="6"/>
  <c r="FT393" i="6"/>
  <c r="FS393" i="6"/>
  <c r="FR393" i="6"/>
  <c r="FQ393" i="6"/>
  <c r="FP393" i="6"/>
  <c r="FO393" i="6"/>
  <c r="FN393" i="6"/>
  <c r="FM393" i="6"/>
  <c r="FL393" i="6"/>
  <c r="FK393" i="6"/>
  <c r="FJ393" i="6"/>
  <c r="FI393" i="6"/>
  <c r="FH393" i="6"/>
  <c r="FG393" i="6"/>
  <c r="FF393" i="6"/>
  <c r="FE393" i="6"/>
  <c r="FD393" i="6"/>
  <c r="FC393" i="6"/>
  <c r="FB393" i="6"/>
  <c r="FA393" i="6"/>
  <c r="EZ393" i="6"/>
  <c r="EY393" i="6"/>
  <c r="EX393" i="6"/>
  <c r="EW393" i="6"/>
  <c r="EV393" i="6"/>
  <c r="EU393" i="6"/>
  <c r="ET393" i="6"/>
  <c r="ES393" i="6"/>
  <c r="ER393" i="6"/>
  <c r="EQ393" i="6"/>
  <c r="EP393" i="6"/>
  <c r="EO393" i="6"/>
  <c r="EN393" i="6"/>
  <c r="EM393" i="6"/>
  <c r="EL393" i="6"/>
  <c r="EK393" i="6"/>
  <c r="EJ393" i="6"/>
  <c r="GB392" i="6"/>
  <c r="FZ392" i="6"/>
  <c r="FX392" i="6"/>
  <c r="FV392" i="6"/>
  <c r="FT392" i="6"/>
  <c r="FR392" i="6"/>
  <c r="FP392" i="6"/>
  <c r="FN392" i="6"/>
  <c r="FL392" i="6"/>
  <c r="FJ392" i="6"/>
  <c r="FH392" i="6"/>
  <c r="FF392" i="6"/>
  <c r="FD392" i="6"/>
  <c r="FB392" i="6"/>
  <c r="EZ392" i="6"/>
  <c r="EY392" i="6"/>
  <c r="EX392" i="6"/>
  <c r="EV392" i="6"/>
  <c r="ET392" i="6"/>
  <c r="ER392" i="6"/>
  <c r="EP392" i="6"/>
  <c r="EN392" i="6"/>
  <c r="EL392" i="6"/>
  <c r="EJ392" i="6"/>
  <c r="GB391" i="6"/>
  <c r="FZ391" i="6"/>
  <c r="FX391" i="6"/>
  <c r="FV391" i="6"/>
  <c r="FT391" i="6"/>
  <c r="FR391" i="6"/>
  <c r="FP391" i="6"/>
  <c r="FN391" i="6"/>
  <c r="FL391" i="6"/>
  <c r="FJ391" i="6"/>
  <c r="FH391" i="6"/>
  <c r="FF391" i="6"/>
  <c r="FD391" i="6"/>
  <c r="FB391" i="6"/>
  <c r="EZ391" i="6"/>
  <c r="EY391" i="6"/>
  <c r="EX391" i="6"/>
  <c r="EV391" i="6"/>
  <c r="ET391" i="6"/>
  <c r="ER391" i="6"/>
  <c r="EP391" i="6"/>
  <c r="EN391" i="6"/>
  <c r="EL391" i="6"/>
  <c r="EJ391" i="6"/>
  <c r="GB390" i="6"/>
  <c r="FZ390" i="6"/>
  <c r="FX390" i="6"/>
  <c r="FV390" i="6"/>
  <c r="FT390" i="6"/>
  <c r="FR390" i="6"/>
  <c r="FP390" i="6"/>
  <c r="FN390" i="6"/>
  <c r="FL390" i="6"/>
  <c r="FJ390" i="6"/>
  <c r="FH390" i="6"/>
  <c r="FF390" i="6"/>
  <c r="FD390" i="6"/>
  <c r="FB390" i="6"/>
  <c r="EZ390" i="6"/>
  <c r="EY390" i="6"/>
  <c r="EX390" i="6"/>
  <c r="ET390" i="6"/>
  <c r="ER390" i="6"/>
  <c r="EN390" i="6"/>
  <c r="GB389" i="6"/>
  <c r="FZ389" i="6"/>
  <c r="FX389" i="6"/>
  <c r="FV389" i="6"/>
  <c r="FT389" i="6"/>
  <c r="FR389" i="6"/>
  <c r="FP389" i="6"/>
  <c r="FN389" i="6"/>
  <c r="FL389" i="6"/>
  <c r="FJ389" i="6"/>
  <c r="FH389" i="6"/>
  <c r="FF389" i="6"/>
  <c r="FD389" i="6"/>
  <c r="FB389" i="6"/>
  <c r="EZ389" i="6"/>
  <c r="EY389" i="6"/>
  <c r="EX389" i="6"/>
  <c r="ET389" i="6"/>
  <c r="ER389" i="6"/>
  <c r="EP389" i="6"/>
  <c r="EN389" i="6"/>
  <c r="EL389" i="6"/>
  <c r="EJ389" i="6"/>
  <c r="GB388" i="6"/>
  <c r="FZ388" i="6"/>
  <c r="FX388" i="6"/>
  <c r="FV388" i="6"/>
  <c r="FT388" i="6"/>
  <c r="FR388" i="6"/>
  <c r="FP388" i="6"/>
  <c r="FN388" i="6"/>
  <c r="FL388" i="6"/>
  <c r="FJ388" i="6"/>
  <c r="FH388" i="6"/>
  <c r="FF388" i="6"/>
  <c r="FD388" i="6"/>
  <c r="FB388" i="6"/>
  <c r="EZ388" i="6"/>
  <c r="EY388" i="6"/>
  <c r="EX388" i="6"/>
  <c r="ET388" i="6"/>
  <c r="ER388" i="6"/>
  <c r="EP388" i="6"/>
  <c r="EN388" i="6"/>
  <c r="EM388" i="6"/>
  <c r="EL388" i="6"/>
  <c r="EJ388" i="6"/>
  <c r="GC386" i="6"/>
  <c r="GB386" i="6"/>
  <c r="GA386" i="6"/>
  <c r="FZ386" i="6"/>
  <c r="FY386" i="6"/>
  <c r="FX386" i="6"/>
  <c r="FW386" i="6"/>
  <c r="FV386" i="6"/>
  <c r="FU386" i="6"/>
  <c r="FT386" i="6"/>
  <c r="FS386" i="6"/>
  <c r="FR386" i="6"/>
  <c r="FQ386" i="6"/>
  <c r="FP386" i="6"/>
  <c r="FO386" i="6"/>
  <c r="FN386" i="6"/>
  <c r="FM386" i="6"/>
  <c r="FL386" i="6"/>
  <c r="FK386" i="6"/>
  <c r="FJ386" i="6"/>
  <c r="FI386" i="6"/>
  <c r="FH386" i="6"/>
  <c r="FG386" i="6"/>
  <c r="FF386" i="6"/>
  <c r="FE386" i="6"/>
  <c r="FD386" i="6"/>
  <c r="FC386" i="6"/>
  <c r="FB386" i="6"/>
  <c r="FA386" i="6"/>
  <c r="EZ386" i="6"/>
  <c r="EY386" i="6"/>
  <c r="EX386" i="6"/>
  <c r="EW386" i="6"/>
  <c r="EV386" i="6"/>
  <c r="EU386" i="6"/>
  <c r="ET386" i="6"/>
  <c r="ES386" i="6"/>
  <c r="ER386" i="6"/>
  <c r="EQ386" i="6"/>
  <c r="EP386" i="6"/>
  <c r="EO386" i="6"/>
  <c r="EN386" i="6"/>
  <c r="EM386" i="6"/>
  <c r="EL386" i="6"/>
  <c r="EK386" i="6"/>
  <c r="EJ386" i="6"/>
  <c r="GC385" i="6"/>
  <c r="GB385" i="6"/>
  <c r="GA385" i="6"/>
  <c r="FZ385" i="6"/>
  <c r="FY385" i="6"/>
  <c r="FX385" i="6"/>
  <c r="FW385" i="6"/>
  <c r="FV385" i="6"/>
  <c r="FU385" i="6"/>
  <c r="FT385" i="6"/>
  <c r="FS385" i="6"/>
  <c r="FR385" i="6"/>
  <c r="FQ385" i="6"/>
  <c r="FP385" i="6"/>
  <c r="FO385" i="6"/>
  <c r="FN385" i="6"/>
  <c r="FM385" i="6"/>
  <c r="FL385" i="6"/>
  <c r="FK385" i="6"/>
  <c r="FJ385" i="6"/>
  <c r="FI385" i="6"/>
  <c r="FH385" i="6"/>
  <c r="FG385" i="6"/>
  <c r="FF385" i="6"/>
  <c r="FE385" i="6"/>
  <c r="FD385" i="6"/>
  <c r="FC385" i="6"/>
  <c r="FB385" i="6"/>
  <c r="FA385" i="6"/>
  <c r="EZ385" i="6"/>
  <c r="EY385" i="6"/>
  <c r="EX385" i="6"/>
  <c r="EW385" i="6"/>
  <c r="EV385" i="6"/>
  <c r="EU385" i="6"/>
  <c r="ET385" i="6"/>
  <c r="ES385" i="6"/>
  <c r="ER385" i="6"/>
  <c r="EQ385" i="6"/>
  <c r="EP385" i="6"/>
  <c r="EO385" i="6"/>
  <c r="EN385" i="6"/>
  <c r="EM385" i="6"/>
  <c r="EL385" i="6"/>
  <c r="EK385" i="6"/>
  <c r="EJ385" i="6"/>
  <c r="GC384" i="6"/>
  <c r="GB384" i="6"/>
  <c r="GA384" i="6"/>
  <c r="FZ384" i="6"/>
  <c r="FY384" i="6"/>
  <c r="FX384" i="6"/>
  <c r="FW384" i="6"/>
  <c r="FV384" i="6"/>
  <c r="FU384" i="6"/>
  <c r="FT384" i="6"/>
  <c r="FS384" i="6"/>
  <c r="FR384" i="6"/>
  <c r="FQ384" i="6"/>
  <c r="FP384" i="6"/>
  <c r="FO384" i="6"/>
  <c r="FN384" i="6"/>
  <c r="FM384" i="6"/>
  <c r="FL384" i="6"/>
  <c r="FK384" i="6"/>
  <c r="FJ384" i="6"/>
  <c r="FI384" i="6"/>
  <c r="FH384" i="6"/>
  <c r="FG384" i="6"/>
  <c r="FF384" i="6"/>
  <c r="FE384" i="6"/>
  <c r="FD384" i="6"/>
  <c r="FC384" i="6"/>
  <c r="FB384" i="6"/>
  <c r="FA384" i="6"/>
  <c r="EZ384" i="6"/>
  <c r="EY384" i="6"/>
  <c r="EX384" i="6"/>
  <c r="EW384" i="6"/>
  <c r="EV384" i="6"/>
  <c r="EU384" i="6"/>
  <c r="ET384" i="6"/>
  <c r="ES384" i="6"/>
  <c r="ER384" i="6"/>
  <c r="EQ384" i="6"/>
  <c r="EP384" i="6"/>
  <c r="EO384" i="6"/>
  <c r="EN384" i="6"/>
  <c r="EM384" i="6"/>
  <c r="EL384" i="6"/>
  <c r="EK384" i="6"/>
  <c r="EJ384" i="6"/>
  <c r="GC383" i="6"/>
  <c r="GB383" i="6"/>
  <c r="GA383" i="6"/>
  <c r="FZ383" i="6"/>
  <c r="FY383" i="6"/>
  <c r="FX383" i="6"/>
  <c r="FW383" i="6"/>
  <c r="FV383" i="6"/>
  <c r="FU383" i="6"/>
  <c r="FT383" i="6"/>
  <c r="FS383" i="6"/>
  <c r="FR383" i="6"/>
  <c r="FQ383" i="6"/>
  <c r="FP383" i="6"/>
  <c r="FO383" i="6"/>
  <c r="FN383" i="6"/>
  <c r="FM383" i="6"/>
  <c r="FL383" i="6"/>
  <c r="FK383" i="6"/>
  <c r="FJ383" i="6"/>
  <c r="FI383" i="6"/>
  <c r="FH383" i="6"/>
  <c r="FG383" i="6"/>
  <c r="FF383" i="6"/>
  <c r="FE383" i="6"/>
  <c r="FD383" i="6"/>
  <c r="FC383" i="6"/>
  <c r="FB383" i="6"/>
  <c r="FA383" i="6"/>
  <c r="EZ383" i="6"/>
  <c r="EY383" i="6"/>
  <c r="EX383" i="6"/>
  <c r="EW383" i="6"/>
  <c r="EV383" i="6"/>
  <c r="EU383" i="6"/>
  <c r="ET383" i="6"/>
  <c r="ES383" i="6"/>
  <c r="ER383" i="6"/>
  <c r="EQ383" i="6"/>
  <c r="EP383" i="6"/>
  <c r="EO383" i="6"/>
  <c r="EN383" i="6"/>
  <c r="EM383" i="6"/>
  <c r="EL383" i="6"/>
  <c r="EK383" i="6"/>
  <c r="EJ383" i="6"/>
  <c r="GC382" i="6"/>
  <c r="GB382" i="6"/>
  <c r="GA382" i="6"/>
  <c r="FZ382" i="6"/>
  <c r="FY382" i="6"/>
  <c r="FX382" i="6"/>
  <c r="FW382" i="6"/>
  <c r="FV382" i="6"/>
  <c r="FU382" i="6"/>
  <c r="FT382" i="6"/>
  <c r="FS382" i="6"/>
  <c r="FR382" i="6"/>
  <c r="FQ382" i="6"/>
  <c r="FP382" i="6"/>
  <c r="FO382" i="6"/>
  <c r="FN382" i="6"/>
  <c r="FM382" i="6"/>
  <c r="FL382" i="6"/>
  <c r="FK382" i="6"/>
  <c r="FJ382" i="6"/>
  <c r="FI382" i="6"/>
  <c r="FH382" i="6"/>
  <c r="FG382" i="6"/>
  <c r="FF382" i="6"/>
  <c r="FE382" i="6"/>
  <c r="FD382" i="6"/>
  <c r="FC382" i="6"/>
  <c r="FB382" i="6"/>
  <c r="FA382" i="6"/>
  <c r="EZ382" i="6"/>
  <c r="EY382" i="6"/>
  <c r="EX382" i="6"/>
  <c r="EW382" i="6"/>
  <c r="EV382" i="6"/>
  <c r="EU382" i="6"/>
  <c r="ET382" i="6"/>
  <c r="ES382" i="6"/>
  <c r="ER382" i="6"/>
  <c r="EQ382" i="6"/>
  <c r="EP382" i="6"/>
  <c r="EO382" i="6"/>
  <c r="EN382" i="6"/>
  <c r="EM382" i="6"/>
  <c r="EL382" i="6"/>
  <c r="EK382" i="6"/>
  <c r="EJ382" i="6"/>
  <c r="GC381" i="6"/>
  <c r="GB381" i="6"/>
  <c r="GA381" i="6"/>
  <c r="FZ381" i="6"/>
  <c r="FY381" i="6"/>
  <c r="FX381" i="6"/>
  <c r="FW381" i="6"/>
  <c r="FV381" i="6"/>
  <c r="FU381" i="6"/>
  <c r="FT381" i="6"/>
  <c r="FS381" i="6"/>
  <c r="FR381" i="6"/>
  <c r="FQ381" i="6"/>
  <c r="FP381" i="6"/>
  <c r="FO381" i="6"/>
  <c r="FN381" i="6"/>
  <c r="FM381" i="6"/>
  <c r="FL381" i="6"/>
  <c r="FK381" i="6"/>
  <c r="FJ381" i="6"/>
  <c r="FI381" i="6"/>
  <c r="FH381" i="6"/>
  <c r="FG381" i="6"/>
  <c r="FF381" i="6"/>
  <c r="FE381" i="6"/>
  <c r="FD381" i="6"/>
  <c r="FC381" i="6"/>
  <c r="FB381" i="6"/>
  <c r="FA381" i="6"/>
  <c r="EZ381" i="6"/>
  <c r="EY381" i="6"/>
  <c r="EX381" i="6"/>
  <c r="EW381" i="6"/>
  <c r="EV381" i="6"/>
  <c r="EU381" i="6"/>
  <c r="ET381" i="6"/>
  <c r="ES381" i="6"/>
  <c r="ER381" i="6"/>
  <c r="EQ381" i="6"/>
  <c r="EP381" i="6"/>
  <c r="EO381" i="6"/>
  <c r="EN381" i="6"/>
  <c r="EM381" i="6"/>
  <c r="EL381" i="6"/>
  <c r="EK381" i="6"/>
  <c r="EJ381" i="6"/>
  <c r="GC380" i="6"/>
  <c r="GB380" i="6"/>
  <c r="GA380" i="6"/>
  <c r="FZ380" i="6"/>
  <c r="FY380" i="6"/>
  <c r="FX380" i="6"/>
  <c r="FW380" i="6"/>
  <c r="FV380" i="6"/>
  <c r="FU380" i="6"/>
  <c r="FT380" i="6"/>
  <c r="FS380" i="6"/>
  <c r="FR380" i="6"/>
  <c r="FQ380" i="6"/>
  <c r="FP380" i="6"/>
  <c r="FO380" i="6"/>
  <c r="FN380" i="6"/>
  <c r="FM380" i="6"/>
  <c r="FL380" i="6"/>
  <c r="FK380" i="6"/>
  <c r="FJ380" i="6"/>
  <c r="FI380" i="6"/>
  <c r="FH380" i="6"/>
  <c r="FG380" i="6"/>
  <c r="FF380" i="6"/>
  <c r="FE380" i="6"/>
  <c r="FD380" i="6"/>
  <c r="FC380" i="6"/>
  <c r="FB380" i="6"/>
  <c r="FA380" i="6"/>
  <c r="EZ380" i="6"/>
  <c r="EY380" i="6"/>
  <c r="EX380" i="6"/>
  <c r="EW380" i="6"/>
  <c r="EV380" i="6"/>
  <c r="EU380" i="6"/>
  <c r="ET380" i="6"/>
  <c r="ES380" i="6"/>
  <c r="ER380" i="6"/>
  <c r="EQ380" i="6"/>
  <c r="EP380" i="6"/>
  <c r="EO380" i="6"/>
  <c r="EN380" i="6"/>
  <c r="EM380" i="6"/>
  <c r="EL380" i="6"/>
  <c r="EK380" i="6"/>
  <c r="EJ380" i="6"/>
  <c r="GC379" i="6"/>
  <c r="GB379" i="6"/>
  <c r="GA379" i="6"/>
  <c r="FZ379" i="6"/>
  <c r="FY379" i="6"/>
  <c r="FX379" i="6"/>
  <c r="FW379" i="6"/>
  <c r="FV379" i="6"/>
  <c r="FU379" i="6"/>
  <c r="FT379" i="6"/>
  <c r="FS379" i="6"/>
  <c r="FR379" i="6"/>
  <c r="FQ379" i="6"/>
  <c r="FP379" i="6"/>
  <c r="FO379" i="6"/>
  <c r="FN379" i="6"/>
  <c r="FM379" i="6"/>
  <c r="FL379" i="6"/>
  <c r="FK379" i="6"/>
  <c r="FJ379" i="6"/>
  <c r="FI379" i="6"/>
  <c r="FH379" i="6"/>
  <c r="FG379" i="6"/>
  <c r="FF379" i="6"/>
  <c r="FE379" i="6"/>
  <c r="FD379" i="6"/>
  <c r="FC379" i="6"/>
  <c r="FB379" i="6"/>
  <c r="FA379" i="6"/>
  <c r="EZ379" i="6"/>
  <c r="EY379" i="6"/>
  <c r="EX379" i="6"/>
  <c r="EW379" i="6"/>
  <c r="EV379" i="6"/>
  <c r="EU379" i="6"/>
  <c r="ET379" i="6"/>
  <c r="ES379" i="6"/>
  <c r="ER379" i="6"/>
  <c r="EQ379" i="6"/>
  <c r="EP379" i="6"/>
  <c r="EO379" i="6"/>
  <c r="EN379" i="6"/>
  <c r="EM379" i="6"/>
  <c r="EL379" i="6"/>
  <c r="EK379" i="6"/>
  <c r="EJ379" i="6"/>
  <c r="GB378" i="6"/>
  <c r="FZ378" i="6"/>
  <c r="FX378" i="6"/>
  <c r="FV378" i="6"/>
  <c r="FT378" i="6"/>
  <c r="FR378" i="6"/>
  <c r="FP378" i="6"/>
  <c r="FN378" i="6"/>
  <c r="FL378" i="6"/>
  <c r="FJ378" i="6"/>
  <c r="FH378" i="6"/>
  <c r="FF378" i="6"/>
  <c r="FD378" i="6"/>
  <c r="FB378" i="6"/>
  <c r="EZ378" i="6"/>
  <c r="EY378" i="6"/>
  <c r="EX378" i="6"/>
  <c r="EV378" i="6"/>
  <c r="ET378" i="6"/>
  <c r="ER378" i="6"/>
  <c r="EP378" i="6"/>
  <c r="EN378" i="6"/>
  <c r="EL378" i="6"/>
  <c r="EJ378" i="6"/>
  <c r="GB377" i="6"/>
  <c r="FZ377" i="6"/>
  <c r="FX377" i="6"/>
  <c r="FV377" i="6"/>
  <c r="FT377" i="6"/>
  <c r="FR377" i="6"/>
  <c r="FP377" i="6"/>
  <c r="FN377" i="6"/>
  <c r="FL377" i="6"/>
  <c r="FJ377" i="6"/>
  <c r="FH377" i="6"/>
  <c r="FF377" i="6"/>
  <c r="FD377" i="6"/>
  <c r="FB377" i="6"/>
  <c r="EZ377" i="6"/>
  <c r="EY377" i="6"/>
  <c r="EX377" i="6"/>
  <c r="ET377" i="6"/>
  <c r="ER377" i="6"/>
  <c r="EP377" i="6"/>
  <c r="EN377" i="6"/>
  <c r="EL377" i="6"/>
  <c r="EJ377" i="6"/>
  <c r="GB376" i="6"/>
  <c r="FZ376" i="6"/>
  <c r="FX376" i="6"/>
  <c r="FV376" i="6"/>
  <c r="FT376" i="6"/>
  <c r="FR376" i="6"/>
  <c r="FP376" i="6"/>
  <c r="FN376" i="6"/>
  <c r="FL376" i="6"/>
  <c r="FJ376" i="6"/>
  <c r="FH376" i="6"/>
  <c r="FF376" i="6"/>
  <c r="FD376" i="6"/>
  <c r="FB376" i="6"/>
  <c r="EZ376" i="6"/>
  <c r="EY376" i="6"/>
  <c r="EX376" i="6"/>
  <c r="ET376" i="6"/>
  <c r="ER376" i="6"/>
  <c r="EN376" i="6"/>
  <c r="EM376" i="6"/>
  <c r="EL376" i="6"/>
  <c r="GB375" i="6"/>
  <c r="FZ375" i="6"/>
  <c r="FX375" i="6"/>
  <c r="FV375" i="6"/>
  <c r="FT375" i="6"/>
  <c r="FR375" i="6"/>
  <c r="FP375" i="6"/>
  <c r="FN375" i="6"/>
  <c r="FL375" i="6"/>
  <c r="FJ375" i="6"/>
  <c r="FH375" i="6"/>
  <c r="FF375" i="6"/>
  <c r="FD375" i="6"/>
  <c r="FB375" i="6"/>
  <c r="EZ375" i="6"/>
  <c r="EY375" i="6"/>
  <c r="EX375" i="6"/>
  <c r="ET375" i="6"/>
  <c r="ER375" i="6"/>
  <c r="EP375" i="6"/>
  <c r="EN375" i="6"/>
  <c r="EM375" i="6"/>
  <c r="EL375" i="6"/>
  <c r="EJ375" i="6"/>
  <c r="GC373" i="6"/>
  <c r="GB373" i="6"/>
  <c r="GA373" i="6"/>
  <c r="FZ373" i="6"/>
  <c r="FY373" i="6"/>
  <c r="FX373" i="6"/>
  <c r="FW373" i="6"/>
  <c r="FV373" i="6"/>
  <c r="FU373" i="6"/>
  <c r="FT373" i="6"/>
  <c r="FS373" i="6"/>
  <c r="FR373" i="6"/>
  <c r="FQ373" i="6"/>
  <c r="FP373" i="6"/>
  <c r="FO373" i="6"/>
  <c r="FN373" i="6"/>
  <c r="FM373" i="6"/>
  <c r="FL373" i="6"/>
  <c r="FK373" i="6"/>
  <c r="FJ373" i="6"/>
  <c r="FI373" i="6"/>
  <c r="FH373" i="6"/>
  <c r="FG373" i="6"/>
  <c r="FF373" i="6"/>
  <c r="FE373" i="6"/>
  <c r="FD373" i="6"/>
  <c r="FC373" i="6"/>
  <c r="FB373" i="6"/>
  <c r="FA373" i="6"/>
  <c r="EZ373" i="6"/>
  <c r="EY373" i="6"/>
  <c r="EX373" i="6"/>
  <c r="EW373" i="6"/>
  <c r="EV373" i="6"/>
  <c r="EU373" i="6"/>
  <c r="ET373" i="6"/>
  <c r="ES373" i="6"/>
  <c r="ER373" i="6"/>
  <c r="EQ373" i="6"/>
  <c r="EP373" i="6"/>
  <c r="EO373" i="6"/>
  <c r="EN373" i="6"/>
  <c r="EM373" i="6"/>
  <c r="EL373" i="6"/>
  <c r="EK373" i="6"/>
  <c r="EJ373" i="6"/>
  <c r="GC372" i="6"/>
  <c r="GB372" i="6"/>
  <c r="GA372" i="6"/>
  <c r="FZ372" i="6"/>
  <c r="FY372" i="6"/>
  <c r="FX372" i="6"/>
  <c r="FW372" i="6"/>
  <c r="FV372" i="6"/>
  <c r="FU372" i="6"/>
  <c r="FT372" i="6"/>
  <c r="FS372" i="6"/>
  <c r="FR372" i="6"/>
  <c r="FQ372" i="6"/>
  <c r="FP372" i="6"/>
  <c r="FO372" i="6"/>
  <c r="FN372" i="6"/>
  <c r="FM372" i="6"/>
  <c r="FL372" i="6"/>
  <c r="FK372" i="6"/>
  <c r="FJ372" i="6"/>
  <c r="FI372" i="6"/>
  <c r="FH372" i="6"/>
  <c r="FG372" i="6"/>
  <c r="FF372" i="6"/>
  <c r="FE372" i="6"/>
  <c r="FD372" i="6"/>
  <c r="FC372" i="6"/>
  <c r="FB372" i="6"/>
  <c r="FA372" i="6"/>
  <c r="EZ372" i="6"/>
  <c r="EY372" i="6"/>
  <c r="EX372" i="6"/>
  <c r="EW372" i="6"/>
  <c r="EV372" i="6"/>
  <c r="EU372" i="6"/>
  <c r="ET372" i="6"/>
  <c r="ES372" i="6"/>
  <c r="ER372" i="6"/>
  <c r="EQ372" i="6"/>
  <c r="EP372" i="6"/>
  <c r="EO372" i="6"/>
  <c r="EN372" i="6"/>
  <c r="EM372" i="6"/>
  <c r="EL372" i="6"/>
  <c r="EK372" i="6"/>
  <c r="EJ372" i="6"/>
  <c r="GC371" i="6"/>
  <c r="GB371" i="6"/>
  <c r="GA371" i="6"/>
  <c r="FZ371" i="6"/>
  <c r="FY371" i="6"/>
  <c r="FX371" i="6"/>
  <c r="FW371" i="6"/>
  <c r="FV371" i="6"/>
  <c r="FU371" i="6"/>
  <c r="FT371" i="6"/>
  <c r="FS371" i="6"/>
  <c r="FR371" i="6"/>
  <c r="FQ371" i="6"/>
  <c r="FP371" i="6"/>
  <c r="FO371" i="6"/>
  <c r="FN371" i="6"/>
  <c r="FM371" i="6"/>
  <c r="FL371" i="6"/>
  <c r="FK371" i="6"/>
  <c r="FJ371" i="6"/>
  <c r="FI371" i="6"/>
  <c r="FH371" i="6"/>
  <c r="FG371" i="6"/>
  <c r="FF371" i="6"/>
  <c r="FE371" i="6"/>
  <c r="FD371" i="6"/>
  <c r="FC371" i="6"/>
  <c r="FB371" i="6"/>
  <c r="FA371" i="6"/>
  <c r="EZ371" i="6"/>
  <c r="EY371" i="6"/>
  <c r="EX371" i="6"/>
  <c r="EW371" i="6"/>
  <c r="EV371" i="6"/>
  <c r="EU371" i="6"/>
  <c r="ET371" i="6"/>
  <c r="ES371" i="6"/>
  <c r="ER371" i="6"/>
  <c r="EQ371" i="6"/>
  <c r="EP371" i="6"/>
  <c r="EO371" i="6"/>
  <c r="EN371" i="6"/>
  <c r="EM371" i="6"/>
  <c r="EL371" i="6"/>
  <c r="EK371" i="6"/>
  <c r="EJ371" i="6"/>
  <c r="GC370" i="6"/>
  <c r="GB370" i="6"/>
  <c r="GA370" i="6"/>
  <c r="FZ370" i="6"/>
  <c r="FY370" i="6"/>
  <c r="FX370" i="6"/>
  <c r="FW370" i="6"/>
  <c r="FV370" i="6"/>
  <c r="FU370" i="6"/>
  <c r="FT370" i="6"/>
  <c r="FS370" i="6"/>
  <c r="FR370" i="6"/>
  <c r="FQ370" i="6"/>
  <c r="FP370" i="6"/>
  <c r="FO370" i="6"/>
  <c r="FN370" i="6"/>
  <c r="FM370" i="6"/>
  <c r="FL370" i="6"/>
  <c r="FK370" i="6"/>
  <c r="FJ370" i="6"/>
  <c r="FI370" i="6"/>
  <c r="FH370" i="6"/>
  <c r="FG370" i="6"/>
  <c r="FF370" i="6"/>
  <c r="FE370" i="6"/>
  <c r="FD370" i="6"/>
  <c r="FC370" i="6"/>
  <c r="FB370" i="6"/>
  <c r="FA370" i="6"/>
  <c r="EZ370" i="6"/>
  <c r="EY370" i="6"/>
  <c r="EX370" i="6"/>
  <c r="EW370" i="6"/>
  <c r="EV370" i="6"/>
  <c r="EU370" i="6"/>
  <c r="ET370" i="6"/>
  <c r="ES370" i="6"/>
  <c r="ER370" i="6"/>
  <c r="EQ370" i="6"/>
  <c r="EP370" i="6"/>
  <c r="EO370" i="6"/>
  <c r="EN370" i="6"/>
  <c r="EM370" i="6"/>
  <c r="EL370" i="6"/>
  <c r="EK370" i="6"/>
  <c r="EJ370" i="6"/>
  <c r="GC369" i="6"/>
  <c r="GB369" i="6"/>
  <c r="GA369" i="6"/>
  <c r="FZ369" i="6"/>
  <c r="FY369" i="6"/>
  <c r="FX369" i="6"/>
  <c r="FW369" i="6"/>
  <c r="FV369" i="6"/>
  <c r="FU369" i="6"/>
  <c r="FT369" i="6"/>
  <c r="FS369" i="6"/>
  <c r="FR369" i="6"/>
  <c r="FQ369" i="6"/>
  <c r="FP369" i="6"/>
  <c r="FO369" i="6"/>
  <c r="FN369" i="6"/>
  <c r="FM369" i="6"/>
  <c r="FL369" i="6"/>
  <c r="FK369" i="6"/>
  <c r="FJ369" i="6"/>
  <c r="FI369" i="6"/>
  <c r="FH369" i="6"/>
  <c r="FG369" i="6"/>
  <c r="FF369" i="6"/>
  <c r="FE369" i="6"/>
  <c r="FD369" i="6"/>
  <c r="FC369" i="6"/>
  <c r="FB369" i="6"/>
  <c r="FA369" i="6"/>
  <c r="EZ369" i="6"/>
  <c r="EY369" i="6"/>
  <c r="EX369" i="6"/>
  <c r="EW369" i="6"/>
  <c r="EV369" i="6"/>
  <c r="EU369" i="6"/>
  <c r="ET369" i="6"/>
  <c r="ES369" i="6"/>
  <c r="ER369" i="6"/>
  <c r="EQ369" i="6"/>
  <c r="EP369" i="6"/>
  <c r="EO369" i="6"/>
  <c r="EN369" i="6"/>
  <c r="EM369" i="6"/>
  <c r="EL369" i="6"/>
  <c r="EK369" i="6"/>
  <c r="EJ369" i="6"/>
  <c r="GC368" i="6"/>
  <c r="GB368" i="6"/>
  <c r="GA368" i="6"/>
  <c r="FZ368" i="6"/>
  <c r="FY368" i="6"/>
  <c r="FX368" i="6"/>
  <c r="FW368" i="6"/>
  <c r="FV368" i="6"/>
  <c r="FU368" i="6"/>
  <c r="FT368" i="6"/>
  <c r="FS368" i="6"/>
  <c r="FR368" i="6"/>
  <c r="FQ368" i="6"/>
  <c r="FP368" i="6"/>
  <c r="FO368" i="6"/>
  <c r="FN368" i="6"/>
  <c r="FM368" i="6"/>
  <c r="FL368" i="6"/>
  <c r="FK368" i="6"/>
  <c r="FJ368" i="6"/>
  <c r="FI368" i="6"/>
  <c r="FH368" i="6"/>
  <c r="FG368" i="6"/>
  <c r="FF368" i="6"/>
  <c r="FE368" i="6"/>
  <c r="FD368" i="6"/>
  <c r="FC368" i="6"/>
  <c r="FB368" i="6"/>
  <c r="FA368" i="6"/>
  <c r="EZ368" i="6"/>
  <c r="EY368" i="6"/>
  <c r="EX368" i="6"/>
  <c r="EW368" i="6"/>
  <c r="EV368" i="6"/>
  <c r="EU368" i="6"/>
  <c r="ET368" i="6"/>
  <c r="ES368" i="6"/>
  <c r="ER368" i="6"/>
  <c r="EQ368" i="6"/>
  <c r="EP368" i="6"/>
  <c r="EO368" i="6"/>
  <c r="EN368" i="6"/>
  <c r="EM368" i="6"/>
  <c r="EL368" i="6"/>
  <c r="EK368" i="6"/>
  <c r="EJ368" i="6"/>
  <c r="GC367" i="6"/>
  <c r="GB367" i="6"/>
  <c r="GA367" i="6"/>
  <c r="FZ367" i="6"/>
  <c r="FY367" i="6"/>
  <c r="FX367" i="6"/>
  <c r="FW367" i="6"/>
  <c r="FV367" i="6"/>
  <c r="FU367" i="6"/>
  <c r="FT367" i="6"/>
  <c r="FS367" i="6"/>
  <c r="FR367" i="6"/>
  <c r="FQ367" i="6"/>
  <c r="FP367" i="6"/>
  <c r="FO367" i="6"/>
  <c r="FN367" i="6"/>
  <c r="FM367" i="6"/>
  <c r="FL367" i="6"/>
  <c r="FK367" i="6"/>
  <c r="FJ367" i="6"/>
  <c r="FI367" i="6"/>
  <c r="FH367" i="6"/>
  <c r="FG367" i="6"/>
  <c r="FF367" i="6"/>
  <c r="FE367" i="6"/>
  <c r="FD367" i="6"/>
  <c r="FC367" i="6"/>
  <c r="FB367" i="6"/>
  <c r="FA367" i="6"/>
  <c r="EZ367" i="6"/>
  <c r="EY367" i="6"/>
  <c r="EX367" i="6"/>
  <c r="EW367" i="6"/>
  <c r="EV367" i="6"/>
  <c r="EU367" i="6"/>
  <c r="ET367" i="6"/>
  <c r="ES367" i="6"/>
  <c r="ER367" i="6"/>
  <c r="EQ367" i="6"/>
  <c r="EP367" i="6"/>
  <c r="EO367" i="6"/>
  <c r="EN367" i="6"/>
  <c r="EM367" i="6"/>
  <c r="EL367" i="6"/>
  <c r="EK367" i="6"/>
  <c r="EJ367" i="6"/>
  <c r="GC366" i="6"/>
  <c r="GB366" i="6"/>
  <c r="GA366" i="6"/>
  <c r="FZ366" i="6"/>
  <c r="FY366" i="6"/>
  <c r="FX366" i="6"/>
  <c r="FW366" i="6"/>
  <c r="FV366" i="6"/>
  <c r="FU366" i="6"/>
  <c r="FT366" i="6"/>
  <c r="FS366" i="6"/>
  <c r="FR366" i="6"/>
  <c r="FQ366" i="6"/>
  <c r="FP366" i="6"/>
  <c r="FO366" i="6"/>
  <c r="FN366" i="6"/>
  <c r="FM366" i="6"/>
  <c r="FL366" i="6"/>
  <c r="FK366" i="6"/>
  <c r="FJ366" i="6"/>
  <c r="FI366" i="6"/>
  <c r="FH366" i="6"/>
  <c r="FG366" i="6"/>
  <c r="FF366" i="6"/>
  <c r="FE366" i="6"/>
  <c r="FD366" i="6"/>
  <c r="FC366" i="6"/>
  <c r="FB366" i="6"/>
  <c r="FA366" i="6"/>
  <c r="EZ366" i="6"/>
  <c r="EY366" i="6"/>
  <c r="EX366" i="6"/>
  <c r="EW366" i="6"/>
  <c r="EV366" i="6"/>
  <c r="EU366" i="6"/>
  <c r="ET366" i="6"/>
  <c r="ES366" i="6"/>
  <c r="ER366" i="6"/>
  <c r="EQ366" i="6"/>
  <c r="EP366" i="6"/>
  <c r="EO366" i="6"/>
  <c r="EN366" i="6"/>
  <c r="EM366" i="6"/>
  <c r="EL366" i="6"/>
  <c r="EK366" i="6"/>
  <c r="EJ366" i="6"/>
  <c r="GB365" i="6"/>
  <c r="FZ365" i="6"/>
  <c r="FX365" i="6"/>
  <c r="FV365" i="6"/>
  <c r="FT365" i="6"/>
  <c r="FR365" i="6"/>
  <c r="FP365" i="6"/>
  <c r="FN365" i="6"/>
  <c r="FL365" i="6"/>
  <c r="FJ365" i="6"/>
  <c r="FH365" i="6"/>
  <c r="FF365" i="6"/>
  <c r="FD365" i="6"/>
  <c r="FB365" i="6"/>
  <c r="EZ365" i="6"/>
  <c r="EY365" i="6"/>
  <c r="EX365" i="6"/>
  <c r="EV365" i="6"/>
  <c r="ET365" i="6"/>
  <c r="ER365" i="6"/>
  <c r="EP365" i="6"/>
  <c r="EN365" i="6"/>
  <c r="EL365" i="6"/>
  <c r="EJ365" i="6"/>
  <c r="GB364" i="6"/>
  <c r="FZ364" i="6"/>
  <c r="FX364" i="6"/>
  <c r="FV364" i="6"/>
  <c r="FT364" i="6"/>
  <c r="FR364" i="6"/>
  <c r="FP364" i="6"/>
  <c r="FN364" i="6"/>
  <c r="FL364" i="6"/>
  <c r="FJ364" i="6"/>
  <c r="FH364" i="6"/>
  <c r="FF364" i="6"/>
  <c r="FD364" i="6"/>
  <c r="FB364" i="6"/>
  <c r="EZ364" i="6"/>
  <c r="EY364" i="6"/>
  <c r="EX364" i="6"/>
  <c r="ET364" i="6"/>
  <c r="ER364" i="6"/>
  <c r="EN364" i="6"/>
  <c r="GB363" i="6"/>
  <c r="FZ363" i="6"/>
  <c r="FX363" i="6"/>
  <c r="FV363" i="6"/>
  <c r="FT363" i="6"/>
  <c r="FR363" i="6"/>
  <c r="FP363" i="6"/>
  <c r="FN363" i="6"/>
  <c r="FL363" i="6"/>
  <c r="FJ363" i="6"/>
  <c r="FH363" i="6"/>
  <c r="FF363" i="6"/>
  <c r="FD363" i="6"/>
  <c r="FB363" i="6"/>
  <c r="EZ363" i="6"/>
  <c r="EY363" i="6"/>
  <c r="EX363" i="6"/>
  <c r="ET363" i="6"/>
  <c r="ER363" i="6"/>
  <c r="EP363" i="6"/>
  <c r="EN363" i="6"/>
  <c r="EL363" i="6"/>
  <c r="EJ363" i="6"/>
  <c r="GB362" i="6"/>
  <c r="FZ362" i="6"/>
  <c r="FX362" i="6"/>
  <c r="FV362" i="6"/>
  <c r="FT362" i="6"/>
  <c r="FR362" i="6"/>
  <c r="FP362" i="6"/>
  <c r="FN362" i="6"/>
  <c r="FL362" i="6"/>
  <c r="FJ362" i="6"/>
  <c r="FH362" i="6"/>
  <c r="FF362" i="6"/>
  <c r="FD362" i="6"/>
  <c r="FB362" i="6"/>
  <c r="EZ362" i="6"/>
  <c r="EY362" i="6"/>
  <c r="EX362" i="6"/>
  <c r="ET362" i="6"/>
  <c r="ER362" i="6"/>
  <c r="EP362" i="6"/>
  <c r="EN362" i="6"/>
  <c r="EL362" i="6"/>
  <c r="EJ362" i="6"/>
  <c r="GC360" i="6"/>
  <c r="GB360" i="6"/>
  <c r="GA360" i="6"/>
  <c r="FZ360" i="6"/>
  <c r="FY360" i="6"/>
  <c r="FX360" i="6"/>
  <c r="FW360" i="6"/>
  <c r="FV360" i="6"/>
  <c r="FU360" i="6"/>
  <c r="FT360" i="6"/>
  <c r="FS360" i="6"/>
  <c r="FR360" i="6"/>
  <c r="FQ360" i="6"/>
  <c r="FP360" i="6"/>
  <c r="FO360" i="6"/>
  <c r="FN360" i="6"/>
  <c r="FM360" i="6"/>
  <c r="FL360" i="6"/>
  <c r="FK360" i="6"/>
  <c r="FJ360" i="6"/>
  <c r="FI360" i="6"/>
  <c r="FH360" i="6"/>
  <c r="FG360" i="6"/>
  <c r="FF360" i="6"/>
  <c r="FE360" i="6"/>
  <c r="FD360" i="6"/>
  <c r="FC360" i="6"/>
  <c r="FB360" i="6"/>
  <c r="FA360" i="6"/>
  <c r="EZ360" i="6"/>
  <c r="EY360" i="6"/>
  <c r="EX360" i="6"/>
  <c r="EW360" i="6"/>
  <c r="EV360" i="6"/>
  <c r="EU360" i="6"/>
  <c r="ET360" i="6"/>
  <c r="ES360" i="6"/>
  <c r="ER360" i="6"/>
  <c r="EQ360" i="6"/>
  <c r="EP360" i="6"/>
  <c r="EO360" i="6"/>
  <c r="EN360" i="6"/>
  <c r="EM360" i="6"/>
  <c r="EL360" i="6"/>
  <c r="EJ360" i="6"/>
  <c r="GC359" i="6"/>
  <c r="GB359" i="6"/>
  <c r="GA359" i="6"/>
  <c r="FZ359" i="6"/>
  <c r="FY359" i="6"/>
  <c r="FX359" i="6"/>
  <c r="FW359" i="6"/>
  <c r="FV359" i="6"/>
  <c r="FU359" i="6"/>
  <c r="FT359" i="6"/>
  <c r="FS359" i="6"/>
  <c r="FR359" i="6"/>
  <c r="FQ359" i="6"/>
  <c r="FP359" i="6"/>
  <c r="FO359" i="6"/>
  <c r="FN359" i="6"/>
  <c r="FM359" i="6"/>
  <c r="FL359" i="6"/>
  <c r="FK359" i="6"/>
  <c r="FJ359" i="6"/>
  <c r="FI359" i="6"/>
  <c r="FH359" i="6"/>
  <c r="FG359" i="6"/>
  <c r="FF359" i="6"/>
  <c r="FE359" i="6"/>
  <c r="FD359" i="6"/>
  <c r="FC359" i="6"/>
  <c r="FB359" i="6"/>
  <c r="FA359" i="6"/>
  <c r="EZ359" i="6"/>
  <c r="EY359" i="6"/>
  <c r="EX359" i="6"/>
  <c r="EW359" i="6"/>
  <c r="EV359" i="6"/>
  <c r="EU359" i="6"/>
  <c r="ET359" i="6"/>
  <c r="ES359" i="6"/>
  <c r="ER359" i="6"/>
  <c r="EQ359" i="6"/>
  <c r="EP359" i="6"/>
  <c r="EO359" i="6"/>
  <c r="EN359" i="6"/>
  <c r="EM359" i="6"/>
  <c r="EL359" i="6"/>
  <c r="EJ359" i="6"/>
  <c r="GC358" i="6"/>
  <c r="GB358" i="6"/>
  <c r="GA358" i="6"/>
  <c r="FZ358" i="6"/>
  <c r="FY358" i="6"/>
  <c r="FX358" i="6"/>
  <c r="FW358" i="6"/>
  <c r="FV358" i="6"/>
  <c r="FU358" i="6"/>
  <c r="FT358" i="6"/>
  <c r="FS358" i="6"/>
  <c r="FR358" i="6"/>
  <c r="FQ358" i="6"/>
  <c r="FP358" i="6"/>
  <c r="FO358" i="6"/>
  <c r="FN358" i="6"/>
  <c r="FM358" i="6"/>
  <c r="FL358" i="6"/>
  <c r="FK358" i="6"/>
  <c r="FJ358" i="6"/>
  <c r="FI358" i="6"/>
  <c r="FH358" i="6"/>
  <c r="FG358" i="6"/>
  <c r="FF358" i="6"/>
  <c r="FE358" i="6"/>
  <c r="FD358" i="6"/>
  <c r="FC358" i="6"/>
  <c r="FB358" i="6"/>
  <c r="FA358" i="6"/>
  <c r="EZ358" i="6"/>
  <c r="EY358" i="6"/>
  <c r="EX358" i="6"/>
  <c r="EW358" i="6"/>
  <c r="EV358" i="6"/>
  <c r="EU358" i="6"/>
  <c r="ET358" i="6"/>
  <c r="ES358" i="6"/>
  <c r="ER358" i="6"/>
  <c r="EQ358" i="6"/>
  <c r="EP358" i="6"/>
  <c r="EO358" i="6"/>
  <c r="EN358" i="6"/>
  <c r="EM358" i="6"/>
  <c r="EL358" i="6"/>
  <c r="EJ358" i="6"/>
  <c r="GC357" i="6"/>
  <c r="GB357" i="6"/>
  <c r="GA357" i="6"/>
  <c r="FZ357" i="6"/>
  <c r="FY357" i="6"/>
  <c r="FX357" i="6"/>
  <c r="FW357" i="6"/>
  <c r="FV357" i="6"/>
  <c r="FU357" i="6"/>
  <c r="FT357" i="6"/>
  <c r="FS357" i="6"/>
  <c r="FR357" i="6"/>
  <c r="FQ357" i="6"/>
  <c r="FP357" i="6"/>
  <c r="FO357" i="6"/>
  <c r="FN357" i="6"/>
  <c r="FM357" i="6"/>
  <c r="FL357" i="6"/>
  <c r="FK357" i="6"/>
  <c r="FJ357" i="6"/>
  <c r="FI357" i="6"/>
  <c r="FH357" i="6"/>
  <c r="FG357" i="6"/>
  <c r="FF357" i="6"/>
  <c r="FE357" i="6"/>
  <c r="FD357" i="6"/>
  <c r="FC357" i="6"/>
  <c r="FB357" i="6"/>
  <c r="FA357" i="6"/>
  <c r="EZ357" i="6"/>
  <c r="EY357" i="6"/>
  <c r="EX357" i="6"/>
  <c r="EW357" i="6"/>
  <c r="EV357" i="6"/>
  <c r="EU357" i="6"/>
  <c r="ET357" i="6"/>
  <c r="ES357" i="6"/>
  <c r="ER357" i="6"/>
  <c r="EQ357" i="6"/>
  <c r="EP357" i="6"/>
  <c r="EO357" i="6"/>
  <c r="EN357" i="6"/>
  <c r="EM357" i="6"/>
  <c r="EL357" i="6"/>
  <c r="EJ357" i="6"/>
  <c r="GC356" i="6"/>
  <c r="GB356" i="6"/>
  <c r="GA356" i="6"/>
  <c r="FZ356" i="6"/>
  <c r="FY356" i="6"/>
  <c r="FX356" i="6"/>
  <c r="FW356" i="6"/>
  <c r="FV356" i="6"/>
  <c r="FU356" i="6"/>
  <c r="FT356" i="6"/>
  <c r="FS356" i="6"/>
  <c r="FR356" i="6"/>
  <c r="FQ356" i="6"/>
  <c r="FP356" i="6"/>
  <c r="FO356" i="6"/>
  <c r="FN356" i="6"/>
  <c r="FM356" i="6"/>
  <c r="FL356" i="6"/>
  <c r="FK356" i="6"/>
  <c r="FJ356" i="6"/>
  <c r="FI356" i="6"/>
  <c r="FH356" i="6"/>
  <c r="FG356" i="6"/>
  <c r="FF356" i="6"/>
  <c r="FE356" i="6"/>
  <c r="FD356" i="6"/>
  <c r="FC356" i="6"/>
  <c r="FB356" i="6"/>
  <c r="FA356" i="6"/>
  <c r="EZ356" i="6"/>
  <c r="EY356" i="6"/>
  <c r="EX356" i="6"/>
  <c r="EW356" i="6"/>
  <c r="EV356" i="6"/>
  <c r="EU356" i="6"/>
  <c r="ET356" i="6"/>
  <c r="ES356" i="6"/>
  <c r="ER356" i="6"/>
  <c r="EQ356" i="6"/>
  <c r="EP356" i="6"/>
  <c r="EO356" i="6"/>
  <c r="EN356" i="6"/>
  <c r="EM356" i="6"/>
  <c r="EL356" i="6"/>
  <c r="EJ356" i="6"/>
  <c r="GC355" i="6"/>
  <c r="GB355" i="6"/>
  <c r="GA355" i="6"/>
  <c r="FZ355" i="6"/>
  <c r="FY355" i="6"/>
  <c r="FX355" i="6"/>
  <c r="FW355" i="6"/>
  <c r="FV355" i="6"/>
  <c r="FU355" i="6"/>
  <c r="FT355" i="6"/>
  <c r="FS355" i="6"/>
  <c r="FR355" i="6"/>
  <c r="FQ355" i="6"/>
  <c r="FP355" i="6"/>
  <c r="FO355" i="6"/>
  <c r="FN355" i="6"/>
  <c r="FM355" i="6"/>
  <c r="FL355" i="6"/>
  <c r="FK355" i="6"/>
  <c r="FJ355" i="6"/>
  <c r="FI355" i="6"/>
  <c r="FH355" i="6"/>
  <c r="FG355" i="6"/>
  <c r="FF355" i="6"/>
  <c r="FE355" i="6"/>
  <c r="FD355" i="6"/>
  <c r="FC355" i="6"/>
  <c r="FB355" i="6"/>
  <c r="FA355" i="6"/>
  <c r="EZ355" i="6"/>
  <c r="EY355" i="6"/>
  <c r="EX355" i="6"/>
  <c r="EW355" i="6"/>
  <c r="EV355" i="6"/>
  <c r="EU355" i="6"/>
  <c r="ET355" i="6"/>
  <c r="ES355" i="6"/>
  <c r="ER355" i="6"/>
  <c r="EQ355" i="6"/>
  <c r="EP355" i="6"/>
  <c r="EO355" i="6"/>
  <c r="EN355" i="6"/>
  <c r="EM355" i="6"/>
  <c r="EL355" i="6"/>
  <c r="EJ355" i="6"/>
  <c r="GC354" i="6"/>
  <c r="GB354" i="6"/>
  <c r="GA354" i="6"/>
  <c r="FZ354" i="6"/>
  <c r="FY354" i="6"/>
  <c r="FX354" i="6"/>
  <c r="FW354" i="6"/>
  <c r="FV354" i="6"/>
  <c r="FU354" i="6"/>
  <c r="FT354" i="6"/>
  <c r="FS354" i="6"/>
  <c r="FR354" i="6"/>
  <c r="FQ354" i="6"/>
  <c r="FP354" i="6"/>
  <c r="FO354" i="6"/>
  <c r="FN354" i="6"/>
  <c r="FM354" i="6"/>
  <c r="FL354" i="6"/>
  <c r="FK354" i="6"/>
  <c r="FJ354" i="6"/>
  <c r="FI354" i="6"/>
  <c r="FH354" i="6"/>
  <c r="FG354" i="6"/>
  <c r="FF354" i="6"/>
  <c r="FE354" i="6"/>
  <c r="FD354" i="6"/>
  <c r="FC354" i="6"/>
  <c r="FB354" i="6"/>
  <c r="FA354" i="6"/>
  <c r="EZ354" i="6"/>
  <c r="EY354" i="6"/>
  <c r="EX354" i="6"/>
  <c r="EW354" i="6"/>
  <c r="EV354" i="6"/>
  <c r="EU354" i="6"/>
  <c r="ET354" i="6"/>
  <c r="ES354" i="6"/>
  <c r="ER354" i="6"/>
  <c r="EQ354" i="6"/>
  <c r="EP354" i="6"/>
  <c r="EO354" i="6"/>
  <c r="EN354" i="6"/>
  <c r="EM354" i="6"/>
  <c r="EL354" i="6"/>
  <c r="EJ354" i="6"/>
  <c r="GC353" i="6"/>
  <c r="GB353" i="6"/>
  <c r="GA353" i="6"/>
  <c r="FZ353" i="6"/>
  <c r="FY353" i="6"/>
  <c r="FX353" i="6"/>
  <c r="FW353" i="6"/>
  <c r="FV353" i="6"/>
  <c r="FU353" i="6"/>
  <c r="FT353" i="6"/>
  <c r="FS353" i="6"/>
  <c r="FR353" i="6"/>
  <c r="FQ353" i="6"/>
  <c r="FP353" i="6"/>
  <c r="FO353" i="6"/>
  <c r="FN353" i="6"/>
  <c r="FM353" i="6"/>
  <c r="FL353" i="6"/>
  <c r="FK353" i="6"/>
  <c r="FJ353" i="6"/>
  <c r="FI353" i="6"/>
  <c r="FH353" i="6"/>
  <c r="FG353" i="6"/>
  <c r="FF353" i="6"/>
  <c r="FE353" i="6"/>
  <c r="FD353" i="6"/>
  <c r="FC353" i="6"/>
  <c r="FB353" i="6"/>
  <c r="FA353" i="6"/>
  <c r="EZ353" i="6"/>
  <c r="EY353" i="6"/>
  <c r="EX353" i="6"/>
  <c r="EW353" i="6"/>
  <c r="EV353" i="6"/>
  <c r="EU353" i="6"/>
  <c r="ET353" i="6"/>
  <c r="ES353" i="6"/>
  <c r="ER353" i="6"/>
  <c r="EQ353" i="6"/>
  <c r="EP353" i="6"/>
  <c r="EO353" i="6"/>
  <c r="EN353" i="6"/>
  <c r="EM353" i="6"/>
  <c r="EL353" i="6"/>
  <c r="EJ353" i="6"/>
  <c r="GC352" i="6"/>
  <c r="GB352" i="6"/>
  <c r="GA352" i="6"/>
  <c r="FZ352" i="6"/>
  <c r="FY352" i="6"/>
  <c r="FX352" i="6"/>
  <c r="FW352" i="6"/>
  <c r="FV352" i="6"/>
  <c r="FU352" i="6"/>
  <c r="FT352" i="6"/>
  <c r="FS352" i="6"/>
  <c r="FR352" i="6"/>
  <c r="FQ352" i="6"/>
  <c r="FP352" i="6"/>
  <c r="FO352" i="6"/>
  <c r="FN352" i="6"/>
  <c r="FM352" i="6"/>
  <c r="FL352" i="6"/>
  <c r="FK352" i="6"/>
  <c r="FJ352" i="6"/>
  <c r="FI352" i="6"/>
  <c r="FH352" i="6"/>
  <c r="FG352" i="6"/>
  <c r="FF352" i="6"/>
  <c r="FE352" i="6"/>
  <c r="FD352" i="6"/>
  <c r="FC352" i="6"/>
  <c r="FB352" i="6"/>
  <c r="FA352" i="6"/>
  <c r="EZ352" i="6"/>
  <c r="EY352" i="6"/>
  <c r="EX352" i="6"/>
  <c r="EW352" i="6"/>
  <c r="EV352" i="6"/>
  <c r="EU352" i="6"/>
  <c r="ET352" i="6"/>
  <c r="ES352" i="6"/>
  <c r="ER352" i="6"/>
  <c r="EQ352" i="6"/>
  <c r="EP352" i="6"/>
  <c r="EO352" i="6"/>
  <c r="EN352" i="6"/>
  <c r="EM352" i="6"/>
  <c r="EL352" i="6"/>
  <c r="EJ352" i="6"/>
  <c r="GC351" i="6"/>
  <c r="GB351" i="6"/>
  <c r="GA351" i="6"/>
  <c r="FZ351" i="6"/>
  <c r="FY351" i="6"/>
  <c r="FX351" i="6"/>
  <c r="FW351" i="6"/>
  <c r="FV351" i="6"/>
  <c r="FU351" i="6"/>
  <c r="FT351" i="6"/>
  <c r="FS351" i="6"/>
  <c r="FR351" i="6"/>
  <c r="FQ351" i="6"/>
  <c r="FP351" i="6"/>
  <c r="FO351" i="6"/>
  <c r="FN351" i="6"/>
  <c r="FM351" i="6"/>
  <c r="FL351" i="6"/>
  <c r="FK351" i="6"/>
  <c r="FJ351" i="6"/>
  <c r="FI351" i="6"/>
  <c r="FH351" i="6"/>
  <c r="FG351" i="6"/>
  <c r="FF351" i="6"/>
  <c r="FE351" i="6"/>
  <c r="FD351" i="6"/>
  <c r="FC351" i="6"/>
  <c r="FB351" i="6"/>
  <c r="FA351" i="6"/>
  <c r="EZ351" i="6"/>
  <c r="EY351" i="6"/>
  <c r="EX351" i="6"/>
  <c r="EW351" i="6"/>
  <c r="EV351" i="6"/>
  <c r="EU351" i="6"/>
  <c r="ET351" i="6"/>
  <c r="ES351" i="6"/>
  <c r="ER351" i="6"/>
  <c r="EQ351" i="6"/>
  <c r="EP351" i="6"/>
  <c r="EO351" i="6"/>
  <c r="EN351" i="6"/>
  <c r="EM351" i="6"/>
  <c r="EL351" i="6"/>
  <c r="EJ351" i="6"/>
  <c r="GC350" i="6"/>
  <c r="GB350" i="6"/>
  <c r="GA350" i="6"/>
  <c r="FZ350" i="6"/>
  <c r="FY350" i="6"/>
  <c r="FX350" i="6"/>
  <c r="FW350" i="6"/>
  <c r="FV350" i="6"/>
  <c r="FU350" i="6"/>
  <c r="FT350" i="6"/>
  <c r="FS350" i="6"/>
  <c r="FR350" i="6"/>
  <c r="FQ350" i="6"/>
  <c r="FP350" i="6"/>
  <c r="FO350" i="6"/>
  <c r="FN350" i="6"/>
  <c r="FM350" i="6"/>
  <c r="FL350" i="6"/>
  <c r="FK350" i="6"/>
  <c r="FJ350" i="6"/>
  <c r="FI350" i="6"/>
  <c r="FH350" i="6"/>
  <c r="FG350" i="6"/>
  <c r="FF350" i="6"/>
  <c r="FE350" i="6"/>
  <c r="FD350" i="6"/>
  <c r="FC350" i="6"/>
  <c r="FB350" i="6"/>
  <c r="FA350" i="6"/>
  <c r="EZ350" i="6"/>
  <c r="EY350" i="6"/>
  <c r="EX350" i="6"/>
  <c r="EW350" i="6"/>
  <c r="EV350" i="6"/>
  <c r="EU350" i="6"/>
  <c r="ET350" i="6"/>
  <c r="ES350" i="6"/>
  <c r="ER350" i="6"/>
  <c r="EQ350" i="6"/>
  <c r="EP350" i="6"/>
  <c r="EO350" i="6"/>
  <c r="EN350" i="6"/>
  <c r="EM350" i="6"/>
  <c r="EL350" i="6"/>
  <c r="EJ350" i="6"/>
  <c r="GB349" i="6"/>
  <c r="FZ349" i="6"/>
  <c r="FX349" i="6"/>
  <c r="FV349" i="6"/>
  <c r="FT349" i="6"/>
  <c r="FR349" i="6"/>
  <c r="FP349" i="6"/>
  <c r="FN349" i="6"/>
  <c r="FL349" i="6"/>
  <c r="FJ349" i="6"/>
  <c r="FH349" i="6"/>
  <c r="FF349" i="6"/>
  <c r="FD349" i="6"/>
  <c r="FB349" i="6"/>
  <c r="EZ349" i="6"/>
  <c r="EY349" i="6"/>
  <c r="EX349" i="6"/>
  <c r="EV349" i="6"/>
  <c r="ET349" i="6"/>
  <c r="ER349" i="6"/>
  <c r="EP349" i="6"/>
  <c r="EN349" i="6"/>
  <c r="EL349" i="6"/>
  <c r="EJ349" i="6"/>
  <c r="GB348" i="6"/>
  <c r="FZ348" i="6"/>
  <c r="FX348" i="6"/>
  <c r="FV348" i="6"/>
  <c r="FT348" i="6"/>
  <c r="FR348" i="6"/>
  <c r="FP348" i="6"/>
  <c r="FN348" i="6"/>
  <c r="FL348" i="6"/>
  <c r="FJ348" i="6"/>
  <c r="FH348" i="6"/>
  <c r="FF348" i="6"/>
  <c r="FD348" i="6"/>
  <c r="FB348" i="6"/>
  <c r="EZ348" i="6"/>
  <c r="EY348" i="6"/>
  <c r="EX348" i="6"/>
  <c r="ET348" i="6"/>
  <c r="ER348" i="6"/>
  <c r="EP348" i="6"/>
  <c r="EN348" i="6"/>
  <c r="EL348" i="6"/>
  <c r="EJ348" i="6"/>
  <c r="GB347" i="6"/>
  <c r="FZ347" i="6"/>
  <c r="FX347" i="6"/>
  <c r="FV347" i="6"/>
  <c r="FT347" i="6"/>
  <c r="FR347" i="6"/>
  <c r="FP347" i="6"/>
  <c r="FN347" i="6"/>
  <c r="FL347" i="6"/>
  <c r="FJ347" i="6"/>
  <c r="FH347" i="6"/>
  <c r="FF347" i="6"/>
  <c r="FD347" i="6"/>
  <c r="FB347" i="6"/>
  <c r="EZ347" i="6"/>
  <c r="EY347" i="6"/>
  <c r="EX347" i="6"/>
  <c r="ET347" i="6"/>
  <c r="ER347" i="6"/>
  <c r="EP347" i="6"/>
  <c r="EN347" i="6"/>
  <c r="EL347" i="6"/>
  <c r="EJ347" i="6"/>
  <c r="GB346" i="6"/>
  <c r="FZ346" i="6"/>
  <c r="FX346" i="6"/>
  <c r="FV346" i="6"/>
  <c r="FT346" i="6"/>
  <c r="FR346" i="6"/>
  <c r="FP346" i="6"/>
  <c r="FN346" i="6"/>
  <c r="FL346" i="6"/>
  <c r="FJ346" i="6"/>
  <c r="FH346" i="6"/>
  <c r="FF346" i="6"/>
  <c r="FD346" i="6"/>
  <c r="FB346" i="6"/>
  <c r="EZ346" i="6"/>
  <c r="EY346" i="6"/>
  <c r="EX346" i="6"/>
  <c r="ET346" i="6"/>
  <c r="ER346" i="6"/>
  <c r="EP346" i="6"/>
  <c r="EN346" i="6"/>
  <c r="EL346" i="6"/>
  <c r="EJ346" i="6"/>
  <c r="GB345" i="6"/>
  <c r="FZ345" i="6"/>
  <c r="FX345" i="6"/>
  <c r="FV345" i="6"/>
  <c r="FT345" i="6"/>
  <c r="FR345" i="6"/>
  <c r="FP345" i="6"/>
  <c r="FN345" i="6"/>
  <c r="FL345" i="6"/>
  <c r="FJ345" i="6"/>
  <c r="FH345" i="6"/>
  <c r="FF345" i="6"/>
  <c r="FD345" i="6"/>
  <c r="FB345" i="6"/>
  <c r="EZ345" i="6"/>
  <c r="EY345" i="6"/>
  <c r="EX345" i="6"/>
  <c r="ET345" i="6"/>
  <c r="ER345" i="6"/>
  <c r="EP345" i="6"/>
  <c r="EN345" i="6"/>
  <c r="EL345" i="6"/>
  <c r="EJ345" i="6"/>
  <c r="GC343" i="6"/>
  <c r="GB343" i="6"/>
  <c r="GA343" i="6"/>
  <c r="FZ343" i="6"/>
  <c r="FY343" i="6"/>
  <c r="FX343" i="6"/>
  <c r="FW343" i="6"/>
  <c r="FV343" i="6"/>
  <c r="FU343" i="6"/>
  <c r="FT343" i="6"/>
  <c r="FS343" i="6"/>
  <c r="FR343" i="6"/>
  <c r="FQ343" i="6"/>
  <c r="FP343" i="6"/>
  <c r="FO343" i="6"/>
  <c r="FN343" i="6"/>
  <c r="FM343" i="6"/>
  <c r="FL343" i="6"/>
  <c r="FK343" i="6"/>
  <c r="FJ343" i="6"/>
  <c r="FI343" i="6"/>
  <c r="FH343" i="6"/>
  <c r="FG343" i="6"/>
  <c r="FF343" i="6"/>
  <c r="FE343" i="6"/>
  <c r="FD343" i="6"/>
  <c r="FC343" i="6"/>
  <c r="FB343" i="6"/>
  <c r="FA343" i="6"/>
  <c r="EZ343" i="6"/>
  <c r="EY343" i="6"/>
  <c r="EX343" i="6"/>
  <c r="EW343" i="6"/>
  <c r="EV343" i="6"/>
  <c r="EU343" i="6"/>
  <c r="ET343" i="6"/>
  <c r="ES343" i="6"/>
  <c r="ER343" i="6"/>
  <c r="EQ343" i="6"/>
  <c r="EP343" i="6"/>
  <c r="EO343" i="6"/>
  <c r="EN343" i="6"/>
  <c r="EM343" i="6"/>
  <c r="EL343" i="6"/>
  <c r="EJ343" i="6"/>
  <c r="GC342" i="6"/>
  <c r="GB342" i="6"/>
  <c r="GA342" i="6"/>
  <c r="FZ342" i="6"/>
  <c r="FY342" i="6"/>
  <c r="FX342" i="6"/>
  <c r="FW342" i="6"/>
  <c r="FV342" i="6"/>
  <c r="FU342" i="6"/>
  <c r="FT342" i="6"/>
  <c r="FS342" i="6"/>
  <c r="FR342" i="6"/>
  <c r="FQ342" i="6"/>
  <c r="FP342" i="6"/>
  <c r="FO342" i="6"/>
  <c r="FN342" i="6"/>
  <c r="FM342" i="6"/>
  <c r="FL342" i="6"/>
  <c r="FK342" i="6"/>
  <c r="FJ342" i="6"/>
  <c r="FI342" i="6"/>
  <c r="FH342" i="6"/>
  <c r="FG342" i="6"/>
  <c r="FF342" i="6"/>
  <c r="FE342" i="6"/>
  <c r="FD342" i="6"/>
  <c r="FC342" i="6"/>
  <c r="FB342" i="6"/>
  <c r="FA342" i="6"/>
  <c r="EZ342" i="6"/>
  <c r="EY342" i="6"/>
  <c r="EX342" i="6"/>
  <c r="EW342" i="6"/>
  <c r="EV342" i="6"/>
  <c r="EU342" i="6"/>
  <c r="ET342" i="6"/>
  <c r="ES342" i="6"/>
  <c r="ER342" i="6"/>
  <c r="EQ342" i="6"/>
  <c r="EP342" i="6"/>
  <c r="EO342" i="6"/>
  <c r="EN342" i="6"/>
  <c r="EM342" i="6"/>
  <c r="EL342" i="6"/>
  <c r="EJ342" i="6"/>
  <c r="GC341" i="6"/>
  <c r="GB341" i="6"/>
  <c r="GA341" i="6"/>
  <c r="FZ341" i="6"/>
  <c r="FY341" i="6"/>
  <c r="FX341" i="6"/>
  <c r="FW341" i="6"/>
  <c r="FV341" i="6"/>
  <c r="FU341" i="6"/>
  <c r="FT341" i="6"/>
  <c r="FS341" i="6"/>
  <c r="FR341" i="6"/>
  <c r="FQ341" i="6"/>
  <c r="FP341" i="6"/>
  <c r="FO341" i="6"/>
  <c r="FN341" i="6"/>
  <c r="FM341" i="6"/>
  <c r="FL341" i="6"/>
  <c r="FK341" i="6"/>
  <c r="FJ341" i="6"/>
  <c r="FI341" i="6"/>
  <c r="FH341" i="6"/>
  <c r="FG341" i="6"/>
  <c r="FF341" i="6"/>
  <c r="FE341" i="6"/>
  <c r="FD341" i="6"/>
  <c r="FC341" i="6"/>
  <c r="FB341" i="6"/>
  <c r="FA341" i="6"/>
  <c r="EZ341" i="6"/>
  <c r="EY341" i="6"/>
  <c r="EX341" i="6"/>
  <c r="EW341" i="6"/>
  <c r="EV341" i="6"/>
  <c r="EU341" i="6"/>
  <c r="ET341" i="6"/>
  <c r="ES341" i="6"/>
  <c r="ER341" i="6"/>
  <c r="EQ341" i="6"/>
  <c r="EP341" i="6"/>
  <c r="EO341" i="6"/>
  <c r="EN341" i="6"/>
  <c r="EM341" i="6"/>
  <c r="EL341" i="6"/>
  <c r="EJ341" i="6"/>
  <c r="GC340" i="6"/>
  <c r="GB340" i="6"/>
  <c r="GA340" i="6"/>
  <c r="FZ340" i="6"/>
  <c r="FY340" i="6"/>
  <c r="FX340" i="6"/>
  <c r="FW340" i="6"/>
  <c r="FV340" i="6"/>
  <c r="FU340" i="6"/>
  <c r="FT340" i="6"/>
  <c r="FS340" i="6"/>
  <c r="FR340" i="6"/>
  <c r="FQ340" i="6"/>
  <c r="FP340" i="6"/>
  <c r="FO340" i="6"/>
  <c r="FN340" i="6"/>
  <c r="FM340" i="6"/>
  <c r="FL340" i="6"/>
  <c r="FK340" i="6"/>
  <c r="FJ340" i="6"/>
  <c r="FI340" i="6"/>
  <c r="FH340" i="6"/>
  <c r="FG340" i="6"/>
  <c r="FF340" i="6"/>
  <c r="FE340" i="6"/>
  <c r="FD340" i="6"/>
  <c r="FC340" i="6"/>
  <c r="FB340" i="6"/>
  <c r="FA340" i="6"/>
  <c r="EZ340" i="6"/>
  <c r="EY340" i="6"/>
  <c r="EX340" i="6"/>
  <c r="EW340" i="6"/>
  <c r="EV340" i="6"/>
  <c r="EU340" i="6"/>
  <c r="ET340" i="6"/>
  <c r="ES340" i="6"/>
  <c r="ER340" i="6"/>
  <c r="EQ340" i="6"/>
  <c r="EP340" i="6"/>
  <c r="EO340" i="6"/>
  <c r="EN340" i="6"/>
  <c r="EM340" i="6"/>
  <c r="EL340" i="6"/>
  <c r="EJ340" i="6"/>
  <c r="GC339" i="6"/>
  <c r="GB339" i="6"/>
  <c r="GA339" i="6"/>
  <c r="FZ339" i="6"/>
  <c r="FY339" i="6"/>
  <c r="FX339" i="6"/>
  <c r="FW339" i="6"/>
  <c r="FV339" i="6"/>
  <c r="FU339" i="6"/>
  <c r="FT339" i="6"/>
  <c r="FS339" i="6"/>
  <c r="FR339" i="6"/>
  <c r="FQ339" i="6"/>
  <c r="FP339" i="6"/>
  <c r="FO339" i="6"/>
  <c r="FN339" i="6"/>
  <c r="FM339" i="6"/>
  <c r="FL339" i="6"/>
  <c r="FK339" i="6"/>
  <c r="FJ339" i="6"/>
  <c r="FI339" i="6"/>
  <c r="FH339" i="6"/>
  <c r="FG339" i="6"/>
  <c r="FF339" i="6"/>
  <c r="FE339" i="6"/>
  <c r="FD339" i="6"/>
  <c r="FC339" i="6"/>
  <c r="FB339" i="6"/>
  <c r="FA339" i="6"/>
  <c r="EZ339" i="6"/>
  <c r="EY339" i="6"/>
  <c r="EX339" i="6"/>
  <c r="EW339" i="6"/>
  <c r="EV339" i="6"/>
  <c r="EU339" i="6"/>
  <c r="ET339" i="6"/>
  <c r="ES339" i="6"/>
  <c r="ER339" i="6"/>
  <c r="EQ339" i="6"/>
  <c r="EP339" i="6"/>
  <c r="EO339" i="6"/>
  <c r="EN339" i="6"/>
  <c r="EM339" i="6"/>
  <c r="EL339" i="6"/>
  <c r="EJ339" i="6"/>
  <c r="GC338" i="6"/>
  <c r="GB338" i="6"/>
  <c r="GA338" i="6"/>
  <c r="FZ338" i="6"/>
  <c r="FY338" i="6"/>
  <c r="FX338" i="6"/>
  <c r="FW338" i="6"/>
  <c r="FV338" i="6"/>
  <c r="FU338" i="6"/>
  <c r="FT338" i="6"/>
  <c r="FS338" i="6"/>
  <c r="FR338" i="6"/>
  <c r="FQ338" i="6"/>
  <c r="FP338" i="6"/>
  <c r="FO338" i="6"/>
  <c r="FN338" i="6"/>
  <c r="FM338" i="6"/>
  <c r="FL338" i="6"/>
  <c r="FK338" i="6"/>
  <c r="FJ338" i="6"/>
  <c r="FI338" i="6"/>
  <c r="FH338" i="6"/>
  <c r="FG338" i="6"/>
  <c r="FF338" i="6"/>
  <c r="FE338" i="6"/>
  <c r="FD338" i="6"/>
  <c r="FC338" i="6"/>
  <c r="FB338" i="6"/>
  <c r="FA338" i="6"/>
  <c r="EZ338" i="6"/>
  <c r="EY338" i="6"/>
  <c r="EX338" i="6"/>
  <c r="EW338" i="6"/>
  <c r="EV338" i="6"/>
  <c r="EU338" i="6"/>
  <c r="ET338" i="6"/>
  <c r="ES338" i="6"/>
  <c r="ER338" i="6"/>
  <c r="EQ338" i="6"/>
  <c r="EP338" i="6"/>
  <c r="EO338" i="6"/>
  <c r="EN338" i="6"/>
  <c r="EM338" i="6"/>
  <c r="EL338" i="6"/>
  <c r="EJ338" i="6"/>
  <c r="GC337" i="6"/>
  <c r="GB337" i="6"/>
  <c r="GA337" i="6"/>
  <c r="FZ337" i="6"/>
  <c r="FY337" i="6"/>
  <c r="FX337" i="6"/>
  <c r="FW337" i="6"/>
  <c r="FV337" i="6"/>
  <c r="FU337" i="6"/>
  <c r="FT337" i="6"/>
  <c r="FS337" i="6"/>
  <c r="FR337" i="6"/>
  <c r="FQ337" i="6"/>
  <c r="FP337" i="6"/>
  <c r="FO337" i="6"/>
  <c r="FN337" i="6"/>
  <c r="FM337" i="6"/>
  <c r="FL337" i="6"/>
  <c r="FK337" i="6"/>
  <c r="FJ337" i="6"/>
  <c r="FI337" i="6"/>
  <c r="FH337" i="6"/>
  <c r="FG337" i="6"/>
  <c r="FF337" i="6"/>
  <c r="FE337" i="6"/>
  <c r="FD337" i="6"/>
  <c r="FC337" i="6"/>
  <c r="FB337" i="6"/>
  <c r="FA337" i="6"/>
  <c r="EZ337" i="6"/>
  <c r="EY337" i="6"/>
  <c r="EX337" i="6"/>
  <c r="EW337" i="6"/>
  <c r="EV337" i="6"/>
  <c r="EU337" i="6"/>
  <c r="ET337" i="6"/>
  <c r="ES337" i="6"/>
  <c r="ER337" i="6"/>
  <c r="EQ337" i="6"/>
  <c r="EP337" i="6"/>
  <c r="EO337" i="6"/>
  <c r="EN337" i="6"/>
  <c r="EM337" i="6"/>
  <c r="EL337" i="6"/>
  <c r="EJ337" i="6"/>
  <c r="GC336" i="6"/>
  <c r="GB336" i="6"/>
  <c r="GA336" i="6"/>
  <c r="FZ336" i="6"/>
  <c r="FY336" i="6"/>
  <c r="FX336" i="6"/>
  <c r="FW336" i="6"/>
  <c r="FV336" i="6"/>
  <c r="FU336" i="6"/>
  <c r="FT336" i="6"/>
  <c r="FS336" i="6"/>
  <c r="FR336" i="6"/>
  <c r="FQ336" i="6"/>
  <c r="FP336" i="6"/>
  <c r="FO336" i="6"/>
  <c r="FN336" i="6"/>
  <c r="FM336" i="6"/>
  <c r="FL336" i="6"/>
  <c r="FK336" i="6"/>
  <c r="FJ336" i="6"/>
  <c r="FI336" i="6"/>
  <c r="FH336" i="6"/>
  <c r="FG336" i="6"/>
  <c r="FF336" i="6"/>
  <c r="FE336" i="6"/>
  <c r="FD336" i="6"/>
  <c r="FC336" i="6"/>
  <c r="FB336" i="6"/>
  <c r="FA336" i="6"/>
  <c r="EZ336" i="6"/>
  <c r="EY336" i="6"/>
  <c r="EX336" i="6"/>
  <c r="EW336" i="6"/>
  <c r="EV336" i="6"/>
  <c r="EU336" i="6"/>
  <c r="ET336" i="6"/>
  <c r="ES336" i="6"/>
  <c r="ER336" i="6"/>
  <c r="EQ336" i="6"/>
  <c r="EP336" i="6"/>
  <c r="EO336" i="6"/>
  <c r="EN336" i="6"/>
  <c r="EM336" i="6"/>
  <c r="EL336" i="6"/>
  <c r="EJ336" i="6"/>
  <c r="GC335" i="6"/>
  <c r="GB335" i="6"/>
  <c r="GA335" i="6"/>
  <c r="FZ335" i="6"/>
  <c r="FY335" i="6"/>
  <c r="FX335" i="6"/>
  <c r="FW335" i="6"/>
  <c r="FV335" i="6"/>
  <c r="FU335" i="6"/>
  <c r="FT335" i="6"/>
  <c r="FS335" i="6"/>
  <c r="FR335" i="6"/>
  <c r="FQ335" i="6"/>
  <c r="FP335" i="6"/>
  <c r="FO335" i="6"/>
  <c r="FN335" i="6"/>
  <c r="FM335" i="6"/>
  <c r="FL335" i="6"/>
  <c r="FK335" i="6"/>
  <c r="FJ335" i="6"/>
  <c r="FI335" i="6"/>
  <c r="FH335" i="6"/>
  <c r="FG335" i="6"/>
  <c r="FF335" i="6"/>
  <c r="FE335" i="6"/>
  <c r="FD335" i="6"/>
  <c r="FC335" i="6"/>
  <c r="FB335" i="6"/>
  <c r="FA335" i="6"/>
  <c r="EZ335" i="6"/>
  <c r="EY335" i="6"/>
  <c r="EX335" i="6"/>
  <c r="EW335" i="6"/>
  <c r="EV335" i="6"/>
  <c r="EU335" i="6"/>
  <c r="ET335" i="6"/>
  <c r="ES335" i="6"/>
  <c r="ER335" i="6"/>
  <c r="EQ335" i="6"/>
  <c r="EP335" i="6"/>
  <c r="EO335" i="6"/>
  <c r="EN335" i="6"/>
  <c r="EM335" i="6"/>
  <c r="EL335" i="6"/>
  <c r="EJ335" i="6"/>
  <c r="GB334" i="6"/>
  <c r="FZ334" i="6"/>
  <c r="FX334" i="6"/>
  <c r="FV334" i="6"/>
  <c r="FT334" i="6"/>
  <c r="FR334" i="6"/>
  <c r="FP334" i="6"/>
  <c r="FN334" i="6"/>
  <c r="FL334" i="6"/>
  <c r="FJ334" i="6"/>
  <c r="FH334" i="6"/>
  <c r="FF334" i="6"/>
  <c r="FD334" i="6"/>
  <c r="FB334" i="6"/>
  <c r="EZ334" i="6"/>
  <c r="EY334" i="6"/>
  <c r="EX334" i="6"/>
  <c r="ET334" i="6"/>
  <c r="ER334" i="6"/>
  <c r="EP334" i="6"/>
  <c r="EN334" i="6"/>
  <c r="EL334" i="6"/>
  <c r="EJ334" i="6"/>
  <c r="GB333" i="6"/>
  <c r="FZ333" i="6"/>
  <c r="FX333" i="6"/>
  <c r="FV333" i="6"/>
  <c r="FT333" i="6"/>
  <c r="FR333" i="6"/>
  <c r="FP333" i="6"/>
  <c r="FN333" i="6"/>
  <c r="FL333" i="6"/>
  <c r="FJ333" i="6"/>
  <c r="FH333" i="6"/>
  <c r="FF333" i="6"/>
  <c r="FD333" i="6"/>
  <c r="FB333" i="6"/>
  <c r="EZ333" i="6"/>
  <c r="EY333" i="6"/>
  <c r="EX333" i="6"/>
  <c r="ET333" i="6"/>
  <c r="ER333" i="6"/>
  <c r="EP333" i="6"/>
  <c r="EN333" i="6"/>
  <c r="EL333" i="6"/>
  <c r="EJ333" i="6"/>
  <c r="GB332" i="6"/>
  <c r="FZ332" i="6"/>
  <c r="FX332" i="6"/>
  <c r="FV332" i="6"/>
  <c r="FT332" i="6"/>
  <c r="FR332" i="6"/>
  <c r="FP332" i="6"/>
  <c r="FN332" i="6"/>
  <c r="FL332" i="6"/>
  <c r="FJ332" i="6"/>
  <c r="FH332" i="6"/>
  <c r="FF332" i="6"/>
  <c r="FD332" i="6"/>
  <c r="FB332" i="6"/>
  <c r="EZ332" i="6"/>
  <c r="EY332" i="6"/>
  <c r="EX332" i="6"/>
  <c r="EV332" i="6"/>
  <c r="ET332" i="6"/>
  <c r="ER332" i="6"/>
  <c r="EP332" i="6"/>
  <c r="EN332" i="6"/>
  <c r="EM332" i="6"/>
  <c r="EL332" i="6"/>
  <c r="EJ332" i="6"/>
  <c r="GB331" i="6"/>
  <c r="FZ331" i="6"/>
  <c r="FX331" i="6"/>
  <c r="FV331" i="6"/>
  <c r="FT331" i="6"/>
  <c r="FR331" i="6"/>
  <c r="FP331" i="6"/>
  <c r="FN331" i="6"/>
  <c r="FL331" i="6"/>
  <c r="FJ331" i="6"/>
  <c r="FH331" i="6"/>
  <c r="FF331" i="6"/>
  <c r="FD331" i="6"/>
  <c r="FB331" i="6"/>
  <c r="EZ331" i="6"/>
  <c r="EY331" i="6"/>
  <c r="EX331" i="6"/>
  <c r="ET331" i="6"/>
  <c r="ER331" i="6"/>
  <c r="EP331" i="6"/>
  <c r="EN331" i="6"/>
  <c r="EM331" i="6"/>
  <c r="EL331" i="6"/>
  <c r="EJ331" i="6"/>
  <c r="GB330" i="6"/>
  <c r="FZ330" i="6"/>
  <c r="FX330" i="6"/>
  <c r="FV330" i="6"/>
  <c r="FT330" i="6"/>
  <c r="FR330" i="6"/>
  <c r="FP330" i="6"/>
  <c r="FN330" i="6"/>
  <c r="FL330" i="6"/>
  <c r="FJ330" i="6"/>
  <c r="FH330" i="6"/>
  <c r="FF330" i="6"/>
  <c r="FD330" i="6"/>
  <c r="FB330" i="6"/>
  <c r="EZ330" i="6"/>
  <c r="EY330" i="6"/>
  <c r="EX330" i="6"/>
  <c r="ET330" i="6"/>
  <c r="ER330" i="6"/>
  <c r="EP330" i="6"/>
  <c r="EN330" i="6"/>
  <c r="EM330" i="6"/>
  <c r="EL330" i="6"/>
  <c r="EJ330" i="6"/>
  <c r="GB329" i="6"/>
  <c r="FZ329" i="6"/>
  <c r="FX329" i="6"/>
  <c r="FV329" i="6"/>
  <c r="FT329" i="6"/>
  <c r="FR329" i="6"/>
  <c r="FP329" i="6"/>
  <c r="FN329" i="6"/>
  <c r="FL329" i="6"/>
  <c r="FJ329" i="6"/>
  <c r="FH329" i="6"/>
  <c r="FF329" i="6"/>
  <c r="FD329" i="6"/>
  <c r="FB329" i="6"/>
  <c r="EZ329" i="6"/>
  <c r="EY329" i="6"/>
  <c r="EX329" i="6"/>
  <c r="EV329" i="6"/>
  <c r="ET329" i="6"/>
  <c r="ER329" i="6"/>
  <c r="EP329" i="6"/>
  <c r="EN329" i="6"/>
  <c r="EM329" i="6"/>
  <c r="EL329" i="6"/>
  <c r="EJ329" i="6"/>
  <c r="GB328" i="6"/>
  <c r="FZ328" i="6"/>
  <c r="FX328" i="6"/>
  <c r="FV328" i="6"/>
  <c r="FT328" i="6"/>
  <c r="FR328" i="6"/>
  <c r="FP328" i="6"/>
  <c r="FN328" i="6"/>
  <c r="FL328" i="6"/>
  <c r="FJ328" i="6"/>
  <c r="FH328" i="6"/>
  <c r="FF328" i="6"/>
  <c r="FD328" i="6"/>
  <c r="FB328" i="6"/>
  <c r="EZ328" i="6"/>
  <c r="EY328" i="6"/>
  <c r="EX328" i="6"/>
  <c r="ET328" i="6"/>
  <c r="ER328" i="6"/>
  <c r="EP328" i="6"/>
  <c r="EN328" i="6"/>
  <c r="EL328" i="6"/>
  <c r="EJ328" i="6"/>
  <c r="GC326" i="6"/>
  <c r="GB326" i="6"/>
  <c r="GA326" i="6"/>
  <c r="FZ326" i="6"/>
  <c r="FY326" i="6"/>
  <c r="FX326" i="6"/>
  <c r="FW326" i="6"/>
  <c r="FV326" i="6"/>
  <c r="FU326" i="6"/>
  <c r="FT326" i="6"/>
  <c r="FS326" i="6"/>
  <c r="FR326" i="6"/>
  <c r="FQ326" i="6"/>
  <c r="FP326" i="6"/>
  <c r="FO326" i="6"/>
  <c r="FN326" i="6"/>
  <c r="FM326" i="6"/>
  <c r="FL326" i="6"/>
  <c r="FK326" i="6"/>
  <c r="FJ326" i="6"/>
  <c r="FI326" i="6"/>
  <c r="FH326" i="6"/>
  <c r="FG326" i="6"/>
  <c r="FF326" i="6"/>
  <c r="FE326" i="6"/>
  <c r="FD326" i="6"/>
  <c r="FC326" i="6"/>
  <c r="FB326" i="6"/>
  <c r="FA326" i="6"/>
  <c r="EZ326" i="6"/>
  <c r="EY326" i="6"/>
  <c r="EX326" i="6"/>
  <c r="EW326" i="6"/>
  <c r="EV326" i="6"/>
  <c r="EU326" i="6"/>
  <c r="ET326" i="6"/>
  <c r="ES326" i="6"/>
  <c r="ER326" i="6"/>
  <c r="EQ326" i="6"/>
  <c r="EP326" i="6"/>
  <c r="EO326" i="6"/>
  <c r="EN326" i="6"/>
  <c r="EM326" i="6"/>
  <c r="EL326" i="6"/>
  <c r="EJ326" i="6"/>
  <c r="GC325" i="6"/>
  <c r="GB325" i="6"/>
  <c r="GA325" i="6"/>
  <c r="FZ325" i="6"/>
  <c r="FY325" i="6"/>
  <c r="FX325" i="6"/>
  <c r="FW325" i="6"/>
  <c r="FV325" i="6"/>
  <c r="FU325" i="6"/>
  <c r="FT325" i="6"/>
  <c r="FS325" i="6"/>
  <c r="FR325" i="6"/>
  <c r="FQ325" i="6"/>
  <c r="FP325" i="6"/>
  <c r="FO325" i="6"/>
  <c r="FN325" i="6"/>
  <c r="FM325" i="6"/>
  <c r="FL325" i="6"/>
  <c r="FK325" i="6"/>
  <c r="FJ325" i="6"/>
  <c r="FI325" i="6"/>
  <c r="FH325" i="6"/>
  <c r="FG325" i="6"/>
  <c r="FF325" i="6"/>
  <c r="FE325" i="6"/>
  <c r="FD325" i="6"/>
  <c r="FC325" i="6"/>
  <c r="FB325" i="6"/>
  <c r="FA325" i="6"/>
  <c r="EZ325" i="6"/>
  <c r="EY325" i="6"/>
  <c r="EX325" i="6"/>
  <c r="EW325" i="6"/>
  <c r="EV325" i="6"/>
  <c r="EU325" i="6"/>
  <c r="ET325" i="6"/>
  <c r="ES325" i="6"/>
  <c r="ER325" i="6"/>
  <c r="EQ325" i="6"/>
  <c r="EP325" i="6"/>
  <c r="EO325" i="6"/>
  <c r="EN325" i="6"/>
  <c r="EM325" i="6"/>
  <c r="EL325" i="6"/>
  <c r="EJ325" i="6"/>
  <c r="GC324" i="6"/>
  <c r="GB324" i="6"/>
  <c r="GA324" i="6"/>
  <c r="FZ324" i="6"/>
  <c r="FY324" i="6"/>
  <c r="FX324" i="6"/>
  <c r="FW324" i="6"/>
  <c r="FV324" i="6"/>
  <c r="FU324" i="6"/>
  <c r="FT324" i="6"/>
  <c r="FS324" i="6"/>
  <c r="FR324" i="6"/>
  <c r="FQ324" i="6"/>
  <c r="FP324" i="6"/>
  <c r="FO324" i="6"/>
  <c r="FN324" i="6"/>
  <c r="FM324" i="6"/>
  <c r="FL324" i="6"/>
  <c r="FK324" i="6"/>
  <c r="FJ324" i="6"/>
  <c r="FI324" i="6"/>
  <c r="FH324" i="6"/>
  <c r="FG324" i="6"/>
  <c r="FF324" i="6"/>
  <c r="FE324" i="6"/>
  <c r="FD324" i="6"/>
  <c r="FC324" i="6"/>
  <c r="FB324" i="6"/>
  <c r="FA324" i="6"/>
  <c r="EZ324" i="6"/>
  <c r="EY324" i="6"/>
  <c r="EX324" i="6"/>
  <c r="EW324" i="6"/>
  <c r="EV324" i="6"/>
  <c r="EU324" i="6"/>
  <c r="ET324" i="6"/>
  <c r="ES324" i="6"/>
  <c r="ER324" i="6"/>
  <c r="EQ324" i="6"/>
  <c r="EP324" i="6"/>
  <c r="EO324" i="6"/>
  <c r="EN324" i="6"/>
  <c r="EM324" i="6"/>
  <c r="EL324" i="6"/>
  <c r="EJ324" i="6"/>
  <c r="GC323" i="6"/>
  <c r="GB323" i="6"/>
  <c r="GA323" i="6"/>
  <c r="FZ323" i="6"/>
  <c r="FY323" i="6"/>
  <c r="FX323" i="6"/>
  <c r="FW323" i="6"/>
  <c r="FV323" i="6"/>
  <c r="FU323" i="6"/>
  <c r="FT323" i="6"/>
  <c r="FS323" i="6"/>
  <c r="FR323" i="6"/>
  <c r="FQ323" i="6"/>
  <c r="FP323" i="6"/>
  <c r="FO323" i="6"/>
  <c r="FN323" i="6"/>
  <c r="FM323" i="6"/>
  <c r="FL323" i="6"/>
  <c r="FK323" i="6"/>
  <c r="FJ323" i="6"/>
  <c r="FI323" i="6"/>
  <c r="FH323" i="6"/>
  <c r="FG323" i="6"/>
  <c r="FF323" i="6"/>
  <c r="FE323" i="6"/>
  <c r="FD323" i="6"/>
  <c r="FC323" i="6"/>
  <c r="FB323" i="6"/>
  <c r="FA323" i="6"/>
  <c r="EZ323" i="6"/>
  <c r="EY323" i="6"/>
  <c r="EX323" i="6"/>
  <c r="EW323" i="6"/>
  <c r="EV323" i="6"/>
  <c r="EU323" i="6"/>
  <c r="ET323" i="6"/>
  <c r="ES323" i="6"/>
  <c r="ER323" i="6"/>
  <c r="EQ323" i="6"/>
  <c r="EP323" i="6"/>
  <c r="EO323" i="6"/>
  <c r="EN323" i="6"/>
  <c r="EM323" i="6"/>
  <c r="EL323" i="6"/>
  <c r="EJ323" i="6"/>
  <c r="GC322" i="6"/>
  <c r="GB322" i="6"/>
  <c r="GA322" i="6"/>
  <c r="FZ322" i="6"/>
  <c r="FY322" i="6"/>
  <c r="FX322" i="6"/>
  <c r="FW322" i="6"/>
  <c r="FV322" i="6"/>
  <c r="FU322" i="6"/>
  <c r="FT322" i="6"/>
  <c r="FS322" i="6"/>
  <c r="FR322" i="6"/>
  <c r="FQ322" i="6"/>
  <c r="FP322" i="6"/>
  <c r="FO322" i="6"/>
  <c r="FN322" i="6"/>
  <c r="FM322" i="6"/>
  <c r="FL322" i="6"/>
  <c r="FK322" i="6"/>
  <c r="FJ322" i="6"/>
  <c r="FI322" i="6"/>
  <c r="FH322" i="6"/>
  <c r="FG322" i="6"/>
  <c r="FF322" i="6"/>
  <c r="FE322" i="6"/>
  <c r="FD322" i="6"/>
  <c r="FC322" i="6"/>
  <c r="FB322" i="6"/>
  <c r="FA322" i="6"/>
  <c r="EZ322" i="6"/>
  <c r="EY322" i="6"/>
  <c r="EX322" i="6"/>
  <c r="EW322" i="6"/>
  <c r="EV322" i="6"/>
  <c r="EU322" i="6"/>
  <c r="ET322" i="6"/>
  <c r="ES322" i="6"/>
  <c r="ER322" i="6"/>
  <c r="EQ322" i="6"/>
  <c r="EP322" i="6"/>
  <c r="EO322" i="6"/>
  <c r="EN322" i="6"/>
  <c r="EM322" i="6"/>
  <c r="EL322" i="6"/>
  <c r="EJ322" i="6"/>
  <c r="GC321" i="6"/>
  <c r="GB321" i="6"/>
  <c r="GA321" i="6"/>
  <c r="FZ321" i="6"/>
  <c r="FY321" i="6"/>
  <c r="FX321" i="6"/>
  <c r="FW321" i="6"/>
  <c r="FV321" i="6"/>
  <c r="FU321" i="6"/>
  <c r="FT321" i="6"/>
  <c r="FS321" i="6"/>
  <c r="FR321" i="6"/>
  <c r="FQ321" i="6"/>
  <c r="FP321" i="6"/>
  <c r="FO321" i="6"/>
  <c r="FN321" i="6"/>
  <c r="FM321" i="6"/>
  <c r="FL321" i="6"/>
  <c r="FK321" i="6"/>
  <c r="FJ321" i="6"/>
  <c r="FI321" i="6"/>
  <c r="FH321" i="6"/>
  <c r="FG321" i="6"/>
  <c r="FF321" i="6"/>
  <c r="FE321" i="6"/>
  <c r="FD321" i="6"/>
  <c r="FC321" i="6"/>
  <c r="FB321" i="6"/>
  <c r="FA321" i="6"/>
  <c r="EZ321" i="6"/>
  <c r="EY321" i="6"/>
  <c r="EX321" i="6"/>
  <c r="EW321" i="6"/>
  <c r="EV321" i="6"/>
  <c r="EU321" i="6"/>
  <c r="ET321" i="6"/>
  <c r="ES321" i="6"/>
  <c r="ER321" i="6"/>
  <c r="EQ321" i="6"/>
  <c r="EP321" i="6"/>
  <c r="EO321" i="6"/>
  <c r="EN321" i="6"/>
  <c r="EM321" i="6"/>
  <c r="EL321" i="6"/>
  <c r="EJ321" i="6"/>
  <c r="GC320" i="6"/>
  <c r="GB320" i="6"/>
  <c r="GA320" i="6"/>
  <c r="FZ320" i="6"/>
  <c r="FY320" i="6"/>
  <c r="FX320" i="6"/>
  <c r="FW320" i="6"/>
  <c r="FV320" i="6"/>
  <c r="FU320" i="6"/>
  <c r="FT320" i="6"/>
  <c r="FS320" i="6"/>
  <c r="FR320" i="6"/>
  <c r="FQ320" i="6"/>
  <c r="FP320" i="6"/>
  <c r="FO320" i="6"/>
  <c r="FN320" i="6"/>
  <c r="FM320" i="6"/>
  <c r="FL320" i="6"/>
  <c r="FK320" i="6"/>
  <c r="FJ320" i="6"/>
  <c r="FI320" i="6"/>
  <c r="FH320" i="6"/>
  <c r="FG320" i="6"/>
  <c r="FF320" i="6"/>
  <c r="FE320" i="6"/>
  <c r="FD320" i="6"/>
  <c r="FC320" i="6"/>
  <c r="FB320" i="6"/>
  <c r="FA320" i="6"/>
  <c r="EZ320" i="6"/>
  <c r="EY320" i="6"/>
  <c r="EX320" i="6"/>
  <c r="EW320" i="6"/>
  <c r="EV320" i="6"/>
  <c r="EU320" i="6"/>
  <c r="ET320" i="6"/>
  <c r="ES320" i="6"/>
  <c r="ER320" i="6"/>
  <c r="EQ320" i="6"/>
  <c r="EP320" i="6"/>
  <c r="EO320" i="6"/>
  <c r="EN320" i="6"/>
  <c r="EM320" i="6"/>
  <c r="EL320" i="6"/>
  <c r="EJ320" i="6"/>
  <c r="GC319" i="6"/>
  <c r="GB319" i="6"/>
  <c r="GA319" i="6"/>
  <c r="FZ319" i="6"/>
  <c r="FY319" i="6"/>
  <c r="FX319" i="6"/>
  <c r="FW319" i="6"/>
  <c r="FV319" i="6"/>
  <c r="FU319" i="6"/>
  <c r="FT319" i="6"/>
  <c r="FS319" i="6"/>
  <c r="FR319" i="6"/>
  <c r="FQ319" i="6"/>
  <c r="FP319" i="6"/>
  <c r="FO319" i="6"/>
  <c r="FN319" i="6"/>
  <c r="FM319" i="6"/>
  <c r="FL319" i="6"/>
  <c r="FK319" i="6"/>
  <c r="FJ319" i="6"/>
  <c r="FI319" i="6"/>
  <c r="FH319" i="6"/>
  <c r="FG319" i="6"/>
  <c r="FF319" i="6"/>
  <c r="FE319" i="6"/>
  <c r="FD319" i="6"/>
  <c r="FC319" i="6"/>
  <c r="FB319" i="6"/>
  <c r="FA319" i="6"/>
  <c r="EZ319" i="6"/>
  <c r="EY319" i="6"/>
  <c r="EX319" i="6"/>
  <c r="EW319" i="6"/>
  <c r="EV319" i="6"/>
  <c r="EU319" i="6"/>
  <c r="ET319" i="6"/>
  <c r="ES319" i="6"/>
  <c r="ER319" i="6"/>
  <c r="EQ319" i="6"/>
  <c r="EP319" i="6"/>
  <c r="EO319" i="6"/>
  <c r="EN319" i="6"/>
  <c r="EM319" i="6"/>
  <c r="EL319" i="6"/>
  <c r="EJ319" i="6"/>
  <c r="GC318" i="6"/>
  <c r="GB318" i="6"/>
  <c r="GA318" i="6"/>
  <c r="FZ318" i="6"/>
  <c r="FY318" i="6"/>
  <c r="FX318" i="6"/>
  <c r="FW318" i="6"/>
  <c r="FV318" i="6"/>
  <c r="FU318" i="6"/>
  <c r="FT318" i="6"/>
  <c r="FS318" i="6"/>
  <c r="FR318" i="6"/>
  <c r="FQ318" i="6"/>
  <c r="FP318" i="6"/>
  <c r="FO318" i="6"/>
  <c r="FN318" i="6"/>
  <c r="FM318" i="6"/>
  <c r="FL318" i="6"/>
  <c r="FK318" i="6"/>
  <c r="FJ318" i="6"/>
  <c r="FI318" i="6"/>
  <c r="FH318" i="6"/>
  <c r="FG318" i="6"/>
  <c r="FF318" i="6"/>
  <c r="FE318" i="6"/>
  <c r="FD318" i="6"/>
  <c r="FC318" i="6"/>
  <c r="FB318" i="6"/>
  <c r="FA318" i="6"/>
  <c r="EZ318" i="6"/>
  <c r="EY318" i="6"/>
  <c r="EX318" i="6"/>
  <c r="EW318" i="6"/>
  <c r="EV318" i="6"/>
  <c r="EU318" i="6"/>
  <c r="ET318" i="6"/>
  <c r="ES318" i="6"/>
  <c r="ER318" i="6"/>
  <c r="EQ318" i="6"/>
  <c r="EP318" i="6"/>
  <c r="EO318" i="6"/>
  <c r="EN318" i="6"/>
  <c r="EM318" i="6"/>
  <c r="EL318" i="6"/>
  <c r="EJ318" i="6"/>
  <c r="GC317" i="6"/>
  <c r="GB317" i="6"/>
  <c r="GA317" i="6"/>
  <c r="FZ317" i="6"/>
  <c r="FY317" i="6"/>
  <c r="FX317" i="6"/>
  <c r="FW317" i="6"/>
  <c r="FV317" i="6"/>
  <c r="FU317" i="6"/>
  <c r="FT317" i="6"/>
  <c r="FS317" i="6"/>
  <c r="FR317" i="6"/>
  <c r="FQ317" i="6"/>
  <c r="FP317" i="6"/>
  <c r="FO317" i="6"/>
  <c r="FN317" i="6"/>
  <c r="FM317" i="6"/>
  <c r="FL317" i="6"/>
  <c r="FK317" i="6"/>
  <c r="FJ317" i="6"/>
  <c r="FI317" i="6"/>
  <c r="FH317" i="6"/>
  <c r="FG317" i="6"/>
  <c r="FF317" i="6"/>
  <c r="FE317" i="6"/>
  <c r="FD317" i="6"/>
  <c r="FC317" i="6"/>
  <c r="FB317" i="6"/>
  <c r="FA317" i="6"/>
  <c r="EZ317" i="6"/>
  <c r="EY317" i="6"/>
  <c r="EX317" i="6"/>
  <c r="EW317" i="6"/>
  <c r="EV317" i="6"/>
  <c r="EU317" i="6"/>
  <c r="ET317" i="6"/>
  <c r="ES317" i="6"/>
  <c r="ER317" i="6"/>
  <c r="EQ317" i="6"/>
  <c r="EP317" i="6"/>
  <c r="EO317" i="6"/>
  <c r="EN317" i="6"/>
  <c r="EM317" i="6"/>
  <c r="EL317" i="6"/>
  <c r="EJ317" i="6"/>
  <c r="GC316" i="6"/>
  <c r="GB316" i="6"/>
  <c r="GA316" i="6"/>
  <c r="FZ316" i="6"/>
  <c r="FY316" i="6"/>
  <c r="FX316" i="6"/>
  <c r="FW316" i="6"/>
  <c r="FV316" i="6"/>
  <c r="FU316" i="6"/>
  <c r="FT316" i="6"/>
  <c r="FS316" i="6"/>
  <c r="FR316" i="6"/>
  <c r="FQ316" i="6"/>
  <c r="FP316" i="6"/>
  <c r="FO316" i="6"/>
  <c r="FN316" i="6"/>
  <c r="FM316" i="6"/>
  <c r="FL316" i="6"/>
  <c r="FK316" i="6"/>
  <c r="FJ316" i="6"/>
  <c r="FI316" i="6"/>
  <c r="FH316" i="6"/>
  <c r="FG316" i="6"/>
  <c r="FF316" i="6"/>
  <c r="FE316" i="6"/>
  <c r="FD316" i="6"/>
  <c r="FC316" i="6"/>
  <c r="FB316" i="6"/>
  <c r="FA316" i="6"/>
  <c r="EZ316" i="6"/>
  <c r="EY316" i="6"/>
  <c r="EX316" i="6"/>
  <c r="EW316" i="6"/>
  <c r="EV316" i="6"/>
  <c r="EU316" i="6"/>
  <c r="ET316" i="6"/>
  <c r="ES316" i="6"/>
  <c r="ER316" i="6"/>
  <c r="EQ316" i="6"/>
  <c r="EP316" i="6"/>
  <c r="EO316" i="6"/>
  <c r="EN316" i="6"/>
  <c r="EM316" i="6"/>
  <c r="EL316" i="6"/>
  <c r="EJ316" i="6"/>
  <c r="GC315" i="6"/>
  <c r="GB315" i="6"/>
  <c r="GA315" i="6"/>
  <c r="FZ315" i="6"/>
  <c r="FY315" i="6"/>
  <c r="FX315" i="6"/>
  <c r="FW315" i="6"/>
  <c r="FV315" i="6"/>
  <c r="FU315" i="6"/>
  <c r="FT315" i="6"/>
  <c r="FS315" i="6"/>
  <c r="FR315" i="6"/>
  <c r="FQ315" i="6"/>
  <c r="FP315" i="6"/>
  <c r="FO315" i="6"/>
  <c r="FN315" i="6"/>
  <c r="FM315" i="6"/>
  <c r="FL315" i="6"/>
  <c r="FK315" i="6"/>
  <c r="FJ315" i="6"/>
  <c r="FI315" i="6"/>
  <c r="FH315" i="6"/>
  <c r="FG315" i="6"/>
  <c r="FF315" i="6"/>
  <c r="FE315" i="6"/>
  <c r="FD315" i="6"/>
  <c r="FC315" i="6"/>
  <c r="FB315" i="6"/>
  <c r="FA315" i="6"/>
  <c r="EZ315" i="6"/>
  <c r="EY315" i="6"/>
  <c r="EX315" i="6"/>
  <c r="EW315" i="6"/>
  <c r="EV315" i="6"/>
  <c r="EU315" i="6"/>
  <c r="ET315" i="6"/>
  <c r="ES315" i="6"/>
  <c r="ER315" i="6"/>
  <c r="EQ315" i="6"/>
  <c r="EP315" i="6"/>
  <c r="EO315" i="6"/>
  <c r="EN315" i="6"/>
  <c r="EM315" i="6"/>
  <c r="EL315" i="6"/>
  <c r="EJ315" i="6"/>
  <c r="GB314" i="6"/>
  <c r="FZ314" i="6"/>
  <c r="FX314" i="6"/>
  <c r="FV314" i="6"/>
  <c r="FT314" i="6"/>
  <c r="FR314" i="6"/>
  <c r="FP314" i="6"/>
  <c r="FN314" i="6"/>
  <c r="FL314" i="6"/>
  <c r="FJ314" i="6"/>
  <c r="FH314" i="6"/>
  <c r="FF314" i="6"/>
  <c r="FD314" i="6"/>
  <c r="FB314" i="6"/>
  <c r="EZ314" i="6"/>
  <c r="EY314" i="6"/>
  <c r="EX314" i="6"/>
  <c r="EV314" i="6"/>
  <c r="ET314" i="6"/>
  <c r="ER314" i="6"/>
  <c r="EP314" i="6"/>
  <c r="EN314" i="6"/>
  <c r="EL314" i="6"/>
  <c r="EJ314" i="6"/>
  <c r="GB313" i="6"/>
  <c r="FZ313" i="6"/>
  <c r="FX313" i="6"/>
  <c r="FV313" i="6"/>
  <c r="FT313" i="6"/>
  <c r="FR313" i="6"/>
  <c r="FP313" i="6"/>
  <c r="FN313" i="6"/>
  <c r="FL313" i="6"/>
  <c r="FJ313" i="6"/>
  <c r="FH313" i="6"/>
  <c r="FF313" i="6"/>
  <c r="FD313" i="6"/>
  <c r="FB313" i="6"/>
  <c r="EZ313" i="6"/>
  <c r="EY313" i="6"/>
  <c r="EX313" i="6"/>
  <c r="ET313" i="6"/>
  <c r="ER313" i="6"/>
  <c r="EN313" i="6"/>
  <c r="EM313" i="6"/>
  <c r="EL313" i="6"/>
  <c r="GB312" i="6"/>
  <c r="FZ312" i="6"/>
  <c r="FX312" i="6"/>
  <c r="FV312" i="6"/>
  <c r="FT312" i="6"/>
  <c r="FR312" i="6"/>
  <c r="FP312" i="6"/>
  <c r="FN312" i="6"/>
  <c r="FL312" i="6"/>
  <c r="FJ312" i="6"/>
  <c r="FH312" i="6"/>
  <c r="FF312" i="6"/>
  <c r="FD312" i="6"/>
  <c r="FB312" i="6"/>
  <c r="EZ312" i="6"/>
  <c r="EY312" i="6"/>
  <c r="EX312" i="6"/>
  <c r="ET312" i="6"/>
  <c r="ER312" i="6"/>
  <c r="EP312" i="6"/>
  <c r="EN312" i="6"/>
  <c r="EM312" i="6"/>
  <c r="EL312" i="6"/>
  <c r="EJ312" i="6"/>
  <c r="GB311" i="6"/>
  <c r="FZ311" i="6"/>
  <c r="FX311" i="6"/>
  <c r="FV311" i="6"/>
  <c r="FT311" i="6"/>
  <c r="FR311" i="6"/>
  <c r="FP311" i="6"/>
  <c r="FN311" i="6"/>
  <c r="FL311" i="6"/>
  <c r="FJ311" i="6"/>
  <c r="FH311" i="6"/>
  <c r="FF311" i="6"/>
  <c r="FD311" i="6"/>
  <c r="FB311" i="6"/>
  <c r="EZ311" i="6"/>
  <c r="EY311" i="6"/>
  <c r="EX311" i="6"/>
  <c r="ET311" i="6"/>
  <c r="ER311" i="6"/>
  <c r="EP311" i="6"/>
  <c r="EN311" i="6"/>
  <c r="EM311" i="6"/>
  <c r="EL311" i="6"/>
  <c r="EJ311" i="6"/>
  <c r="GC309" i="6"/>
  <c r="GB309" i="6"/>
  <c r="GA309" i="6"/>
  <c r="FZ309" i="6"/>
  <c r="FY309" i="6"/>
  <c r="FX309" i="6"/>
  <c r="FW309" i="6"/>
  <c r="FV309" i="6"/>
  <c r="FU309" i="6"/>
  <c r="FT309" i="6"/>
  <c r="FS309" i="6"/>
  <c r="FR309" i="6"/>
  <c r="FQ309" i="6"/>
  <c r="FP309" i="6"/>
  <c r="FO309" i="6"/>
  <c r="FN309" i="6"/>
  <c r="FM309" i="6"/>
  <c r="FL309" i="6"/>
  <c r="FK309" i="6"/>
  <c r="FJ309" i="6"/>
  <c r="FI309" i="6"/>
  <c r="FH309" i="6"/>
  <c r="FG309" i="6"/>
  <c r="FF309" i="6"/>
  <c r="FE309" i="6"/>
  <c r="FD309" i="6"/>
  <c r="FC309" i="6"/>
  <c r="FB309" i="6"/>
  <c r="FA309" i="6"/>
  <c r="EZ309" i="6"/>
  <c r="EY309" i="6"/>
  <c r="EX309" i="6"/>
  <c r="EW309" i="6"/>
  <c r="EV309" i="6"/>
  <c r="EU309" i="6"/>
  <c r="ET309" i="6"/>
  <c r="ES309" i="6"/>
  <c r="ER309" i="6"/>
  <c r="EQ309" i="6"/>
  <c r="EP309" i="6"/>
  <c r="EO309" i="6"/>
  <c r="EN309" i="6"/>
  <c r="EM309" i="6"/>
  <c r="EL309" i="6"/>
  <c r="EJ309" i="6"/>
  <c r="GC308" i="6"/>
  <c r="GB308" i="6"/>
  <c r="GA308" i="6"/>
  <c r="FZ308" i="6"/>
  <c r="FY308" i="6"/>
  <c r="FX308" i="6"/>
  <c r="FW308" i="6"/>
  <c r="FV308" i="6"/>
  <c r="FU308" i="6"/>
  <c r="FT308" i="6"/>
  <c r="FS308" i="6"/>
  <c r="FR308" i="6"/>
  <c r="FQ308" i="6"/>
  <c r="FP308" i="6"/>
  <c r="FO308" i="6"/>
  <c r="FN308" i="6"/>
  <c r="FM308" i="6"/>
  <c r="FL308" i="6"/>
  <c r="FK308" i="6"/>
  <c r="FJ308" i="6"/>
  <c r="FI308" i="6"/>
  <c r="FH308" i="6"/>
  <c r="FG308" i="6"/>
  <c r="FF308" i="6"/>
  <c r="FE308" i="6"/>
  <c r="FD308" i="6"/>
  <c r="FC308" i="6"/>
  <c r="FB308" i="6"/>
  <c r="FA308" i="6"/>
  <c r="EZ308" i="6"/>
  <c r="EY308" i="6"/>
  <c r="EX308" i="6"/>
  <c r="EW308" i="6"/>
  <c r="EV308" i="6"/>
  <c r="EU308" i="6"/>
  <c r="ET308" i="6"/>
  <c r="ES308" i="6"/>
  <c r="ER308" i="6"/>
  <c r="EQ308" i="6"/>
  <c r="EP308" i="6"/>
  <c r="EO308" i="6"/>
  <c r="EN308" i="6"/>
  <c r="EM308" i="6"/>
  <c r="EL308" i="6"/>
  <c r="EJ308" i="6"/>
  <c r="GC307" i="6"/>
  <c r="GB307" i="6"/>
  <c r="GA307" i="6"/>
  <c r="FZ307" i="6"/>
  <c r="FY307" i="6"/>
  <c r="FX307" i="6"/>
  <c r="FW307" i="6"/>
  <c r="FV307" i="6"/>
  <c r="FU307" i="6"/>
  <c r="FT307" i="6"/>
  <c r="FS307" i="6"/>
  <c r="FR307" i="6"/>
  <c r="FQ307" i="6"/>
  <c r="FP307" i="6"/>
  <c r="FO307" i="6"/>
  <c r="FN307" i="6"/>
  <c r="FM307" i="6"/>
  <c r="FL307" i="6"/>
  <c r="FK307" i="6"/>
  <c r="FJ307" i="6"/>
  <c r="FI307" i="6"/>
  <c r="FH307" i="6"/>
  <c r="FG307" i="6"/>
  <c r="FF307" i="6"/>
  <c r="FE307" i="6"/>
  <c r="FD307" i="6"/>
  <c r="FC307" i="6"/>
  <c r="FB307" i="6"/>
  <c r="FA307" i="6"/>
  <c r="EZ307" i="6"/>
  <c r="EY307" i="6"/>
  <c r="EX307" i="6"/>
  <c r="EW307" i="6"/>
  <c r="EV307" i="6"/>
  <c r="EU307" i="6"/>
  <c r="ET307" i="6"/>
  <c r="ES307" i="6"/>
  <c r="ER307" i="6"/>
  <c r="EQ307" i="6"/>
  <c r="EP307" i="6"/>
  <c r="EO307" i="6"/>
  <c r="EN307" i="6"/>
  <c r="EM307" i="6"/>
  <c r="EL307" i="6"/>
  <c r="EJ307" i="6"/>
  <c r="GC306" i="6"/>
  <c r="GB306" i="6"/>
  <c r="GA306" i="6"/>
  <c r="FZ306" i="6"/>
  <c r="FY306" i="6"/>
  <c r="FX306" i="6"/>
  <c r="FW306" i="6"/>
  <c r="FV306" i="6"/>
  <c r="FU306" i="6"/>
  <c r="FT306" i="6"/>
  <c r="FS306" i="6"/>
  <c r="FR306" i="6"/>
  <c r="FQ306" i="6"/>
  <c r="FP306" i="6"/>
  <c r="FO306" i="6"/>
  <c r="FN306" i="6"/>
  <c r="FM306" i="6"/>
  <c r="FL306" i="6"/>
  <c r="FK306" i="6"/>
  <c r="FJ306" i="6"/>
  <c r="FI306" i="6"/>
  <c r="FH306" i="6"/>
  <c r="FG306" i="6"/>
  <c r="FF306" i="6"/>
  <c r="FE306" i="6"/>
  <c r="FD306" i="6"/>
  <c r="FC306" i="6"/>
  <c r="FB306" i="6"/>
  <c r="FA306" i="6"/>
  <c r="EZ306" i="6"/>
  <c r="EY306" i="6"/>
  <c r="EX306" i="6"/>
  <c r="EW306" i="6"/>
  <c r="EV306" i="6"/>
  <c r="EU306" i="6"/>
  <c r="ET306" i="6"/>
  <c r="ES306" i="6"/>
  <c r="ER306" i="6"/>
  <c r="EQ306" i="6"/>
  <c r="EP306" i="6"/>
  <c r="EO306" i="6"/>
  <c r="EN306" i="6"/>
  <c r="EM306" i="6"/>
  <c r="EL306" i="6"/>
  <c r="EJ306" i="6"/>
  <c r="GC305" i="6"/>
  <c r="GB305" i="6"/>
  <c r="GA305" i="6"/>
  <c r="FZ305" i="6"/>
  <c r="FY305" i="6"/>
  <c r="FX305" i="6"/>
  <c r="FW305" i="6"/>
  <c r="FV305" i="6"/>
  <c r="FU305" i="6"/>
  <c r="FT305" i="6"/>
  <c r="FS305" i="6"/>
  <c r="FR305" i="6"/>
  <c r="FQ305" i="6"/>
  <c r="FP305" i="6"/>
  <c r="FO305" i="6"/>
  <c r="FN305" i="6"/>
  <c r="FM305" i="6"/>
  <c r="FL305" i="6"/>
  <c r="FK305" i="6"/>
  <c r="FJ305" i="6"/>
  <c r="FI305" i="6"/>
  <c r="FH305" i="6"/>
  <c r="FG305" i="6"/>
  <c r="FF305" i="6"/>
  <c r="FE305" i="6"/>
  <c r="FD305" i="6"/>
  <c r="FC305" i="6"/>
  <c r="FB305" i="6"/>
  <c r="FA305" i="6"/>
  <c r="EZ305" i="6"/>
  <c r="EY305" i="6"/>
  <c r="EX305" i="6"/>
  <c r="EW305" i="6"/>
  <c r="EV305" i="6"/>
  <c r="EU305" i="6"/>
  <c r="ET305" i="6"/>
  <c r="ES305" i="6"/>
  <c r="ER305" i="6"/>
  <c r="EQ305" i="6"/>
  <c r="EP305" i="6"/>
  <c r="EO305" i="6"/>
  <c r="EN305" i="6"/>
  <c r="EM305" i="6"/>
  <c r="EL305" i="6"/>
  <c r="EJ305" i="6"/>
  <c r="GC304" i="6"/>
  <c r="GB304" i="6"/>
  <c r="GA304" i="6"/>
  <c r="FZ304" i="6"/>
  <c r="FY304" i="6"/>
  <c r="FX304" i="6"/>
  <c r="FW304" i="6"/>
  <c r="FV304" i="6"/>
  <c r="FU304" i="6"/>
  <c r="FT304" i="6"/>
  <c r="FS304" i="6"/>
  <c r="FR304" i="6"/>
  <c r="FQ304" i="6"/>
  <c r="FP304" i="6"/>
  <c r="FO304" i="6"/>
  <c r="FN304" i="6"/>
  <c r="FM304" i="6"/>
  <c r="FL304" i="6"/>
  <c r="FK304" i="6"/>
  <c r="FJ304" i="6"/>
  <c r="FI304" i="6"/>
  <c r="FH304" i="6"/>
  <c r="FG304" i="6"/>
  <c r="FF304" i="6"/>
  <c r="FE304" i="6"/>
  <c r="FD304" i="6"/>
  <c r="FC304" i="6"/>
  <c r="FB304" i="6"/>
  <c r="FA304" i="6"/>
  <c r="EZ304" i="6"/>
  <c r="EY304" i="6"/>
  <c r="EX304" i="6"/>
  <c r="EW304" i="6"/>
  <c r="EV304" i="6"/>
  <c r="EU304" i="6"/>
  <c r="ET304" i="6"/>
  <c r="ES304" i="6"/>
  <c r="ER304" i="6"/>
  <c r="EQ304" i="6"/>
  <c r="EP304" i="6"/>
  <c r="EO304" i="6"/>
  <c r="EN304" i="6"/>
  <c r="EM304" i="6"/>
  <c r="EL304" i="6"/>
  <c r="EJ304" i="6"/>
  <c r="GC303" i="6"/>
  <c r="GB303" i="6"/>
  <c r="GA303" i="6"/>
  <c r="FZ303" i="6"/>
  <c r="FY303" i="6"/>
  <c r="FX303" i="6"/>
  <c r="FW303" i="6"/>
  <c r="FV303" i="6"/>
  <c r="FU303" i="6"/>
  <c r="FT303" i="6"/>
  <c r="FS303" i="6"/>
  <c r="FR303" i="6"/>
  <c r="FQ303" i="6"/>
  <c r="FP303" i="6"/>
  <c r="FO303" i="6"/>
  <c r="FN303" i="6"/>
  <c r="FM303" i="6"/>
  <c r="FL303" i="6"/>
  <c r="FK303" i="6"/>
  <c r="FJ303" i="6"/>
  <c r="FI303" i="6"/>
  <c r="FH303" i="6"/>
  <c r="FG303" i="6"/>
  <c r="FF303" i="6"/>
  <c r="FE303" i="6"/>
  <c r="FD303" i="6"/>
  <c r="FC303" i="6"/>
  <c r="FB303" i="6"/>
  <c r="FA303" i="6"/>
  <c r="EZ303" i="6"/>
  <c r="EY303" i="6"/>
  <c r="EX303" i="6"/>
  <c r="EW303" i="6"/>
  <c r="EV303" i="6"/>
  <c r="EU303" i="6"/>
  <c r="ET303" i="6"/>
  <c r="ES303" i="6"/>
  <c r="ER303" i="6"/>
  <c r="EQ303" i="6"/>
  <c r="EP303" i="6"/>
  <c r="EO303" i="6"/>
  <c r="EN303" i="6"/>
  <c r="EM303" i="6"/>
  <c r="EL303" i="6"/>
  <c r="EJ303" i="6"/>
  <c r="GC302" i="6"/>
  <c r="GB302" i="6"/>
  <c r="GA302" i="6"/>
  <c r="FZ302" i="6"/>
  <c r="FY302" i="6"/>
  <c r="FX302" i="6"/>
  <c r="FW302" i="6"/>
  <c r="FV302" i="6"/>
  <c r="FU302" i="6"/>
  <c r="FT302" i="6"/>
  <c r="FS302" i="6"/>
  <c r="FR302" i="6"/>
  <c r="FQ302" i="6"/>
  <c r="FP302" i="6"/>
  <c r="FO302" i="6"/>
  <c r="FN302" i="6"/>
  <c r="FM302" i="6"/>
  <c r="FL302" i="6"/>
  <c r="FK302" i="6"/>
  <c r="FJ302" i="6"/>
  <c r="FI302" i="6"/>
  <c r="FH302" i="6"/>
  <c r="FG302" i="6"/>
  <c r="FF302" i="6"/>
  <c r="FE302" i="6"/>
  <c r="FD302" i="6"/>
  <c r="FC302" i="6"/>
  <c r="FB302" i="6"/>
  <c r="FA302" i="6"/>
  <c r="EZ302" i="6"/>
  <c r="EY302" i="6"/>
  <c r="EX302" i="6"/>
  <c r="EW302" i="6"/>
  <c r="EV302" i="6"/>
  <c r="EU302" i="6"/>
  <c r="ET302" i="6"/>
  <c r="ES302" i="6"/>
  <c r="ER302" i="6"/>
  <c r="EQ302" i="6"/>
  <c r="EP302" i="6"/>
  <c r="EO302" i="6"/>
  <c r="EN302" i="6"/>
  <c r="EM302" i="6"/>
  <c r="EL302" i="6"/>
  <c r="EJ302" i="6"/>
  <c r="GC301" i="6"/>
  <c r="GB301" i="6"/>
  <c r="GA301" i="6"/>
  <c r="FZ301" i="6"/>
  <c r="FY301" i="6"/>
  <c r="FX301" i="6"/>
  <c r="FW301" i="6"/>
  <c r="FV301" i="6"/>
  <c r="FU301" i="6"/>
  <c r="FT301" i="6"/>
  <c r="FS301" i="6"/>
  <c r="FR301" i="6"/>
  <c r="FQ301" i="6"/>
  <c r="FP301" i="6"/>
  <c r="FO301" i="6"/>
  <c r="FN301" i="6"/>
  <c r="FM301" i="6"/>
  <c r="FL301" i="6"/>
  <c r="FK301" i="6"/>
  <c r="FJ301" i="6"/>
  <c r="FI301" i="6"/>
  <c r="FH301" i="6"/>
  <c r="FG301" i="6"/>
  <c r="FF301" i="6"/>
  <c r="FE301" i="6"/>
  <c r="FD301" i="6"/>
  <c r="FC301" i="6"/>
  <c r="FB301" i="6"/>
  <c r="FA301" i="6"/>
  <c r="EZ301" i="6"/>
  <c r="EY301" i="6"/>
  <c r="EX301" i="6"/>
  <c r="EW301" i="6"/>
  <c r="EV301" i="6"/>
  <c r="EU301" i="6"/>
  <c r="ET301" i="6"/>
  <c r="ES301" i="6"/>
  <c r="ER301" i="6"/>
  <c r="EQ301" i="6"/>
  <c r="EP301" i="6"/>
  <c r="EO301" i="6"/>
  <c r="EN301" i="6"/>
  <c r="EM301" i="6"/>
  <c r="EL301" i="6"/>
  <c r="EJ301" i="6"/>
  <c r="GC300" i="6"/>
  <c r="GB300" i="6"/>
  <c r="GA300" i="6"/>
  <c r="FZ300" i="6"/>
  <c r="FY300" i="6"/>
  <c r="FX300" i="6"/>
  <c r="FW300" i="6"/>
  <c r="FV300" i="6"/>
  <c r="FU300" i="6"/>
  <c r="FT300" i="6"/>
  <c r="FS300" i="6"/>
  <c r="FR300" i="6"/>
  <c r="FQ300" i="6"/>
  <c r="FP300" i="6"/>
  <c r="FO300" i="6"/>
  <c r="FN300" i="6"/>
  <c r="FM300" i="6"/>
  <c r="FL300" i="6"/>
  <c r="FK300" i="6"/>
  <c r="FJ300" i="6"/>
  <c r="FI300" i="6"/>
  <c r="FH300" i="6"/>
  <c r="FG300" i="6"/>
  <c r="FF300" i="6"/>
  <c r="FE300" i="6"/>
  <c r="FD300" i="6"/>
  <c r="FC300" i="6"/>
  <c r="FB300" i="6"/>
  <c r="FA300" i="6"/>
  <c r="EZ300" i="6"/>
  <c r="EY300" i="6"/>
  <c r="EX300" i="6"/>
  <c r="EW300" i="6"/>
  <c r="EV300" i="6"/>
  <c r="EU300" i="6"/>
  <c r="ET300" i="6"/>
  <c r="ES300" i="6"/>
  <c r="ER300" i="6"/>
  <c r="EQ300" i="6"/>
  <c r="EP300" i="6"/>
  <c r="EO300" i="6"/>
  <c r="EN300" i="6"/>
  <c r="EM300" i="6"/>
  <c r="EL300" i="6"/>
  <c r="EJ300" i="6"/>
  <c r="GC299" i="6"/>
  <c r="GB299" i="6"/>
  <c r="GA299" i="6"/>
  <c r="FZ299" i="6"/>
  <c r="FY299" i="6"/>
  <c r="FX299" i="6"/>
  <c r="FW299" i="6"/>
  <c r="FV299" i="6"/>
  <c r="FU299" i="6"/>
  <c r="FT299" i="6"/>
  <c r="FS299" i="6"/>
  <c r="FR299" i="6"/>
  <c r="FQ299" i="6"/>
  <c r="FP299" i="6"/>
  <c r="FO299" i="6"/>
  <c r="FN299" i="6"/>
  <c r="FM299" i="6"/>
  <c r="FL299" i="6"/>
  <c r="FK299" i="6"/>
  <c r="FJ299" i="6"/>
  <c r="FI299" i="6"/>
  <c r="FH299" i="6"/>
  <c r="FG299" i="6"/>
  <c r="FF299" i="6"/>
  <c r="FE299" i="6"/>
  <c r="FD299" i="6"/>
  <c r="FC299" i="6"/>
  <c r="FB299" i="6"/>
  <c r="FA299" i="6"/>
  <c r="EZ299" i="6"/>
  <c r="EY299" i="6"/>
  <c r="EX299" i="6"/>
  <c r="EW299" i="6"/>
  <c r="EV299" i="6"/>
  <c r="EU299" i="6"/>
  <c r="ET299" i="6"/>
  <c r="ES299" i="6"/>
  <c r="ER299" i="6"/>
  <c r="EQ299" i="6"/>
  <c r="EP299" i="6"/>
  <c r="EO299" i="6"/>
  <c r="EN299" i="6"/>
  <c r="EM299" i="6"/>
  <c r="EL299" i="6"/>
  <c r="EJ299" i="6"/>
  <c r="GC298" i="6"/>
  <c r="GB298" i="6"/>
  <c r="GA298" i="6"/>
  <c r="FZ298" i="6"/>
  <c r="FY298" i="6"/>
  <c r="FX298" i="6"/>
  <c r="FW298" i="6"/>
  <c r="FV298" i="6"/>
  <c r="FU298" i="6"/>
  <c r="FT298" i="6"/>
  <c r="FS298" i="6"/>
  <c r="FR298" i="6"/>
  <c r="FQ298" i="6"/>
  <c r="FP298" i="6"/>
  <c r="FO298" i="6"/>
  <c r="FN298" i="6"/>
  <c r="FM298" i="6"/>
  <c r="FL298" i="6"/>
  <c r="FK298" i="6"/>
  <c r="FJ298" i="6"/>
  <c r="FI298" i="6"/>
  <c r="FH298" i="6"/>
  <c r="FG298" i="6"/>
  <c r="FF298" i="6"/>
  <c r="FE298" i="6"/>
  <c r="FD298" i="6"/>
  <c r="FC298" i="6"/>
  <c r="FB298" i="6"/>
  <c r="FA298" i="6"/>
  <c r="EZ298" i="6"/>
  <c r="EY298" i="6"/>
  <c r="EX298" i="6"/>
  <c r="EW298" i="6"/>
  <c r="EV298" i="6"/>
  <c r="EU298" i="6"/>
  <c r="ET298" i="6"/>
  <c r="ES298" i="6"/>
  <c r="ER298" i="6"/>
  <c r="EQ298" i="6"/>
  <c r="EP298" i="6"/>
  <c r="EO298" i="6"/>
  <c r="EN298" i="6"/>
  <c r="EM298" i="6"/>
  <c r="EL298" i="6"/>
  <c r="EJ298" i="6"/>
  <c r="GB297" i="6"/>
  <c r="FZ297" i="6"/>
  <c r="FX297" i="6"/>
  <c r="FV297" i="6"/>
  <c r="FT297" i="6"/>
  <c r="FR297" i="6"/>
  <c r="FP297" i="6"/>
  <c r="FN297" i="6"/>
  <c r="FL297" i="6"/>
  <c r="FJ297" i="6"/>
  <c r="FH297" i="6"/>
  <c r="FF297" i="6"/>
  <c r="FD297" i="6"/>
  <c r="FB297" i="6"/>
  <c r="EZ297" i="6"/>
  <c r="EY297" i="6"/>
  <c r="EX297" i="6"/>
  <c r="EV297" i="6"/>
  <c r="ET297" i="6"/>
  <c r="ER297" i="6"/>
  <c r="EP297" i="6"/>
  <c r="EN297" i="6"/>
  <c r="EL297" i="6"/>
  <c r="EJ297" i="6"/>
  <c r="GB296" i="6"/>
  <c r="FZ296" i="6"/>
  <c r="FX296" i="6"/>
  <c r="FV296" i="6"/>
  <c r="FT296" i="6"/>
  <c r="FR296" i="6"/>
  <c r="FP296" i="6"/>
  <c r="FN296" i="6"/>
  <c r="FL296" i="6"/>
  <c r="FJ296" i="6"/>
  <c r="FH296" i="6"/>
  <c r="FF296" i="6"/>
  <c r="FD296" i="6"/>
  <c r="FB296" i="6"/>
  <c r="EZ296" i="6"/>
  <c r="EY296" i="6"/>
  <c r="EX296" i="6"/>
  <c r="ET296" i="6"/>
  <c r="ER296" i="6"/>
  <c r="EP296" i="6"/>
  <c r="EN296" i="6"/>
  <c r="EM296" i="6"/>
  <c r="EL296" i="6"/>
  <c r="EJ296" i="6"/>
  <c r="GB295" i="6"/>
  <c r="FZ295" i="6"/>
  <c r="FX295" i="6"/>
  <c r="FV295" i="6"/>
  <c r="FT295" i="6"/>
  <c r="FR295" i="6"/>
  <c r="FP295" i="6"/>
  <c r="FN295" i="6"/>
  <c r="FL295" i="6"/>
  <c r="FJ295" i="6"/>
  <c r="FH295" i="6"/>
  <c r="FF295" i="6"/>
  <c r="FD295" i="6"/>
  <c r="FB295" i="6"/>
  <c r="EZ295" i="6"/>
  <c r="EY295" i="6"/>
  <c r="EX295" i="6"/>
  <c r="ET295" i="6"/>
  <c r="ER295" i="6"/>
  <c r="EP295" i="6"/>
  <c r="EN295" i="6"/>
  <c r="EM295" i="6"/>
  <c r="EL295" i="6"/>
  <c r="EJ295" i="6"/>
  <c r="GB294" i="6"/>
  <c r="FZ294" i="6"/>
  <c r="FX294" i="6"/>
  <c r="FV294" i="6"/>
  <c r="FT294" i="6"/>
  <c r="FR294" i="6"/>
  <c r="FP294" i="6"/>
  <c r="FN294" i="6"/>
  <c r="FL294" i="6"/>
  <c r="FJ294" i="6"/>
  <c r="FH294" i="6"/>
  <c r="FF294" i="6"/>
  <c r="FD294" i="6"/>
  <c r="FB294" i="6"/>
  <c r="EZ294" i="6"/>
  <c r="EY294" i="6"/>
  <c r="EX294" i="6"/>
  <c r="ET294" i="6"/>
  <c r="ER294" i="6"/>
  <c r="EP294" i="6"/>
  <c r="EN294" i="6"/>
  <c r="EM294" i="6"/>
  <c r="EL294" i="6"/>
  <c r="EJ294" i="6"/>
  <c r="GC292" i="6"/>
  <c r="GB292" i="6"/>
  <c r="GA292" i="6"/>
  <c r="FZ292" i="6"/>
  <c r="FY292" i="6"/>
  <c r="FX292" i="6"/>
  <c r="FW292" i="6"/>
  <c r="FV292" i="6"/>
  <c r="FU292" i="6"/>
  <c r="FT292" i="6"/>
  <c r="FS292" i="6"/>
  <c r="FR292" i="6"/>
  <c r="FQ292" i="6"/>
  <c r="FP292" i="6"/>
  <c r="FO292" i="6"/>
  <c r="FN292" i="6"/>
  <c r="FM292" i="6"/>
  <c r="FL292" i="6"/>
  <c r="FK292" i="6"/>
  <c r="FJ292" i="6"/>
  <c r="FI292" i="6"/>
  <c r="FH292" i="6"/>
  <c r="FG292" i="6"/>
  <c r="FF292" i="6"/>
  <c r="FE292" i="6"/>
  <c r="FD292" i="6"/>
  <c r="FC292" i="6"/>
  <c r="FB292" i="6"/>
  <c r="FA292" i="6"/>
  <c r="EZ292" i="6"/>
  <c r="EY292" i="6"/>
  <c r="EX292" i="6"/>
  <c r="EW292" i="6"/>
  <c r="EV292" i="6"/>
  <c r="EU292" i="6"/>
  <c r="ET292" i="6"/>
  <c r="ES292" i="6"/>
  <c r="ER292" i="6"/>
  <c r="EQ292" i="6"/>
  <c r="EP292" i="6"/>
  <c r="EO292" i="6"/>
  <c r="EN292" i="6"/>
  <c r="EM292" i="6"/>
  <c r="EL292" i="6"/>
  <c r="EJ292" i="6"/>
  <c r="GC291" i="6"/>
  <c r="GB291" i="6"/>
  <c r="GA291" i="6"/>
  <c r="FZ291" i="6"/>
  <c r="FY291" i="6"/>
  <c r="FX291" i="6"/>
  <c r="FW291" i="6"/>
  <c r="FV291" i="6"/>
  <c r="FU291" i="6"/>
  <c r="FT291" i="6"/>
  <c r="FS291" i="6"/>
  <c r="FR291" i="6"/>
  <c r="FQ291" i="6"/>
  <c r="FP291" i="6"/>
  <c r="FO291" i="6"/>
  <c r="FN291" i="6"/>
  <c r="FM291" i="6"/>
  <c r="FL291" i="6"/>
  <c r="FK291" i="6"/>
  <c r="FJ291" i="6"/>
  <c r="FI291" i="6"/>
  <c r="FH291" i="6"/>
  <c r="FG291" i="6"/>
  <c r="FF291" i="6"/>
  <c r="FE291" i="6"/>
  <c r="FD291" i="6"/>
  <c r="FC291" i="6"/>
  <c r="FB291" i="6"/>
  <c r="FA291" i="6"/>
  <c r="EZ291" i="6"/>
  <c r="EY291" i="6"/>
  <c r="EX291" i="6"/>
  <c r="EW291" i="6"/>
  <c r="EV291" i="6"/>
  <c r="EU291" i="6"/>
  <c r="ET291" i="6"/>
  <c r="ES291" i="6"/>
  <c r="ER291" i="6"/>
  <c r="EQ291" i="6"/>
  <c r="EP291" i="6"/>
  <c r="EO291" i="6"/>
  <c r="EN291" i="6"/>
  <c r="EM291" i="6"/>
  <c r="EL291" i="6"/>
  <c r="EJ291" i="6"/>
  <c r="GC290" i="6"/>
  <c r="GB290" i="6"/>
  <c r="GA290" i="6"/>
  <c r="FZ290" i="6"/>
  <c r="FY290" i="6"/>
  <c r="FX290" i="6"/>
  <c r="FW290" i="6"/>
  <c r="FV290" i="6"/>
  <c r="FU290" i="6"/>
  <c r="FT290" i="6"/>
  <c r="FS290" i="6"/>
  <c r="FR290" i="6"/>
  <c r="FQ290" i="6"/>
  <c r="FP290" i="6"/>
  <c r="FO290" i="6"/>
  <c r="FN290" i="6"/>
  <c r="FM290" i="6"/>
  <c r="FL290" i="6"/>
  <c r="FK290" i="6"/>
  <c r="FJ290" i="6"/>
  <c r="FI290" i="6"/>
  <c r="FH290" i="6"/>
  <c r="FG290" i="6"/>
  <c r="FF290" i="6"/>
  <c r="FE290" i="6"/>
  <c r="FD290" i="6"/>
  <c r="FC290" i="6"/>
  <c r="FB290" i="6"/>
  <c r="FA290" i="6"/>
  <c r="EZ290" i="6"/>
  <c r="EY290" i="6"/>
  <c r="EX290" i="6"/>
  <c r="EW290" i="6"/>
  <c r="EV290" i="6"/>
  <c r="EU290" i="6"/>
  <c r="ET290" i="6"/>
  <c r="ES290" i="6"/>
  <c r="ER290" i="6"/>
  <c r="EQ290" i="6"/>
  <c r="EP290" i="6"/>
  <c r="EO290" i="6"/>
  <c r="EN290" i="6"/>
  <c r="EM290" i="6"/>
  <c r="EL290" i="6"/>
  <c r="EJ290" i="6"/>
  <c r="GC289" i="6"/>
  <c r="GB289" i="6"/>
  <c r="GA289" i="6"/>
  <c r="FZ289" i="6"/>
  <c r="FY289" i="6"/>
  <c r="FX289" i="6"/>
  <c r="FW289" i="6"/>
  <c r="FV289" i="6"/>
  <c r="FU289" i="6"/>
  <c r="FT289" i="6"/>
  <c r="FS289" i="6"/>
  <c r="FR289" i="6"/>
  <c r="FQ289" i="6"/>
  <c r="FP289" i="6"/>
  <c r="FO289" i="6"/>
  <c r="FN289" i="6"/>
  <c r="FM289" i="6"/>
  <c r="FL289" i="6"/>
  <c r="FK289" i="6"/>
  <c r="FJ289" i="6"/>
  <c r="FI289" i="6"/>
  <c r="FH289" i="6"/>
  <c r="FG289" i="6"/>
  <c r="FF289" i="6"/>
  <c r="FE289" i="6"/>
  <c r="FD289" i="6"/>
  <c r="FC289" i="6"/>
  <c r="FB289" i="6"/>
  <c r="FA289" i="6"/>
  <c r="EZ289" i="6"/>
  <c r="EY289" i="6"/>
  <c r="EX289" i="6"/>
  <c r="EW289" i="6"/>
  <c r="EV289" i="6"/>
  <c r="EU289" i="6"/>
  <c r="ET289" i="6"/>
  <c r="ES289" i="6"/>
  <c r="ER289" i="6"/>
  <c r="EQ289" i="6"/>
  <c r="EP289" i="6"/>
  <c r="EO289" i="6"/>
  <c r="EN289" i="6"/>
  <c r="EM289" i="6"/>
  <c r="EL289" i="6"/>
  <c r="EJ289" i="6"/>
  <c r="GC288" i="6"/>
  <c r="GB288" i="6"/>
  <c r="GA288" i="6"/>
  <c r="FZ288" i="6"/>
  <c r="FY288" i="6"/>
  <c r="FX288" i="6"/>
  <c r="FW288" i="6"/>
  <c r="FV288" i="6"/>
  <c r="FU288" i="6"/>
  <c r="FT288" i="6"/>
  <c r="FS288" i="6"/>
  <c r="FR288" i="6"/>
  <c r="FQ288" i="6"/>
  <c r="FP288" i="6"/>
  <c r="FO288" i="6"/>
  <c r="FN288" i="6"/>
  <c r="FM288" i="6"/>
  <c r="FL288" i="6"/>
  <c r="FK288" i="6"/>
  <c r="FJ288" i="6"/>
  <c r="FI288" i="6"/>
  <c r="FH288" i="6"/>
  <c r="FG288" i="6"/>
  <c r="FF288" i="6"/>
  <c r="FE288" i="6"/>
  <c r="FD288" i="6"/>
  <c r="FC288" i="6"/>
  <c r="FB288" i="6"/>
  <c r="FA288" i="6"/>
  <c r="EZ288" i="6"/>
  <c r="EY288" i="6"/>
  <c r="EX288" i="6"/>
  <c r="EW288" i="6"/>
  <c r="EV288" i="6"/>
  <c r="EU288" i="6"/>
  <c r="ET288" i="6"/>
  <c r="ES288" i="6"/>
  <c r="ER288" i="6"/>
  <c r="EQ288" i="6"/>
  <c r="EP288" i="6"/>
  <c r="EO288" i="6"/>
  <c r="EN288" i="6"/>
  <c r="EM288" i="6"/>
  <c r="EL288" i="6"/>
  <c r="EJ288" i="6"/>
  <c r="GB287" i="6"/>
  <c r="FZ287" i="6"/>
  <c r="FX287" i="6"/>
  <c r="FV287" i="6"/>
  <c r="FT287" i="6"/>
  <c r="FR287" i="6"/>
  <c r="FP287" i="6"/>
  <c r="FN287" i="6"/>
  <c r="FL287" i="6"/>
  <c r="FJ287" i="6"/>
  <c r="FH287" i="6"/>
  <c r="FF287" i="6"/>
  <c r="FD287" i="6"/>
  <c r="FB287" i="6"/>
  <c r="EZ287" i="6"/>
  <c r="EY287" i="6"/>
  <c r="EX287" i="6"/>
  <c r="ET287" i="6"/>
  <c r="ER287" i="6"/>
  <c r="EP287" i="6"/>
  <c r="EN287" i="6"/>
  <c r="EM287" i="6"/>
  <c r="EL287" i="6"/>
  <c r="EJ287" i="6"/>
  <c r="GB286" i="6"/>
  <c r="FZ286" i="6"/>
  <c r="FX286" i="6"/>
  <c r="FV286" i="6"/>
  <c r="FT286" i="6"/>
  <c r="FR286" i="6"/>
  <c r="FP286" i="6"/>
  <c r="FN286" i="6"/>
  <c r="FL286" i="6"/>
  <c r="FJ286" i="6"/>
  <c r="FH286" i="6"/>
  <c r="FF286" i="6"/>
  <c r="FD286" i="6"/>
  <c r="FB286" i="6"/>
  <c r="EZ286" i="6"/>
  <c r="EY286" i="6"/>
  <c r="EX286" i="6"/>
  <c r="EW286" i="6"/>
  <c r="ET286" i="6"/>
  <c r="ER286" i="6"/>
  <c r="EP286" i="6"/>
  <c r="EN286" i="6"/>
  <c r="EL286" i="6"/>
  <c r="EJ286" i="6"/>
  <c r="GB285" i="6"/>
  <c r="FZ285" i="6"/>
  <c r="FX285" i="6"/>
  <c r="FV285" i="6"/>
  <c r="FT285" i="6"/>
  <c r="FR285" i="6"/>
  <c r="FP285" i="6"/>
  <c r="FN285" i="6"/>
  <c r="FL285" i="6"/>
  <c r="FJ285" i="6"/>
  <c r="FH285" i="6"/>
  <c r="FF285" i="6"/>
  <c r="FD285" i="6"/>
  <c r="FB285" i="6"/>
  <c r="EZ285" i="6"/>
  <c r="EY285" i="6"/>
  <c r="EX285" i="6"/>
  <c r="EW285" i="6"/>
  <c r="ET285" i="6"/>
  <c r="ER285" i="6"/>
  <c r="EP285" i="6"/>
  <c r="EN285" i="6"/>
  <c r="EL285" i="6"/>
  <c r="EJ285" i="6"/>
  <c r="GB284" i="6"/>
  <c r="FZ284" i="6"/>
  <c r="FX284" i="6"/>
  <c r="FV284" i="6"/>
  <c r="FT284" i="6"/>
  <c r="FR284" i="6"/>
  <c r="FP284" i="6"/>
  <c r="FN284" i="6"/>
  <c r="FL284" i="6"/>
  <c r="FJ284" i="6"/>
  <c r="FH284" i="6"/>
  <c r="FF284" i="6"/>
  <c r="FD284" i="6"/>
  <c r="FB284" i="6"/>
  <c r="EZ284" i="6"/>
  <c r="EY284" i="6"/>
  <c r="EX284" i="6"/>
  <c r="ET284" i="6"/>
  <c r="ER284" i="6"/>
  <c r="EP284" i="6"/>
  <c r="EN284" i="6"/>
  <c r="EL284" i="6"/>
  <c r="EJ284" i="6"/>
  <c r="GB283" i="6"/>
  <c r="FZ283" i="6"/>
  <c r="FX283" i="6"/>
  <c r="FV283" i="6"/>
  <c r="FT283" i="6"/>
  <c r="FR283" i="6"/>
  <c r="FP283" i="6"/>
  <c r="FN283" i="6"/>
  <c r="FL283" i="6"/>
  <c r="FJ283" i="6"/>
  <c r="FH283" i="6"/>
  <c r="FF283" i="6"/>
  <c r="FD283" i="6"/>
  <c r="FB283" i="6"/>
  <c r="EZ283" i="6"/>
  <c r="EY283" i="6"/>
  <c r="EX283" i="6"/>
  <c r="ET283" i="6"/>
  <c r="ER283" i="6"/>
  <c r="EP283" i="6"/>
  <c r="EN283" i="6"/>
  <c r="EL283" i="6"/>
  <c r="EJ283" i="6"/>
  <c r="GB282" i="6"/>
  <c r="FZ282" i="6"/>
  <c r="FX282" i="6"/>
  <c r="FV282" i="6"/>
  <c r="FT282" i="6"/>
  <c r="FR282" i="6"/>
  <c r="FP282" i="6"/>
  <c r="FN282" i="6"/>
  <c r="FL282" i="6"/>
  <c r="FJ282" i="6"/>
  <c r="FH282" i="6"/>
  <c r="FF282" i="6"/>
  <c r="FD282" i="6"/>
  <c r="FB282" i="6"/>
  <c r="EZ282" i="6"/>
  <c r="EY282" i="6"/>
  <c r="EX282" i="6"/>
  <c r="ET282" i="6"/>
  <c r="ER282" i="6"/>
  <c r="EP282" i="6"/>
  <c r="EN282" i="6"/>
  <c r="EM282" i="6"/>
  <c r="EL282" i="6"/>
  <c r="EJ282" i="6"/>
  <c r="GC280" i="6"/>
  <c r="GB280" i="6"/>
  <c r="GA280" i="6"/>
  <c r="FZ280" i="6"/>
  <c r="FY280" i="6"/>
  <c r="FX280" i="6"/>
  <c r="FW280" i="6"/>
  <c r="FV280" i="6"/>
  <c r="FU280" i="6"/>
  <c r="FT280" i="6"/>
  <c r="FS280" i="6"/>
  <c r="FR280" i="6"/>
  <c r="FQ280" i="6"/>
  <c r="FP280" i="6"/>
  <c r="FO280" i="6"/>
  <c r="FN280" i="6"/>
  <c r="FM280" i="6"/>
  <c r="FL280" i="6"/>
  <c r="FK280" i="6"/>
  <c r="FJ280" i="6"/>
  <c r="FI280" i="6"/>
  <c r="FH280" i="6"/>
  <c r="FG280" i="6"/>
  <c r="FF280" i="6"/>
  <c r="FE280" i="6"/>
  <c r="FD280" i="6"/>
  <c r="FC280" i="6"/>
  <c r="FB280" i="6"/>
  <c r="FA280" i="6"/>
  <c r="EZ280" i="6"/>
  <c r="EY280" i="6"/>
  <c r="EX280" i="6"/>
  <c r="EW280" i="6"/>
  <c r="EV280" i="6"/>
  <c r="EU280" i="6"/>
  <c r="ET280" i="6"/>
  <c r="ES280" i="6"/>
  <c r="ER280" i="6"/>
  <c r="EQ280" i="6"/>
  <c r="EP280" i="6"/>
  <c r="EO280" i="6"/>
  <c r="EN280" i="6"/>
  <c r="EM280" i="6"/>
  <c r="EL280" i="6"/>
  <c r="EJ280" i="6"/>
  <c r="GC279" i="6"/>
  <c r="GB279" i="6"/>
  <c r="GA279" i="6"/>
  <c r="FZ279" i="6"/>
  <c r="FY279" i="6"/>
  <c r="FX279" i="6"/>
  <c r="FW279" i="6"/>
  <c r="FV279" i="6"/>
  <c r="FU279" i="6"/>
  <c r="FT279" i="6"/>
  <c r="FS279" i="6"/>
  <c r="FR279" i="6"/>
  <c r="FQ279" i="6"/>
  <c r="FP279" i="6"/>
  <c r="FO279" i="6"/>
  <c r="FN279" i="6"/>
  <c r="FM279" i="6"/>
  <c r="FL279" i="6"/>
  <c r="FK279" i="6"/>
  <c r="FJ279" i="6"/>
  <c r="FI279" i="6"/>
  <c r="FH279" i="6"/>
  <c r="FG279" i="6"/>
  <c r="FF279" i="6"/>
  <c r="FE279" i="6"/>
  <c r="FD279" i="6"/>
  <c r="FC279" i="6"/>
  <c r="FB279" i="6"/>
  <c r="FA279" i="6"/>
  <c r="EZ279" i="6"/>
  <c r="EY279" i="6"/>
  <c r="EX279" i="6"/>
  <c r="EW279" i="6"/>
  <c r="EV279" i="6"/>
  <c r="EU279" i="6"/>
  <c r="ET279" i="6"/>
  <c r="ES279" i="6"/>
  <c r="ER279" i="6"/>
  <c r="EQ279" i="6"/>
  <c r="EP279" i="6"/>
  <c r="EO279" i="6"/>
  <c r="EN279" i="6"/>
  <c r="EM279" i="6"/>
  <c r="EL279" i="6"/>
  <c r="EJ279" i="6"/>
  <c r="GC278" i="6"/>
  <c r="GB278" i="6"/>
  <c r="GA278" i="6"/>
  <c r="FZ278" i="6"/>
  <c r="FY278" i="6"/>
  <c r="FX278" i="6"/>
  <c r="FW278" i="6"/>
  <c r="FV278" i="6"/>
  <c r="FU278" i="6"/>
  <c r="FT278" i="6"/>
  <c r="FS278" i="6"/>
  <c r="FR278" i="6"/>
  <c r="FQ278" i="6"/>
  <c r="FP278" i="6"/>
  <c r="FO278" i="6"/>
  <c r="FN278" i="6"/>
  <c r="FM278" i="6"/>
  <c r="FL278" i="6"/>
  <c r="FK278" i="6"/>
  <c r="FJ278" i="6"/>
  <c r="FI278" i="6"/>
  <c r="FH278" i="6"/>
  <c r="FG278" i="6"/>
  <c r="FF278" i="6"/>
  <c r="FE278" i="6"/>
  <c r="FD278" i="6"/>
  <c r="FC278" i="6"/>
  <c r="FB278" i="6"/>
  <c r="FA278" i="6"/>
  <c r="EZ278" i="6"/>
  <c r="EY278" i="6"/>
  <c r="EX278" i="6"/>
  <c r="EW278" i="6"/>
  <c r="EV278" i="6"/>
  <c r="EU278" i="6"/>
  <c r="ET278" i="6"/>
  <c r="ES278" i="6"/>
  <c r="ER278" i="6"/>
  <c r="EQ278" i="6"/>
  <c r="EP278" i="6"/>
  <c r="EO278" i="6"/>
  <c r="EN278" i="6"/>
  <c r="EM278" i="6"/>
  <c r="EL278" i="6"/>
  <c r="EJ278" i="6"/>
  <c r="GC277" i="6"/>
  <c r="GB277" i="6"/>
  <c r="GA277" i="6"/>
  <c r="FZ277" i="6"/>
  <c r="FY277" i="6"/>
  <c r="FX277" i="6"/>
  <c r="FW277" i="6"/>
  <c r="FV277" i="6"/>
  <c r="FU277" i="6"/>
  <c r="FT277" i="6"/>
  <c r="FS277" i="6"/>
  <c r="FR277" i="6"/>
  <c r="FQ277" i="6"/>
  <c r="FP277" i="6"/>
  <c r="FO277" i="6"/>
  <c r="FN277" i="6"/>
  <c r="FM277" i="6"/>
  <c r="FL277" i="6"/>
  <c r="FK277" i="6"/>
  <c r="FJ277" i="6"/>
  <c r="FI277" i="6"/>
  <c r="FH277" i="6"/>
  <c r="FG277" i="6"/>
  <c r="FF277" i="6"/>
  <c r="FE277" i="6"/>
  <c r="FD277" i="6"/>
  <c r="FC277" i="6"/>
  <c r="FB277" i="6"/>
  <c r="FA277" i="6"/>
  <c r="EZ277" i="6"/>
  <c r="EY277" i="6"/>
  <c r="EX277" i="6"/>
  <c r="EW277" i="6"/>
  <c r="EV277" i="6"/>
  <c r="EU277" i="6"/>
  <c r="ET277" i="6"/>
  <c r="ES277" i="6"/>
  <c r="ER277" i="6"/>
  <c r="EQ277" i="6"/>
  <c r="EP277" i="6"/>
  <c r="EO277" i="6"/>
  <c r="EN277" i="6"/>
  <c r="EM277" i="6"/>
  <c r="EL277" i="6"/>
  <c r="EJ277" i="6"/>
  <c r="GC276" i="6"/>
  <c r="GB276" i="6"/>
  <c r="GA276" i="6"/>
  <c r="FZ276" i="6"/>
  <c r="FY276" i="6"/>
  <c r="FX276" i="6"/>
  <c r="FW276" i="6"/>
  <c r="FV276" i="6"/>
  <c r="FU276" i="6"/>
  <c r="FT276" i="6"/>
  <c r="FS276" i="6"/>
  <c r="FR276" i="6"/>
  <c r="FQ276" i="6"/>
  <c r="FP276" i="6"/>
  <c r="FO276" i="6"/>
  <c r="FN276" i="6"/>
  <c r="FM276" i="6"/>
  <c r="FL276" i="6"/>
  <c r="FK276" i="6"/>
  <c r="FJ276" i="6"/>
  <c r="FI276" i="6"/>
  <c r="FH276" i="6"/>
  <c r="FG276" i="6"/>
  <c r="FF276" i="6"/>
  <c r="FE276" i="6"/>
  <c r="FD276" i="6"/>
  <c r="FC276" i="6"/>
  <c r="FB276" i="6"/>
  <c r="FA276" i="6"/>
  <c r="EZ276" i="6"/>
  <c r="EY276" i="6"/>
  <c r="EX276" i="6"/>
  <c r="EW276" i="6"/>
  <c r="EV276" i="6"/>
  <c r="EU276" i="6"/>
  <c r="ET276" i="6"/>
  <c r="ES276" i="6"/>
  <c r="ER276" i="6"/>
  <c r="EQ276" i="6"/>
  <c r="EP276" i="6"/>
  <c r="EO276" i="6"/>
  <c r="EN276" i="6"/>
  <c r="EM276" i="6"/>
  <c r="EL276" i="6"/>
  <c r="EJ276" i="6"/>
  <c r="GC275" i="6"/>
  <c r="GB275" i="6"/>
  <c r="GA275" i="6"/>
  <c r="FZ275" i="6"/>
  <c r="FY275" i="6"/>
  <c r="FX275" i="6"/>
  <c r="FW275" i="6"/>
  <c r="FV275" i="6"/>
  <c r="FU275" i="6"/>
  <c r="FT275" i="6"/>
  <c r="FS275" i="6"/>
  <c r="FR275" i="6"/>
  <c r="FQ275" i="6"/>
  <c r="FP275" i="6"/>
  <c r="FO275" i="6"/>
  <c r="FN275" i="6"/>
  <c r="FM275" i="6"/>
  <c r="FL275" i="6"/>
  <c r="FK275" i="6"/>
  <c r="FJ275" i="6"/>
  <c r="FI275" i="6"/>
  <c r="FH275" i="6"/>
  <c r="FG275" i="6"/>
  <c r="FF275" i="6"/>
  <c r="FE275" i="6"/>
  <c r="FD275" i="6"/>
  <c r="FC275" i="6"/>
  <c r="FB275" i="6"/>
  <c r="FA275" i="6"/>
  <c r="EZ275" i="6"/>
  <c r="EY275" i="6"/>
  <c r="EX275" i="6"/>
  <c r="EW275" i="6"/>
  <c r="EV275" i="6"/>
  <c r="EU275" i="6"/>
  <c r="ET275" i="6"/>
  <c r="ES275" i="6"/>
  <c r="ER275" i="6"/>
  <c r="EQ275" i="6"/>
  <c r="EP275" i="6"/>
  <c r="EO275" i="6"/>
  <c r="EN275" i="6"/>
  <c r="EM275" i="6"/>
  <c r="EL275" i="6"/>
  <c r="EJ275" i="6"/>
  <c r="GC274" i="6"/>
  <c r="GB274" i="6"/>
  <c r="GA274" i="6"/>
  <c r="FZ274" i="6"/>
  <c r="FY274" i="6"/>
  <c r="FX274" i="6"/>
  <c r="FW274" i="6"/>
  <c r="FV274" i="6"/>
  <c r="FU274" i="6"/>
  <c r="FT274" i="6"/>
  <c r="FS274" i="6"/>
  <c r="FR274" i="6"/>
  <c r="FQ274" i="6"/>
  <c r="FP274" i="6"/>
  <c r="FO274" i="6"/>
  <c r="FN274" i="6"/>
  <c r="FM274" i="6"/>
  <c r="FL274" i="6"/>
  <c r="FK274" i="6"/>
  <c r="FJ274" i="6"/>
  <c r="FI274" i="6"/>
  <c r="FH274" i="6"/>
  <c r="FG274" i="6"/>
  <c r="FF274" i="6"/>
  <c r="FE274" i="6"/>
  <c r="FD274" i="6"/>
  <c r="FC274" i="6"/>
  <c r="FB274" i="6"/>
  <c r="FA274" i="6"/>
  <c r="EZ274" i="6"/>
  <c r="EY274" i="6"/>
  <c r="EX274" i="6"/>
  <c r="EW274" i="6"/>
  <c r="EV274" i="6"/>
  <c r="EU274" i="6"/>
  <c r="ET274" i="6"/>
  <c r="ES274" i="6"/>
  <c r="ER274" i="6"/>
  <c r="EQ274" i="6"/>
  <c r="EP274" i="6"/>
  <c r="EO274" i="6"/>
  <c r="EN274" i="6"/>
  <c r="EM274" i="6"/>
  <c r="EL274" i="6"/>
  <c r="EJ274" i="6"/>
  <c r="GB273" i="6"/>
  <c r="FZ273" i="6"/>
  <c r="FX273" i="6"/>
  <c r="FV273" i="6"/>
  <c r="FT273" i="6"/>
  <c r="FR273" i="6"/>
  <c r="FP273" i="6"/>
  <c r="FN273" i="6"/>
  <c r="FL273" i="6"/>
  <c r="FJ273" i="6"/>
  <c r="FH273" i="6"/>
  <c r="FF273" i="6"/>
  <c r="FD273" i="6"/>
  <c r="FB273" i="6"/>
  <c r="EZ273" i="6"/>
  <c r="EY273" i="6"/>
  <c r="EX273" i="6"/>
  <c r="EW273" i="6"/>
  <c r="ET273" i="6"/>
  <c r="ER273" i="6"/>
  <c r="EP273" i="6"/>
  <c r="EN273" i="6"/>
  <c r="EL273" i="6"/>
  <c r="EJ273" i="6"/>
  <c r="GB272" i="6"/>
  <c r="FZ272" i="6"/>
  <c r="FX272" i="6"/>
  <c r="FV272" i="6"/>
  <c r="FT272" i="6"/>
  <c r="FR272" i="6"/>
  <c r="FP272" i="6"/>
  <c r="FN272" i="6"/>
  <c r="FL272" i="6"/>
  <c r="FJ272" i="6"/>
  <c r="FH272" i="6"/>
  <c r="FF272" i="6"/>
  <c r="FD272" i="6"/>
  <c r="FB272" i="6"/>
  <c r="EZ272" i="6"/>
  <c r="EY272" i="6"/>
  <c r="EX272" i="6"/>
  <c r="EW272" i="6"/>
  <c r="ET272" i="6"/>
  <c r="ER272" i="6"/>
  <c r="EP272" i="6"/>
  <c r="EN272" i="6"/>
  <c r="EL272" i="6"/>
  <c r="EJ272" i="6"/>
  <c r="GB271" i="6"/>
  <c r="FZ271" i="6"/>
  <c r="FX271" i="6"/>
  <c r="FV271" i="6"/>
  <c r="FT271" i="6"/>
  <c r="FR271" i="6"/>
  <c r="FP271" i="6"/>
  <c r="FN271" i="6"/>
  <c r="FL271" i="6"/>
  <c r="FJ271" i="6"/>
  <c r="FH271" i="6"/>
  <c r="FF271" i="6"/>
  <c r="FD271" i="6"/>
  <c r="FB271" i="6"/>
  <c r="EZ271" i="6"/>
  <c r="EY271" i="6"/>
  <c r="EX271" i="6"/>
  <c r="ET271" i="6"/>
  <c r="ER271" i="6"/>
  <c r="EP271" i="6"/>
  <c r="EN271" i="6"/>
  <c r="EL271" i="6"/>
  <c r="EJ271" i="6"/>
  <c r="GB270" i="6"/>
  <c r="FZ270" i="6"/>
  <c r="FX270" i="6"/>
  <c r="FV270" i="6"/>
  <c r="FT270" i="6"/>
  <c r="FR270" i="6"/>
  <c r="FP270" i="6"/>
  <c r="FN270" i="6"/>
  <c r="FL270" i="6"/>
  <c r="FJ270" i="6"/>
  <c r="FH270" i="6"/>
  <c r="FF270" i="6"/>
  <c r="FD270" i="6"/>
  <c r="FB270" i="6"/>
  <c r="EZ270" i="6"/>
  <c r="EY270" i="6"/>
  <c r="EX270" i="6"/>
  <c r="EW270" i="6"/>
  <c r="ET270" i="6"/>
  <c r="ER270" i="6"/>
  <c r="EP270" i="6"/>
  <c r="EN270" i="6"/>
  <c r="EL270" i="6"/>
  <c r="EJ270" i="6"/>
  <c r="GB269" i="6"/>
  <c r="FZ269" i="6"/>
  <c r="FX269" i="6"/>
  <c r="FV269" i="6"/>
  <c r="FT269" i="6"/>
  <c r="FR269" i="6"/>
  <c r="FP269" i="6"/>
  <c r="FN269" i="6"/>
  <c r="FL269" i="6"/>
  <c r="FJ269" i="6"/>
  <c r="FH269" i="6"/>
  <c r="FF269" i="6"/>
  <c r="FD269" i="6"/>
  <c r="FB269" i="6"/>
  <c r="EZ269" i="6"/>
  <c r="EY269" i="6"/>
  <c r="EX269" i="6"/>
  <c r="EW269" i="6"/>
  <c r="ET269" i="6"/>
  <c r="ER269" i="6"/>
  <c r="EP269" i="6"/>
  <c r="EN269" i="6"/>
  <c r="EL269" i="6"/>
  <c r="EJ269" i="6"/>
  <c r="GC267" i="6"/>
  <c r="GB267" i="6"/>
  <c r="GA267" i="6"/>
  <c r="FZ267" i="6"/>
  <c r="FY267" i="6"/>
  <c r="FX267" i="6"/>
  <c r="FW267" i="6"/>
  <c r="FV267" i="6"/>
  <c r="FU267" i="6"/>
  <c r="FT267" i="6"/>
  <c r="FS267" i="6"/>
  <c r="FR267" i="6"/>
  <c r="FQ267" i="6"/>
  <c r="FP267" i="6"/>
  <c r="FO267" i="6"/>
  <c r="FN267" i="6"/>
  <c r="FM267" i="6"/>
  <c r="FL267" i="6"/>
  <c r="FK267" i="6"/>
  <c r="FJ267" i="6"/>
  <c r="FI267" i="6"/>
  <c r="FH267" i="6"/>
  <c r="FG267" i="6"/>
  <c r="FF267" i="6"/>
  <c r="FE267" i="6"/>
  <c r="FD267" i="6"/>
  <c r="FC267" i="6"/>
  <c r="FB267" i="6"/>
  <c r="FA267" i="6"/>
  <c r="EZ267" i="6"/>
  <c r="EY267" i="6"/>
  <c r="EX267" i="6"/>
  <c r="EW267" i="6"/>
  <c r="EV267" i="6"/>
  <c r="EU267" i="6"/>
  <c r="ET267" i="6"/>
  <c r="ES267" i="6"/>
  <c r="ER267" i="6"/>
  <c r="EQ267" i="6"/>
  <c r="EP267" i="6"/>
  <c r="EO267" i="6"/>
  <c r="EN267" i="6"/>
  <c r="EM267" i="6"/>
  <c r="EL267" i="6"/>
  <c r="EJ267" i="6"/>
  <c r="GC266" i="6"/>
  <c r="GB266" i="6"/>
  <c r="GA266" i="6"/>
  <c r="FZ266" i="6"/>
  <c r="FY266" i="6"/>
  <c r="FX266" i="6"/>
  <c r="FW266" i="6"/>
  <c r="FV266" i="6"/>
  <c r="FU266" i="6"/>
  <c r="FT266" i="6"/>
  <c r="FS266" i="6"/>
  <c r="FR266" i="6"/>
  <c r="FQ266" i="6"/>
  <c r="FP266" i="6"/>
  <c r="FO266" i="6"/>
  <c r="FN266" i="6"/>
  <c r="FM266" i="6"/>
  <c r="FL266" i="6"/>
  <c r="FK266" i="6"/>
  <c r="FJ266" i="6"/>
  <c r="FI266" i="6"/>
  <c r="FH266" i="6"/>
  <c r="FG266" i="6"/>
  <c r="FF266" i="6"/>
  <c r="FE266" i="6"/>
  <c r="FD266" i="6"/>
  <c r="FC266" i="6"/>
  <c r="FB266" i="6"/>
  <c r="FA266" i="6"/>
  <c r="EZ266" i="6"/>
  <c r="EY266" i="6"/>
  <c r="EX266" i="6"/>
  <c r="EW266" i="6"/>
  <c r="EV266" i="6"/>
  <c r="EU266" i="6"/>
  <c r="ET266" i="6"/>
  <c r="ES266" i="6"/>
  <c r="ER266" i="6"/>
  <c r="EQ266" i="6"/>
  <c r="EP266" i="6"/>
  <c r="EO266" i="6"/>
  <c r="EN266" i="6"/>
  <c r="EM266" i="6"/>
  <c r="EL266" i="6"/>
  <c r="EJ266" i="6"/>
  <c r="GC265" i="6"/>
  <c r="GB265" i="6"/>
  <c r="GA265" i="6"/>
  <c r="FZ265" i="6"/>
  <c r="FY265" i="6"/>
  <c r="FX265" i="6"/>
  <c r="FW265" i="6"/>
  <c r="FV265" i="6"/>
  <c r="FU265" i="6"/>
  <c r="FT265" i="6"/>
  <c r="FS265" i="6"/>
  <c r="FR265" i="6"/>
  <c r="FQ265" i="6"/>
  <c r="FP265" i="6"/>
  <c r="FO265" i="6"/>
  <c r="FN265" i="6"/>
  <c r="FM265" i="6"/>
  <c r="FL265" i="6"/>
  <c r="FK265" i="6"/>
  <c r="FJ265" i="6"/>
  <c r="FI265" i="6"/>
  <c r="FH265" i="6"/>
  <c r="FG265" i="6"/>
  <c r="FF265" i="6"/>
  <c r="FE265" i="6"/>
  <c r="FD265" i="6"/>
  <c r="FC265" i="6"/>
  <c r="FB265" i="6"/>
  <c r="FA265" i="6"/>
  <c r="EZ265" i="6"/>
  <c r="EY265" i="6"/>
  <c r="EX265" i="6"/>
  <c r="EW265" i="6"/>
  <c r="EV265" i="6"/>
  <c r="EU265" i="6"/>
  <c r="ET265" i="6"/>
  <c r="ES265" i="6"/>
  <c r="ER265" i="6"/>
  <c r="EQ265" i="6"/>
  <c r="EP265" i="6"/>
  <c r="EO265" i="6"/>
  <c r="EN265" i="6"/>
  <c r="EM265" i="6"/>
  <c r="EL265" i="6"/>
  <c r="EJ265" i="6"/>
  <c r="GC264" i="6"/>
  <c r="GB264" i="6"/>
  <c r="GA264" i="6"/>
  <c r="FZ264" i="6"/>
  <c r="FY264" i="6"/>
  <c r="FX264" i="6"/>
  <c r="FW264" i="6"/>
  <c r="FV264" i="6"/>
  <c r="FU264" i="6"/>
  <c r="FT264" i="6"/>
  <c r="FS264" i="6"/>
  <c r="FR264" i="6"/>
  <c r="FQ264" i="6"/>
  <c r="FP264" i="6"/>
  <c r="FO264" i="6"/>
  <c r="FN264" i="6"/>
  <c r="FM264" i="6"/>
  <c r="FL264" i="6"/>
  <c r="FK264" i="6"/>
  <c r="FJ264" i="6"/>
  <c r="FI264" i="6"/>
  <c r="FH264" i="6"/>
  <c r="FG264" i="6"/>
  <c r="FF264" i="6"/>
  <c r="FE264" i="6"/>
  <c r="FD264" i="6"/>
  <c r="FC264" i="6"/>
  <c r="FB264" i="6"/>
  <c r="FA264" i="6"/>
  <c r="EZ264" i="6"/>
  <c r="EY264" i="6"/>
  <c r="EX264" i="6"/>
  <c r="EW264" i="6"/>
  <c r="EV264" i="6"/>
  <c r="EU264" i="6"/>
  <c r="ET264" i="6"/>
  <c r="ES264" i="6"/>
  <c r="ER264" i="6"/>
  <c r="EQ264" i="6"/>
  <c r="EP264" i="6"/>
  <c r="EO264" i="6"/>
  <c r="EN264" i="6"/>
  <c r="EM264" i="6"/>
  <c r="EL264" i="6"/>
  <c r="EJ264" i="6"/>
  <c r="GC263" i="6"/>
  <c r="GB263" i="6"/>
  <c r="GA263" i="6"/>
  <c r="FZ263" i="6"/>
  <c r="FY263" i="6"/>
  <c r="FX263" i="6"/>
  <c r="FW263" i="6"/>
  <c r="FV263" i="6"/>
  <c r="FU263" i="6"/>
  <c r="FT263" i="6"/>
  <c r="FS263" i="6"/>
  <c r="FR263" i="6"/>
  <c r="FQ263" i="6"/>
  <c r="FP263" i="6"/>
  <c r="FO263" i="6"/>
  <c r="FN263" i="6"/>
  <c r="FM263" i="6"/>
  <c r="FL263" i="6"/>
  <c r="FK263" i="6"/>
  <c r="FJ263" i="6"/>
  <c r="FI263" i="6"/>
  <c r="FH263" i="6"/>
  <c r="FG263" i="6"/>
  <c r="FF263" i="6"/>
  <c r="FE263" i="6"/>
  <c r="FD263" i="6"/>
  <c r="FC263" i="6"/>
  <c r="FB263" i="6"/>
  <c r="FA263" i="6"/>
  <c r="EZ263" i="6"/>
  <c r="EY263" i="6"/>
  <c r="EX263" i="6"/>
  <c r="EW263" i="6"/>
  <c r="EV263" i="6"/>
  <c r="EU263" i="6"/>
  <c r="ET263" i="6"/>
  <c r="ES263" i="6"/>
  <c r="ER263" i="6"/>
  <c r="EQ263" i="6"/>
  <c r="EP263" i="6"/>
  <c r="EO263" i="6"/>
  <c r="EN263" i="6"/>
  <c r="EM263" i="6"/>
  <c r="EL263" i="6"/>
  <c r="EJ263" i="6"/>
  <c r="GC262" i="6"/>
  <c r="GB262" i="6"/>
  <c r="GA262" i="6"/>
  <c r="FZ262" i="6"/>
  <c r="FY262" i="6"/>
  <c r="FX262" i="6"/>
  <c r="FW262" i="6"/>
  <c r="FV262" i="6"/>
  <c r="FU262" i="6"/>
  <c r="FT262" i="6"/>
  <c r="FS262" i="6"/>
  <c r="FR262" i="6"/>
  <c r="FQ262" i="6"/>
  <c r="FP262" i="6"/>
  <c r="FO262" i="6"/>
  <c r="FN262" i="6"/>
  <c r="FM262" i="6"/>
  <c r="FL262" i="6"/>
  <c r="FK262" i="6"/>
  <c r="FJ262" i="6"/>
  <c r="FI262" i="6"/>
  <c r="FH262" i="6"/>
  <c r="FG262" i="6"/>
  <c r="FF262" i="6"/>
  <c r="FE262" i="6"/>
  <c r="FD262" i="6"/>
  <c r="FC262" i="6"/>
  <c r="FB262" i="6"/>
  <c r="FA262" i="6"/>
  <c r="EZ262" i="6"/>
  <c r="EY262" i="6"/>
  <c r="EX262" i="6"/>
  <c r="EW262" i="6"/>
  <c r="EV262" i="6"/>
  <c r="EU262" i="6"/>
  <c r="ET262" i="6"/>
  <c r="ES262" i="6"/>
  <c r="ER262" i="6"/>
  <c r="EQ262" i="6"/>
  <c r="EP262" i="6"/>
  <c r="EO262" i="6"/>
  <c r="EN262" i="6"/>
  <c r="EM262" i="6"/>
  <c r="EL262" i="6"/>
  <c r="EJ262" i="6"/>
  <c r="GC261" i="6"/>
  <c r="GB261" i="6"/>
  <c r="GA261" i="6"/>
  <c r="FZ261" i="6"/>
  <c r="FY261" i="6"/>
  <c r="FX261" i="6"/>
  <c r="FW261" i="6"/>
  <c r="FV261" i="6"/>
  <c r="FU261" i="6"/>
  <c r="FT261" i="6"/>
  <c r="FS261" i="6"/>
  <c r="FR261" i="6"/>
  <c r="FQ261" i="6"/>
  <c r="FP261" i="6"/>
  <c r="FO261" i="6"/>
  <c r="FN261" i="6"/>
  <c r="FM261" i="6"/>
  <c r="FL261" i="6"/>
  <c r="FK261" i="6"/>
  <c r="FJ261" i="6"/>
  <c r="FI261" i="6"/>
  <c r="FH261" i="6"/>
  <c r="FG261" i="6"/>
  <c r="FF261" i="6"/>
  <c r="FE261" i="6"/>
  <c r="FD261" i="6"/>
  <c r="FC261" i="6"/>
  <c r="FB261" i="6"/>
  <c r="FA261" i="6"/>
  <c r="EZ261" i="6"/>
  <c r="EY261" i="6"/>
  <c r="EX261" i="6"/>
  <c r="EW261" i="6"/>
  <c r="EV261" i="6"/>
  <c r="EU261" i="6"/>
  <c r="ET261" i="6"/>
  <c r="ES261" i="6"/>
  <c r="ER261" i="6"/>
  <c r="EQ261" i="6"/>
  <c r="EP261" i="6"/>
  <c r="EO261" i="6"/>
  <c r="EN261" i="6"/>
  <c r="EM261" i="6"/>
  <c r="EL261" i="6"/>
  <c r="EJ261" i="6"/>
  <c r="GC260" i="6"/>
  <c r="GB260" i="6"/>
  <c r="GA260" i="6"/>
  <c r="FZ260" i="6"/>
  <c r="FY260" i="6"/>
  <c r="FX260" i="6"/>
  <c r="FW260" i="6"/>
  <c r="FV260" i="6"/>
  <c r="FU260" i="6"/>
  <c r="FT260" i="6"/>
  <c r="FS260" i="6"/>
  <c r="FR260" i="6"/>
  <c r="FQ260" i="6"/>
  <c r="FP260" i="6"/>
  <c r="FO260" i="6"/>
  <c r="FN260" i="6"/>
  <c r="FM260" i="6"/>
  <c r="FL260" i="6"/>
  <c r="FK260" i="6"/>
  <c r="FJ260" i="6"/>
  <c r="FI260" i="6"/>
  <c r="FH260" i="6"/>
  <c r="FG260" i="6"/>
  <c r="FF260" i="6"/>
  <c r="FE260" i="6"/>
  <c r="FD260" i="6"/>
  <c r="FC260" i="6"/>
  <c r="FB260" i="6"/>
  <c r="FA260" i="6"/>
  <c r="EZ260" i="6"/>
  <c r="EY260" i="6"/>
  <c r="EX260" i="6"/>
  <c r="EW260" i="6"/>
  <c r="EV260" i="6"/>
  <c r="EU260" i="6"/>
  <c r="ET260" i="6"/>
  <c r="ES260" i="6"/>
  <c r="ER260" i="6"/>
  <c r="EQ260" i="6"/>
  <c r="EP260" i="6"/>
  <c r="EO260" i="6"/>
  <c r="EN260" i="6"/>
  <c r="EM260" i="6"/>
  <c r="EL260" i="6"/>
  <c r="EJ260" i="6"/>
  <c r="GC259" i="6"/>
  <c r="GB259" i="6"/>
  <c r="GA259" i="6"/>
  <c r="FZ259" i="6"/>
  <c r="FY259" i="6"/>
  <c r="FX259" i="6"/>
  <c r="FW259" i="6"/>
  <c r="FV259" i="6"/>
  <c r="FU259" i="6"/>
  <c r="FT259" i="6"/>
  <c r="FS259" i="6"/>
  <c r="FR259" i="6"/>
  <c r="FQ259" i="6"/>
  <c r="FP259" i="6"/>
  <c r="FO259" i="6"/>
  <c r="FN259" i="6"/>
  <c r="FM259" i="6"/>
  <c r="FL259" i="6"/>
  <c r="FK259" i="6"/>
  <c r="FJ259" i="6"/>
  <c r="FI259" i="6"/>
  <c r="FH259" i="6"/>
  <c r="FG259" i="6"/>
  <c r="FF259" i="6"/>
  <c r="FE259" i="6"/>
  <c r="FD259" i="6"/>
  <c r="FC259" i="6"/>
  <c r="FB259" i="6"/>
  <c r="FA259" i="6"/>
  <c r="EZ259" i="6"/>
  <c r="EY259" i="6"/>
  <c r="EX259" i="6"/>
  <c r="EW259" i="6"/>
  <c r="EV259" i="6"/>
  <c r="EU259" i="6"/>
  <c r="ET259" i="6"/>
  <c r="ES259" i="6"/>
  <c r="ER259" i="6"/>
  <c r="EQ259" i="6"/>
  <c r="EP259" i="6"/>
  <c r="EO259" i="6"/>
  <c r="EN259" i="6"/>
  <c r="EM259" i="6"/>
  <c r="EL259" i="6"/>
  <c r="EJ259" i="6"/>
  <c r="GC258" i="6"/>
  <c r="GB258" i="6"/>
  <c r="GA258" i="6"/>
  <c r="FZ258" i="6"/>
  <c r="FY258" i="6"/>
  <c r="FX258" i="6"/>
  <c r="FW258" i="6"/>
  <c r="FV258" i="6"/>
  <c r="FU258" i="6"/>
  <c r="FT258" i="6"/>
  <c r="FS258" i="6"/>
  <c r="FR258" i="6"/>
  <c r="FQ258" i="6"/>
  <c r="FP258" i="6"/>
  <c r="FO258" i="6"/>
  <c r="FN258" i="6"/>
  <c r="FM258" i="6"/>
  <c r="FL258" i="6"/>
  <c r="FK258" i="6"/>
  <c r="FJ258" i="6"/>
  <c r="FI258" i="6"/>
  <c r="FH258" i="6"/>
  <c r="FG258" i="6"/>
  <c r="FF258" i="6"/>
  <c r="FE258" i="6"/>
  <c r="FD258" i="6"/>
  <c r="FC258" i="6"/>
  <c r="FB258" i="6"/>
  <c r="FA258" i="6"/>
  <c r="EZ258" i="6"/>
  <c r="EY258" i="6"/>
  <c r="EX258" i="6"/>
  <c r="EW258" i="6"/>
  <c r="EV258" i="6"/>
  <c r="EU258" i="6"/>
  <c r="ET258" i="6"/>
  <c r="ES258" i="6"/>
  <c r="ER258" i="6"/>
  <c r="EQ258" i="6"/>
  <c r="EP258" i="6"/>
  <c r="EO258" i="6"/>
  <c r="EN258" i="6"/>
  <c r="EM258" i="6"/>
  <c r="EL258" i="6"/>
  <c r="EJ258" i="6"/>
  <c r="GC257" i="6"/>
  <c r="GB257" i="6"/>
  <c r="GA257" i="6"/>
  <c r="FZ257" i="6"/>
  <c r="FY257" i="6"/>
  <c r="FX257" i="6"/>
  <c r="FW257" i="6"/>
  <c r="FV257" i="6"/>
  <c r="FU257" i="6"/>
  <c r="FT257" i="6"/>
  <c r="FS257" i="6"/>
  <c r="FR257" i="6"/>
  <c r="FQ257" i="6"/>
  <c r="FP257" i="6"/>
  <c r="FO257" i="6"/>
  <c r="FN257" i="6"/>
  <c r="FM257" i="6"/>
  <c r="FL257" i="6"/>
  <c r="FK257" i="6"/>
  <c r="FJ257" i="6"/>
  <c r="FI257" i="6"/>
  <c r="FH257" i="6"/>
  <c r="FG257" i="6"/>
  <c r="FF257" i="6"/>
  <c r="FE257" i="6"/>
  <c r="FD257" i="6"/>
  <c r="FC257" i="6"/>
  <c r="FB257" i="6"/>
  <c r="FA257" i="6"/>
  <c r="EZ257" i="6"/>
  <c r="EY257" i="6"/>
  <c r="EX257" i="6"/>
  <c r="EW257" i="6"/>
  <c r="EV257" i="6"/>
  <c r="EU257" i="6"/>
  <c r="ET257" i="6"/>
  <c r="ES257" i="6"/>
  <c r="ER257" i="6"/>
  <c r="EQ257" i="6"/>
  <c r="EP257" i="6"/>
  <c r="EO257" i="6"/>
  <c r="EN257" i="6"/>
  <c r="EM257" i="6"/>
  <c r="EL257" i="6"/>
  <c r="EJ257" i="6"/>
  <c r="GB256" i="6"/>
  <c r="FZ256" i="6"/>
  <c r="FX256" i="6"/>
  <c r="FV256" i="6"/>
  <c r="FT256" i="6"/>
  <c r="FR256" i="6"/>
  <c r="FP256" i="6"/>
  <c r="FN256" i="6"/>
  <c r="FL256" i="6"/>
  <c r="FJ256" i="6"/>
  <c r="FH256" i="6"/>
  <c r="FF256" i="6"/>
  <c r="FD256" i="6"/>
  <c r="FB256" i="6"/>
  <c r="EZ256" i="6"/>
  <c r="EY256" i="6"/>
  <c r="EX256" i="6"/>
  <c r="ET256" i="6"/>
  <c r="ER256" i="6"/>
  <c r="EP256" i="6"/>
  <c r="EN256" i="6"/>
  <c r="EL256" i="6"/>
  <c r="EJ256" i="6"/>
  <c r="GC254" i="6"/>
  <c r="GB254" i="6"/>
  <c r="GA254" i="6"/>
  <c r="FZ254" i="6"/>
  <c r="FY254" i="6"/>
  <c r="FX254" i="6"/>
  <c r="FW254" i="6"/>
  <c r="FV254" i="6"/>
  <c r="FU254" i="6"/>
  <c r="FT254" i="6"/>
  <c r="FS254" i="6"/>
  <c r="FR254" i="6"/>
  <c r="FQ254" i="6"/>
  <c r="FP254" i="6"/>
  <c r="FO254" i="6"/>
  <c r="FN254" i="6"/>
  <c r="FM254" i="6"/>
  <c r="FL254" i="6"/>
  <c r="FK254" i="6"/>
  <c r="FJ254" i="6"/>
  <c r="FI254" i="6"/>
  <c r="FH254" i="6"/>
  <c r="FG254" i="6"/>
  <c r="FF254" i="6"/>
  <c r="FE254" i="6"/>
  <c r="FD254" i="6"/>
  <c r="FC254" i="6"/>
  <c r="FB254" i="6"/>
  <c r="FA254" i="6"/>
  <c r="EZ254" i="6"/>
  <c r="EY254" i="6"/>
  <c r="EX254" i="6"/>
  <c r="EW254" i="6"/>
  <c r="EV254" i="6"/>
  <c r="EU254" i="6"/>
  <c r="ET254" i="6"/>
  <c r="ES254" i="6"/>
  <c r="ER254" i="6"/>
  <c r="EQ254" i="6"/>
  <c r="EP254" i="6"/>
  <c r="EO254" i="6"/>
  <c r="EN254" i="6"/>
  <c r="EM254" i="6"/>
  <c r="EL254" i="6"/>
  <c r="EJ254" i="6"/>
  <c r="GC253" i="6"/>
  <c r="GB253" i="6"/>
  <c r="GA253" i="6"/>
  <c r="FZ253" i="6"/>
  <c r="FY253" i="6"/>
  <c r="FX253" i="6"/>
  <c r="FW253" i="6"/>
  <c r="FV253" i="6"/>
  <c r="FU253" i="6"/>
  <c r="FT253" i="6"/>
  <c r="FS253" i="6"/>
  <c r="FR253" i="6"/>
  <c r="FQ253" i="6"/>
  <c r="FP253" i="6"/>
  <c r="FO253" i="6"/>
  <c r="FN253" i="6"/>
  <c r="FM253" i="6"/>
  <c r="FL253" i="6"/>
  <c r="FK253" i="6"/>
  <c r="FJ253" i="6"/>
  <c r="FI253" i="6"/>
  <c r="FH253" i="6"/>
  <c r="FG253" i="6"/>
  <c r="FF253" i="6"/>
  <c r="FE253" i="6"/>
  <c r="FD253" i="6"/>
  <c r="FC253" i="6"/>
  <c r="FB253" i="6"/>
  <c r="FA253" i="6"/>
  <c r="EZ253" i="6"/>
  <c r="EY253" i="6"/>
  <c r="EX253" i="6"/>
  <c r="EW253" i="6"/>
  <c r="EV253" i="6"/>
  <c r="EU253" i="6"/>
  <c r="ET253" i="6"/>
  <c r="ES253" i="6"/>
  <c r="ER253" i="6"/>
  <c r="EQ253" i="6"/>
  <c r="EP253" i="6"/>
  <c r="EO253" i="6"/>
  <c r="EN253" i="6"/>
  <c r="EM253" i="6"/>
  <c r="EL253" i="6"/>
  <c r="EJ253" i="6"/>
  <c r="GC252" i="6"/>
  <c r="GB252" i="6"/>
  <c r="GA252" i="6"/>
  <c r="FZ252" i="6"/>
  <c r="FY252" i="6"/>
  <c r="FX252" i="6"/>
  <c r="FW252" i="6"/>
  <c r="FV252" i="6"/>
  <c r="FU252" i="6"/>
  <c r="FT252" i="6"/>
  <c r="FS252" i="6"/>
  <c r="FR252" i="6"/>
  <c r="FQ252" i="6"/>
  <c r="FP252" i="6"/>
  <c r="FO252" i="6"/>
  <c r="FN252" i="6"/>
  <c r="FM252" i="6"/>
  <c r="FL252" i="6"/>
  <c r="FK252" i="6"/>
  <c r="FJ252" i="6"/>
  <c r="FI252" i="6"/>
  <c r="FH252" i="6"/>
  <c r="FG252" i="6"/>
  <c r="FF252" i="6"/>
  <c r="FE252" i="6"/>
  <c r="FD252" i="6"/>
  <c r="FC252" i="6"/>
  <c r="FB252" i="6"/>
  <c r="FA252" i="6"/>
  <c r="EZ252" i="6"/>
  <c r="EY252" i="6"/>
  <c r="EX252" i="6"/>
  <c r="EW252" i="6"/>
  <c r="EV252" i="6"/>
  <c r="EU252" i="6"/>
  <c r="ET252" i="6"/>
  <c r="ES252" i="6"/>
  <c r="ER252" i="6"/>
  <c r="EQ252" i="6"/>
  <c r="EP252" i="6"/>
  <c r="EO252" i="6"/>
  <c r="EN252" i="6"/>
  <c r="EM252" i="6"/>
  <c r="EL252" i="6"/>
  <c r="EJ252" i="6"/>
  <c r="GC251" i="6"/>
  <c r="GB251" i="6"/>
  <c r="GA251" i="6"/>
  <c r="FZ251" i="6"/>
  <c r="FY251" i="6"/>
  <c r="FX251" i="6"/>
  <c r="FW251" i="6"/>
  <c r="FV251" i="6"/>
  <c r="FU251" i="6"/>
  <c r="FT251" i="6"/>
  <c r="FS251" i="6"/>
  <c r="FR251" i="6"/>
  <c r="FQ251" i="6"/>
  <c r="FP251" i="6"/>
  <c r="FO251" i="6"/>
  <c r="FN251" i="6"/>
  <c r="FM251" i="6"/>
  <c r="FL251" i="6"/>
  <c r="FK251" i="6"/>
  <c r="FJ251" i="6"/>
  <c r="FI251" i="6"/>
  <c r="FH251" i="6"/>
  <c r="FG251" i="6"/>
  <c r="FF251" i="6"/>
  <c r="FE251" i="6"/>
  <c r="FD251" i="6"/>
  <c r="FC251" i="6"/>
  <c r="FB251" i="6"/>
  <c r="FA251" i="6"/>
  <c r="EZ251" i="6"/>
  <c r="EY251" i="6"/>
  <c r="EX251" i="6"/>
  <c r="EW251" i="6"/>
  <c r="EV251" i="6"/>
  <c r="EU251" i="6"/>
  <c r="ET251" i="6"/>
  <c r="ES251" i="6"/>
  <c r="ER251" i="6"/>
  <c r="EQ251" i="6"/>
  <c r="EP251" i="6"/>
  <c r="EO251" i="6"/>
  <c r="EN251" i="6"/>
  <c r="EM251" i="6"/>
  <c r="EL251" i="6"/>
  <c r="EJ251" i="6"/>
  <c r="GC250" i="6"/>
  <c r="GB250" i="6"/>
  <c r="GA250" i="6"/>
  <c r="FZ250" i="6"/>
  <c r="FY250" i="6"/>
  <c r="FX250" i="6"/>
  <c r="FW250" i="6"/>
  <c r="FV250" i="6"/>
  <c r="FU250" i="6"/>
  <c r="FT250" i="6"/>
  <c r="FS250" i="6"/>
  <c r="FR250" i="6"/>
  <c r="FQ250" i="6"/>
  <c r="FP250" i="6"/>
  <c r="FO250" i="6"/>
  <c r="FN250" i="6"/>
  <c r="FM250" i="6"/>
  <c r="FL250" i="6"/>
  <c r="FK250" i="6"/>
  <c r="FJ250" i="6"/>
  <c r="FI250" i="6"/>
  <c r="FH250" i="6"/>
  <c r="FG250" i="6"/>
  <c r="FF250" i="6"/>
  <c r="FE250" i="6"/>
  <c r="FD250" i="6"/>
  <c r="FC250" i="6"/>
  <c r="FB250" i="6"/>
  <c r="FA250" i="6"/>
  <c r="EZ250" i="6"/>
  <c r="EY250" i="6"/>
  <c r="EX250" i="6"/>
  <c r="EW250" i="6"/>
  <c r="EV250" i="6"/>
  <c r="EU250" i="6"/>
  <c r="ET250" i="6"/>
  <c r="ES250" i="6"/>
  <c r="ER250" i="6"/>
  <c r="EQ250" i="6"/>
  <c r="EP250" i="6"/>
  <c r="EO250" i="6"/>
  <c r="EN250" i="6"/>
  <c r="EM250" i="6"/>
  <c r="EL250" i="6"/>
  <c r="EJ250" i="6"/>
  <c r="GC249" i="6"/>
  <c r="GB249" i="6"/>
  <c r="GA249" i="6"/>
  <c r="FZ249" i="6"/>
  <c r="FY249" i="6"/>
  <c r="FX249" i="6"/>
  <c r="FW249" i="6"/>
  <c r="FV249" i="6"/>
  <c r="FU249" i="6"/>
  <c r="FT249" i="6"/>
  <c r="FS249" i="6"/>
  <c r="FR249" i="6"/>
  <c r="FQ249" i="6"/>
  <c r="FP249" i="6"/>
  <c r="FO249" i="6"/>
  <c r="FN249" i="6"/>
  <c r="FM249" i="6"/>
  <c r="FL249" i="6"/>
  <c r="FK249" i="6"/>
  <c r="FJ249" i="6"/>
  <c r="FI249" i="6"/>
  <c r="FH249" i="6"/>
  <c r="FG249" i="6"/>
  <c r="FF249" i="6"/>
  <c r="FE249" i="6"/>
  <c r="FD249" i="6"/>
  <c r="FC249" i="6"/>
  <c r="FB249" i="6"/>
  <c r="FA249" i="6"/>
  <c r="EZ249" i="6"/>
  <c r="EY249" i="6"/>
  <c r="EX249" i="6"/>
  <c r="EW249" i="6"/>
  <c r="EV249" i="6"/>
  <c r="EU249" i="6"/>
  <c r="ET249" i="6"/>
  <c r="ES249" i="6"/>
  <c r="ER249" i="6"/>
  <c r="EQ249" i="6"/>
  <c r="EP249" i="6"/>
  <c r="EO249" i="6"/>
  <c r="EN249" i="6"/>
  <c r="EM249" i="6"/>
  <c r="EL249" i="6"/>
  <c r="EJ249" i="6"/>
  <c r="GC248" i="6"/>
  <c r="GB248" i="6"/>
  <c r="GA248" i="6"/>
  <c r="FZ248" i="6"/>
  <c r="FY248" i="6"/>
  <c r="FX248" i="6"/>
  <c r="FW248" i="6"/>
  <c r="FV248" i="6"/>
  <c r="FU248" i="6"/>
  <c r="FT248" i="6"/>
  <c r="FS248" i="6"/>
  <c r="FR248" i="6"/>
  <c r="FQ248" i="6"/>
  <c r="FP248" i="6"/>
  <c r="FO248" i="6"/>
  <c r="FN248" i="6"/>
  <c r="FM248" i="6"/>
  <c r="FL248" i="6"/>
  <c r="FK248" i="6"/>
  <c r="FJ248" i="6"/>
  <c r="FI248" i="6"/>
  <c r="FH248" i="6"/>
  <c r="FG248" i="6"/>
  <c r="FF248" i="6"/>
  <c r="FE248" i="6"/>
  <c r="FD248" i="6"/>
  <c r="FC248" i="6"/>
  <c r="FB248" i="6"/>
  <c r="FA248" i="6"/>
  <c r="EZ248" i="6"/>
  <c r="EY248" i="6"/>
  <c r="EX248" i="6"/>
  <c r="EW248" i="6"/>
  <c r="EV248" i="6"/>
  <c r="EU248" i="6"/>
  <c r="ET248" i="6"/>
  <c r="ES248" i="6"/>
  <c r="ER248" i="6"/>
  <c r="EQ248" i="6"/>
  <c r="EP248" i="6"/>
  <c r="EO248" i="6"/>
  <c r="EN248" i="6"/>
  <c r="EM248" i="6"/>
  <c r="EL248" i="6"/>
  <c r="EJ248" i="6"/>
  <c r="GC247" i="6"/>
  <c r="GB247" i="6"/>
  <c r="GA247" i="6"/>
  <c r="FZ247" i="6"/>
  <c r="FY247" i="6"/>
  <c r="FX247" i="6"/>
  <c r="FW247" i="6"/>
  <c r="FV247" i="6"/>
  <c r="FU247" i="6"/>
  <c r="FT247" i="6"/>
  <c r="FS247" i="6"/>
  <c r="FR247" i="6"/>
  <c r="FQ247" i="6"/>
  <c r="FP247" i="6"/>
  <c r="FO247" i="6"/>
  <c r="FN247" i="6"/>
  <c r="FM247" i="6"/>
  <c r="FL247" i="6"/>
  <c r="FK247" i="6"/>
  <c r="FJ247" i="6"/>
  <c r="FI247" i="6"/>
  <c r="FH247" i="6"/>
  <c r="FG247" i="6"/>
  <c r="FF247" i="6"/>
  <c r="FE247" i="6"/>
  <c r="FD247" i="6"/>
  <c r="FC247" i="6"/>
  <c r="FB247" i="6"/>
  <c r="FA247" i="6"/>
  <c r="EZ247" i="6"/>
  <c r="EY247" i="6"/>
  <c r="EX247" i="6"/>
  <c r="EW247" i="6"/>
  <c r="EV247" i="6"/>
  <c r="EU247" i="6"/>
  <c r="ET247" i="6"/>
  <c r="ES247" i="6"/>
  <c r="ER247" i="6"/>
  <c r="EQ247" i="6"/>
  <c r="EP247" i="6"/>
  <c r="EO247" i="6"/>
  <c r="EN247" i="6"/>
  <c r="EM247" i="6"/>
  <c r="EL247" i="6"/>
  <c r="EJ247" i="6"/>
  <c r="GC246" i="6"/>
  <c r="GB246" i="6"/>
  <c r="GA246" i="6"/>
  <c r="FZ246" i="6"/>
  <c r="FY246" i="6"/>
  <c r="FX246" i="6"/>
  <c r="FW246" i="6"/>
  <c r="FV246" i="6"/>
  <c r="FU246" i="6"/>
  <c r="FT246" i="6"/>
  <c r="FS246" i="6"/>
  <c r="FR246" i="6"/>
  <c r="FQ246" i="6"/>
  <c r="FP246" i="6"/>
  <c r="FO246" i="6"/>
  <c r="FN246" i="6"/>
  <c r="FM246" i="6"/>
  <c r="FL246" i="6"/>
  <c r="FK246" i="6"/>
  <c r="FJ246" i="6"/>
  <c r="FI246" i="6"/>
  <c r="FH246" i="6"/>
  <c r="FG246" i="6"/>
  <c r="FF246" i="6"/>
  <c r="FE246" i="6"/>
  <c r="FD246" i="6"/>
  <c r="FC246" i="6"/>
  <c r="FB246" i="6"/>
  <c r="FA246" i="6"/>
  <c r="EZ246" i="6"/>
  <c r="EY246" i="6"/>
  <c r="EX246" i="6"/>
  <c r="EW246" i="6"/>
  <c r="EV246" i="6"/>
  <c r="EU246" i="6"/>
  <c r="ET246" i="6"/>
  <c r="ES246" i="6"/>
  <c r="ER246" i="6"/>
  <c r="EQ246" i="6"/>
  <c r="EP246" i="6"/>
  <c r="EO246" i="6"/>
  <c r="EN246" i="6"/>
  <c r="EM246" i="6"/>
  <c r="EL246" i="6"/>
  <c r="EJ246" i="6"/>
  <c r="GB245" i="6"/>
  <c r="FZ245" i="6"/>
  <c r="FX245" i="6"/>
  <c r="FV245" i="6"/>
  <c r="FT245" i="6"/>
  <c r="FR245" i="6"/>
  <c r="FP245" i="6"/>
  <c r="FN245" i="6"/>
  <c r="FL245" i="6"/>
  <c r="FJ245" i="6"/>
  <c r="FH245" i="6"/>
  <c r="FF245" i="6"/>
  <c r="FD245" i="6"/>
  <c r="FB245" i="6"/>
  <c r="EZ245" i="6"/>
  <c r="EY245" i="6"/>
  <c r="EX245" i="6"/>
  <c r="ET245" i="6"/>
  <c r="ER245" i="6"/>
  <c r="EP245" i="6"/>
  <c r="EN245" i="6"/>
  <c r="EL245" i="6"/>
  <c r="EJ245" i="6"/>
  <c r="GB244" i="6"/>
  <c r="FZ244" i="6"/>
  <c r="FX244" i="6"/>
  <c r="FV244" i="6"/>
  <c r="FT244" i="6"/>
  <c r="FR244" i="6"/>
  <c r="FP244" i="6"/>
  <c r="FN244" i="6"/>
  <c r="FL244" i="6"/>
  <c r="FJ244" i="6"/>
  <c r="FH244" i="6"/>
  <c r="FF244" i="6"/>
  <c r="FD244" i="6"/>
  <c r="FB244" i="6"/>
  <c r="EZ244" i="6"/>
  <c r="EY244" i="6"/>
  <c r="EX244" i="6"/>
  <c r="EV244" i="6"/>
  <c r="ET244" i="6"/>
  <c r="ER244" i="6"/>
  <c r="EP244" i="6"/>
  <c r="EN244" i="6"/>
  <c r="EM244" i="6"/>
  <c r="EL244" i="6"/>
  <c r="EJ244" i="6"/>
  <c r="GB243" i="6"/>
  <c r="FZ243" i="6"/>
  <c r="FX243" i="6"/>
  <c r="FV243" i="6"/>
  <c r="FT243" i="6"/>
  <c r="FR243" i="6"/>
  <c r="FP243" i="6"/>
  <c r="FN243" i="6"/>
  <c r="FL243" i="6"/>
  <c r="FJ243" i="6"/>
  <c r="FH243" i="6"/>
  <c r="FF243" i="6"/>
  <c r="FD243" i="6"/>
  <c r="FB243" i="6"/>
  <c r="EZ243" i="6"/>
  <c r="EY243" i="6"/>
  <c r="EX243" i="6"/>
  <c r="ET243" i="6"/>
  <c r="ER243" i="6"/>
  <c r="EP243" i="6"/>
  <c r="EN243" i="6"/>
  <c r="EM243" i="6"/>
  <c r="EL243" i="6"/>
  <c r="EJ243" i="6"/>
  <c r="GB242" i="6"/>
  <c r="FZ242" i="6"/>
  <c r="FX242" i="6"/>
  <c r="FV242" i="6"/>
  <c r="FT242" i="6"/>
  <c r="FR242" i="6"/>
  <c r="FP242" i="6"/>
  <c r="FN242" i="6"/>
  <c r="FL242" i="6"/>
  <c r="FJ242" i="6"/>
  <c r="FH242" i="6"/>
  <c r="FF242" i="6"/>
  <c r="FD242" i="6"/>
  <c r="FB242" i="6"/>
  <c r="EZ242" i="6"/>
  <c r="EY242" i="6"/>
  <c r="EX242" i="6"/>
  <c r="ET242" i="6"/>
  <c r="ER242" i="6"/>
  <c r="EP242" i="6"/>
  <c r="EN242" i="6"/>
  <c r="EL242" i="6"/>
  <c r="EJ242" i="6"/>
  <c r="GB241" i="6"/>
  <c r="FZ241" i="6"/>
  <c r="FX241" i="6"/>
  <c r="FV241" i="6"/>
  <c r="FT241" i="6"/>
  <c r="FR241" i="6"/>
  <c r="FP241" i="6"/>
  <c r="FN241" i="6"/>
  <c r="FL241" i="6"/>
  <c r="FJ241" i="6"/>
  <c r="FH241" i="6"/>
  <c r="FF241" i="6"/>
  <c r="FD241" i="6"/>
  <c r="FB241" i="6"/>
  <c r="EZ241" i="6"/>
  <c r="EY241" i="6"/>
  <c r="EX241" i="6"/>
  <c r="EV241" i="6"/>
  <c r="ET241" i="6"/>
  <c r="ER241" i="6"/>
  <c r="EP241" i="6"/>
  <c r="EN241" i="6"/>
  <c r="EM241" i="6"/>
  <c r="EL241" i="6"/>
  <c r="EJ241" i="6"/>
  <c r="GB240" i="6"/>
  <c r="FZ240" i="6"/>
  <c r="FX240" i="6"/>
  <c r="FV240" i="6"/>
  <c r="FT240" i="6"/>
  <c r="FR240" i="6"/>
  <c r="FP240" i="6"/>
  <c r="FN240" i="6"/>
  <c r="FL240" i="6"/>
  <c r="FJ240" i="6"/>
  <c r="FH240" i="6"/>
  <c r="FF240" i="6"/>
  <c r="FD240" i="6"/>
  <c r="FB240" i="6"/>
  <c r="EZ240" i="6"/>
  <c r="EY240" i="6"/>
  <c r="EX240" i="6"/>
  <c r="ET240" i="6"/>
  <c r="ER240" i="6"/>
  <c r="EP240" i="6"/>
  <c r="EN240" i="6"/>
  <c r="EL240" i="6"/>
  <c r="EJ240" i="6"/>
  <c r="GC238" i="6"/>
  <c r="GB238" i="6"/>
  <c r="GA238" i="6"/>
  <c r="FZ238" i="6"/>
  <c r="FY238" i="6"/>
  <c r="FX238" i="6"/>
  <c r="FW238" i="6"/>
  <c r="FV238" i="6"/>
  <c r="FU238" i="6"/>
  <c r="FT238" i="6"/>
  <c r="FS238" i="6"/>
  <c r="FR238" i="6"/>
  <c r="FQ238" i="6"/>
  <c r="FP238" i="6"/>
  <c r="FO238" i="6"/>
  <c r="FN238" i="6"/>
  <c r="FM238" i="6"/>
  <c r="FL238" i="6"/>
  <c r="FK238" i="6"/>
  <c r="FJ238" i="6"/>
  <c r="FI238" i="6"/>
  <c r="FH238" i="6"/>
  <c r="FG238" i="6"/>
  <c r="FF238" i="6"/>
  <c r="FE238" i="6"/>
  <c r="FD238" i="6"/>
  <c r="FC238" i="6"/>
  <c r="FB238" i="6"/>
  <c r="FA238" i="6"/>
  <c r="EZ238" i="6"/>
  <c r="EY238" i="6"/>
  <c r="EX238" i="6"/>
  <c r="EW238" i="6"/>
  <c r="EV238" i="6"/>
  <c r="EU238" i="6"/>
  <c r="ET238" i="6"/>
  <c r="ES238" i="6"/>
  <c r="ER238" i="6"/>
  <c r="EQ238" i="6"/>
  <c r="EP238" i="6"/>
  <c r="EO238" i="6"/>
  <c r="EN238" i="6"/>
  <c r="EM238" i="6"/>
  <c r="EL238" i="6"/>
  <c r="EJ238" i="6"/>
  <c r="GC237" i="6"/>
  <c r="GB237" i="6"/>
  <c r="FZ237" i="6"/>
  <c r="FY237" i="6"/>
  <c r="FX237" i="6"/>
  <c r="FW237" i="6"/>
  <c r="FV237" i="6"/>
  <c r="FU237" i="6"/>
  <c r="FT237" i="6"/>
  <c r="FS237" i="6"/>
  <c r="FR237" i="6"/>
  <c r="FQ237" i="6"/>
  <c r="FP237" i="6"/>
  <c r="FO237" i="6"/>
  <c r="FN237" i="6"/>
  <c r="FM237" i="6"/>
  <c r="FL237" i="6"/>
  <c r="FK237" i="6"/>
  <c r="FJ237" i="6"/>
  <c r="FI237" i="6"/>
  <c r="FH237" i="6"/>
  <c r="FG237" i="6"/>
  <c r="FF237" i="6"/>
  <c r="FE237" i="6"/>
  <c r="FD237" i="6"/>
  <c r="FC237" i="6"/>
  <c r="FB237" i="6"/>
  <c r="FA237" i="6"/>
  <c r="EZ237" i="6"/>
  <c r="EY237" i="6"/>
  <c r="EX237" i="6"/>
  <c r="EW237" i="6"/>
  <c r="EV237" i="6"/>
  <c r="EU237" i="6"/>
  <c r="ET237" i="6"/>
  <c r="ER237" i="6"/>
  <c r="EQ237" i="6"/>
  <c r="EP237" i="6"/>
  <c r="EO237" i="6"/>
  <c r="EN237" i="6"/>
  <c r="EM237" i="6"/>
  <c r="EL237" i="6"/>
  <c r="EJ237" i="6"/>
  <c r="GC236" i="6"/>
  <c r="GB236" i="6"/>
  <c r="GA236" i="6"/>
  <c r="FZ236" i="6"/>
  <c r="FY236" i="6"/>
  <c r="FX236" i="6"/>
  <c r="FW236" i="6"/>
  <c r="FV236" i="6"/>
  <c r="FU236" i="6"/>
  <c r="FT236" i="6"/>
  <c r="FS236" i="6"/>
  <c r="FR236" i="6"/>
  <c r="FQ236" i="6"/>
  <c r="FP236" i="6"/>
  <c r="FO236" i="6"/>
  <c r="FN236" i="6"/>
  <c r="FM236" i="6"/>
  <c r="FL236" i="6"/>
  <c r="FK236" i="6"/>
  <c r="FJ236" i="6"/>
  <c r="FI236" i="6"/>
  <c r="FH236" i="6"/>
  <c r="FG236" i="6"/>
  <c r="FF236" i="6"/>
  <c r="FE236" i="6"/>
  <c r="FD236" i="6"/>
  <c r="FC236" i="6"/>
  <c r="FB236" i="6"/>
  <c r="FA236" i="6"/>
  <c r="EZ236" i="6"/>
  <c r="EY236" i="6"/>
  <c r="EX236" i="6"/>
  <c r="EW236" i="6"/>
  <c r="EV236" i="6"/>
  <c r="EU236" i="6"/>
  <c r="ET236" i="6"/>
  <c r="ER236" i="6"/>
  <c r="EQ236" i="6"/>
  <c r="EP236" i="6"/>
  <c r="EO236" i="6"/>
  <c r="EN236" i="6"/>
  <c r="EM236" i="6"/>
  <c r="EL236" i="6"/>
  <c r="EK236" i="6"/>
  <c r="EJ236" i="6"/>
  <c r="GC235" i="6"/>
  <c r="GB235" i="6"/>
  <c r="GA235" i="6"/>
  <c r="FZ235" i="6"/>
  <c r="FY235" i="6"/>
  <c r="FX235" i="6"/>
  <c r="FW235" i="6"/>
  <c r="FV235" i="6"/>
  <c r="FU235" i="6"/>
  <c r="FT235" i="6"/>
  <c r="FS235" i="6"/>
  <c r="FR235" i="6"/>
  <c r="FQ235" i="6"/>
  <c r="FP235" i="6"/>
  <c r="FO235" i="6"/>
  <c r="FN235" i="6"/>
  <c r="FM235" i="6"/>
  <c r="FL235" i="6"/>
  <c r="FK235" i="6"/>
  <c r="FJ235" i="6"/>
  <c r="FI235" i="6"/>
  <c r="FH235" i="6"/>
  <c r="FG235" i="6"/>
  <c r="FF235" i="6"/>
  <c r="FE235" i="6"/>
  <c r="FD235" i="6"/>
  <c r="FC235" i="6"/>
  <c r="FB235" i="6"/>
  <c r="FA235" i="6"/>
  <c r="EZ235" i="6"/>
  <c r="EY235" i="6"/>
  <c r="EX235" i="6"/>
  <c r="EW235" i="6"/>
  <c r="EV235" i="6"/>
  <c r="EU235" i="6"/>
  <c r="ET235" i="6"/>
  <c r="ES235" i="6"/>
  <c r="ER235" i="6"/>
  <c r="EQ235" i="6"/>
  <c r="EP235" i="6"/>
  <c r="EO235" i="6"/>
  <c r="EN235" i="6"/>
  <c r="EM235" i="6"/>
  <c r="EL235" i="6"/>
  <c r="EK235" i="6"/>
  <c r="EJ235" i="6"/>
  <c r="GB234" i="6"/>
  <c r="FZ234" i="6"/>
  <c r="FX234" i="6"/>
  <c r="FV234" i="6"/>
  <c r="FT234" i="6"/>
  <c r="FR234" i="6"/>
  <c r="FP234" i="6"/>
  <c r="FN234" i="6"/>
  <c r="FL234" i="6"/>
  <c r="FJ234" i="6"/>
  <c r="FH234" i="6"/>
  <c r="FF234" i="6"/>
  <c r="FD234" i="6"/>
  <c r="FB234" i="6"/>
  <c r="EZ234" i="6"/>
  <c r="EY234" i="6"/>
  <c r="EX234" i="6"/>
  <c r="EV234" i="6"/>
  <c r="ET234" i="6"/>
  <c r="ER234" i="6"/>
  <c r="EP234" i="6"/>
  <c r="EN234" i="6"/>
  <c r="EL234" i="6"/>
  <c r="EJ234" i="6"/>
  <c r="GB233" i="6"/>
  <c r="FZ233" i="6"/>
  <c r="FX233" i="6"/>
  <c r="FV233" i="6"/>
  <c r="FT233" i="6"/>
  <c r="FR233" i="6"/>
  <c r="FP233" i="6"/>
  <c r="FN233" i="6"/>
  <c r="FL233" i="6"/>
  <c r="FJ233" i="6"/>
  <c r="FH233" i="6"/>
  <c r="FF233" i="6"/>
  <c r="FD233" i="6"/>
  <c r="FB233" i="6"/>
  <c r="EZ233" i="6"/>
  <c r="EY233" i="6"/>
  <c r="EX233" i="6"/>
  <c r="ET233" i="6"/>
  <c r="ER233" i="6"/>
  <c r="EP233" i="6"/>
  <c r="EN233" i="6"/>
  <c r="EL233" i="6"/>
  <c r="EJ233" i="6"/>
  <c r="GB232" i="6"/>
  <c r="FZ232" i="6"/>
  <c r="FX232" i="6"/>
  <c r="FV232" i="6"/>
  <c r="FT232" i="6"/>
  <c r="FR232" i="6"/>
  <c r="FP232" i="6"/>
  <c r="FN232" i="6"/>
  <c r="FL232" i="6"/>
  <c r="FJ232" i="6"/>
  <c r="FH232" i="6"/>
  <c r="FF232" i="6"/>
  <c r="FD232" i="6"/>
  <c r="FB232" i="6"/>
  <c r="EZ232" i="6"/>
  <c r="EY232" i="6"/>
  <c r="EX232" i="6"/>
  <c r="ET232" i="6"/>
  <c r="ER232" i="6"/>
  <c r="EP232" i="6"/>
  <c r="EN232" i="6"/>
  <c r="EL232" i="6"/>
  <c r="EJ232" i="6"/>
  <c r="GB231" i="6"/>
  <c r="FZ231" i="6"/>
  <c r="FX231" i="6"/>
  <c r="FV231" i="6"/>
  <c r="FT231" i="6"/>
  <c r="FR231" i="6"/>
  <c r="FP231" i="6"/>
  <c r="FN231" i="6"/>
  <c r="FL231" i="6"/>
  <c r="FJ231" i="6"/>
  <c r="FH231" i="6"/>
  <c r="FF231" i="6"/>
  <c r="FD231" i="6"/>
  <c r="FB231" i="6"/>
  <c r="EZ231" i="6"/>
  <c r="EY231" i="6"/>
  <c r="EX231" i="6"/>
  <c r="EV231" i="6"/>
  <c r="ET231" i="6"/>
  <c r="ER231" i="6"/>
  <c r="EP231" i="6"/>
  <c r="EN231" i="6"/>
  <c r="EL231" i="6"/>
  <c r="EJ231" i="6"/>
  <c r="GB230" i="6"/>
  <c r="FZ230" i="6"/>
  <c r="FX230" i="6"/>
  <c r="FV230" i="6"/>
  <c r="FT230" i="6"/>
  <c r="FR230" i="6"/>
  <c r="FP230" i="6"/>
  <c r="FN230" i="6"/>
  <c r="FL230" i="6"/>
  <c r="FJ230" i="6"/>
  <c r="FH230" i="6"/>
  <c r="FF230" i="6"/>
  <c r="FD230" i="6"/>
  <c r="FB230" i="6"/>
  <c r="EZ230" i="6"/>
  <c r="EY230" i="6"/>
  <c r="EX230" i="6"/>
  <c r="EV230" i="6"/>
  <c r="ET230" i="6"/>
  <c r="ER230" i="6"/>
  <c r="EP230" i="6"/>
  <c r="EN230" i="6"/>
  <c r="GB229" i="6"/>
  <c r="FZ229" i="6"/>
  <c r="FX229" i="6"/>
  <c r="FV229" i="6"/>
  <c r="FT229" i="6"/>
  <c r="FR229" i="6"/>
  <c r="FP229" i="6"/>
  <c r="FN229" i="6"/>
  <c r="FL229" i="6"/>
  <c r="FJ229" i="6"/>
  <c r="FH229" i="6"/>
  <c r="FF229" i="6"/>
  <c r="FD229" i="6"/>
  <c r="FB229" i="6"/>
  <c r="EZ229" i="6"/>
  <c r="EY229" i="6"/>
  <c r="EX229" i="6"/>
  <c r="EV229" i="6"/>
  <c r="ET229" i="6"/>
  <c r="ER229" i="6"/>
  <c r="EP229" i="6"/>
  <c r="EN229" i="6"/>
  <c r="EL229" i="6"/>
  <c r="EJ229" i="6"/>
  <c r="GB228" i="6"/>
  <c r="FZ228" i="6"/>
  <c r="FX228" i="6"/>
  <c r="FV228" i="6"/>
  <c r="FT228" i="6"/>
  <c r="FR228" i="6"/>
  <c r="FP228" i="6"/>
  <c r="FN228" i="6"/>
  <c r="FL228" i="6"/>
  <c r="FJ228" i="6"/>
  <c r="FH228" i="6"/>
  <c r="FF228" i="6"/>
  <c r="FD228" i="6"/>
  <c r="FB228" i="6"/>
  <c r="EZ228" i="6"/>
  <c r="EY228" i="6"/>
  <c r="EX228" i="6"/>
  <c r="ET228" i="6"/>
  <c r="ER228" i="6"/>
  <c r="EP228" i="6"/>
  <c r="EN228" i="6"/>
  <c r="EL228" i="6"/>
  <c r="EJ228" i="6"/>
  <c r="GC226" i="6"/>
  <c r="GB226" i="6"/>
  <c r="GA226" i="6"/>
  <c r="FZ226" i="6"/>
  <c r="FY226" i="6"/>
  <c r="FX226" i="6"/>
  <c r="FW226" i="6"/>
  <c r="FV226" i="6"/>
  <c r="FU226" i="6"/>
  <c r="FT226" i="6"/>
  <c r="FS226" i="6"/>
  <c r="FR226" i="6"/>
  <c r="FQ226" i="6"/>
  <c r="FP226" i="6"/>
  <c r="FO226" i="6"/>
  <c r="FN226" i="6"/>
  <c r="FM226" i="6"/>
  <c r="FL226" i="6"/>
  <c r="FK226" i="6"/>
  <c r="FJ226" i="6"/>
  <c r="FI226" i="6"/>
  <c r="FH226" i="6"/>
  <c r="FG226" i="6"/>
  <c r="FF226" i="6"/>
  <c r="FE226" i="6"/>
  <c r="FD226" i="6"/>
  <c r="FC226" i="6"/>
  <c r="FB226" i="6"/>
  <c r="FA226" i="6"/>
  <c r="EZ226" i="6"/>
  <c r="EY226" i="6"/>
  <c r="EX226" i="6"/>
  <c r="EW226" i="6"/>
  <c r="EV226" i="6"/>
  <c r="EU226" i="6"/>
  <c r="ET226" i="6"/>
  <c r="ES226" i="6"/>
  <c r="ER226" i="6"/>
  <c r="EQ226" i="6"/>
  <c r="EP226" i="6"/>
  <c r="EO226" i="6"/>
  <c r="EN226" i="6"/>
  <c r="EM226" i="6"/>
  <c r="EL226" i="6"/>
  <c r="EJ226" i="6"/>
  <c r="GC225" i="6"/>
  <c r="GB225" i="6"/>
  <c r="GA225" i="6"/>
  <c r="FZ225" i="6"/>
  <c r="FY225" i="6"/>
  <c r="FX225" i="6"/>
  <c r="FW225" i="6"/>
  <c r="FV225" i="6"/>
  <c r="FU225" i="6"/>
  <c r="FT225" i="6"/>
  <c r="FS225" i="6"/>
  <c r="FR225" i="6"/>
  <c r="FQ225" i="6"/>
  <c r="FP225" i="6"/>
  <c r="FO225" i="6"/>
  <c r="FN225" i="6"/>
  <c r="FM225" i="6"/>
  <c r="FL225" i="6"/>
  <c r="FK225" i="6"/>
  <c r="FJ225" i="6"/>
  <c r="FI225" i="6"/>
  <c r="FH225" i="6"/>
  <c r="FG225" i="6"/>
  <c r="FF225" i="6"/>
  <c r="FE225" i="6"/>
  <c r="FD225" i="6"/>
  <c r="FC225" i="6"/>
  <c r="FB225" i="6"/>
  <c r="FA225" i="6"/>
  <c r="EZ225" i="6"/>
  <c r="EY225" i="6"/>
  <c r="EX225" i="6"/>
  <c r="EW225" i="6"/>
  <c r="EV225" i="6"/>
  <c r="EU225" i="6"/>
  <c r="ET225" i="6"/>
  <c r="ES225" i="6"/>
  <c r="ER225" i="6"/>
  <c r="EQ225" i="6"/>
  <c r="EP225" i="6"/>
  <c r="EO225" i="6"/>
  <c r="EN225" i="6"/>
  <c r="EM225" i="6"/>
  <c r="EL225" i="6"/>
  <c r="EJ225" i="6"/>
  <c r="GC224" i="6"/>
  <c r="GB224" i="6"/>
  <c r="GA224" i="6"/>
  <c r="FZ224" i="6"/>
  <c r="FY224" i="6"/>
  <c r="FX224" i="6"/>
  <c r="FW224" i="6"/>
  <c r="FV224" i="6"/>
  <c r="FU224" i="6"/>
  <c r="FT224" i="6"/>
  <c r="FS224" i="6"/>
  <c r="FR224" i="6"/>
  <c r="FQ224" i="6"/>
  <c r="FP224" i="6"/>
  <c r="FO224" i="6"/>
  <c r="FN224" i="6"/>
  <c r="FM224" i="6"/>
  <c r="FL224" i="6"/>
  <c r="FK224" i="6"/>
  <c r="FJ224" i="6"/>
  <c r="FI224" i="6"/>
  <c r="FH224" i="6"/>
  <c r="FG224" i="6"/>
  <c r="FF224" i="6"/>
  <c r="FE224" i="6"/>
  <c r="FD224" i="6"/>
  <c r="FC224" i="6"/>
  <c r="FB224" i="6"/>
  <c r="FA224" i="6"/>
  <c r="EZ224" i="6"/>
  <c r="EY224" i="6"/>
  <c r="EX224" i="6"/>
  <c r="EW224" i="6"/>
  <c r="EV224" i="6"/>
  <c r="EU224" i="6"/>
  <c r="ET224" i="6"/>
  <c r="ES224" i="6"/>
  <c r="ER224" i="6"/>
  <c r="EQ224" i="6"/>
  <c r="EP224" i="6"/>
  <c r="EO224" i="6"/>
  <c r="EN224" i="6"/>
  <c r="EM224" i="6"/>
  <c r="EL224" i="6"/>
  <c r="EJ224" i="6"/>
  <c r="GC223" i="6"/>
  <c r="GB223" i="6"/>
  <c r="GA223" i="6"/>
  <c r="FZ223" i="6"/>
  <c r="FY223" i="6"/>
  <c r="FX223" i="6"/>
  <c r="FW223" i="6"/>
  <c r="FV223" i="6"/>
  <c r="FU223" i="6"/>
  <c r="FT223" i="6"/>
  <c r="FS223" i="6"/>
  <c r="FR223" i="6"/>
  <c r="FQ223" i="6"/>
  <c r="FP223" i="6"/>
  <c r="FO223" i="6"/>
  <c r="FN223" i="6"/>
  <c r="FM223" i="6"/>
  <c r="FL223" i="6"/>
  <c r="FK223" i="6"/>
  <c r="FJ223" i="6"/>
  <c r="FI223" i="6"/>
  <c r="FH223" i="6"/>
  <c r="FG223" i="6"/>
  <c r="FF223" i="6"/>
  <c r="FE223" i="6"/>
  <c r="FD223" i="6"/>
  <c r="FC223" i="6"/>
  <c r="FB223" i="6"/>
  <c r="FA223" i="6"/>
  <c r="EZ223" i="6"/>
  <c r="EY223" i="6"/>
  <c r="EX223" i="6"/>
  <c r="EW223" i="6"/>
  <c r="EV223" i="6"/>
  <c r="EU223" i="6"/>
  <c r="ET223" i="6"/>
  <c r="ES223" i="6"/>
  <c r="ER223" i="6"/>
  <c r="EQ223" i="6"/>
  <c r="EP223" i="6"/>
  <c r="EO223" i="6"/>
  <c r="EN223" i="6"/>
  <c r="EM223" i="6"/>
  <c r="EL223" i="6"/>
  <c r="EJ223" i="6"/>
  <c r="GC222" i="6"/>
  <c r="GB222" i="6"/>
  <c r="GA222" i="6"/>
  <c r="FZ222" i="6"/>
  <c r="FY222" i="6"/>
  <c r="FX222" i="6"/>
  <c r="FW222" i="6"/>
  <c r="FV222" i="6"/>
  <c r="FU222" i="6"/>
  <c r="FT222" i="6"/>
  <c r="FS222" i="6"/>
  <c r="FR222" i="6"/>
  <c r="FQ222" i="6"/>
  <c r="FP222" i="6"/>
  <c r="FO222" i="6"/>
  <c r="FN222" i="6"/>
  <c r="FM222" i="6"/>
  <c r="FL222" i="6"/>
  <c r="FK222" i="6"/>
  <c r="FJ222" i="6"/>
  <c r="FI222" i="6"/>
  <c r="FH222" i="6"/>
  <c r="FG222" i="6"/>
  <c r="FF222" i="6"/>
  <c r="FE222" i="6"/>
  <c r="FD222" i="6"/>
  <c r="FC222" i="6"/>
  <c r="FB222" i="6"/>
  <c r="FA222" i="6"/>
  <c r="EZ222" i="6"/>
  <c r="EY222" i="6"/>
  <c r="EX222" i="6"/>
  <c r="EW222" i="6"/>
  <c r="EV222" i="6"/>
  <c r="EU222" i="6"/>
  <c r="ET222" i="6"/>
  <c r="ES222" i="6"/>
  <c r="ER222" i="6"/>
  <c r="EQ222" i="6"/>
  <c r="EP222" i="6"/>
  <c r="EO222" i="6"/>
  <c r="EN222" i="6"/>
  <c r="EM222" i="6"/>
  <c r="EL222" i="6"/>
  <c r="EJ222" i="6"/>
  <c r="GC221" i="6"/>
  <c r="GB221" i="6"/>
  <c r="GA221" i="6"/>
  <c r="FZ221" i="6"/>
  <c r="FY221" i="6"/>
  <c r="FX221" i="6"/>
  <c r="FW221" i="6"/>
  <c r="FV221" i="6"/>
  <c r="FU221" i="6"/>
  <c r="FT221" i="6"/>
  <c r="FS221" i="6"/>
  <c r="FR221" i="6"/>
  <c r="FQ221" i="6"/>
  <c r="FP221" i="6"/>
  <c r="FO221" i="6"/>
  <c r="FN221" i="6"/>
  <c r="FM221" i="6"/>
  <c r="FL221" i="6"/>
  <c r="FK221" i="6"/>
  <c r="FJ221" i="6"/>
  <c r="FI221" i="6"/>
  <c r="FH221" i="6"/>
  <c r="FG221" i="6"/>
  <c r="FF221" i="6"/>
  <c r="FE221" i="6"/>
  <c r="FD221" i="6"/>
  <c r="FC221" i="6"/>
  <c r="FB221" i="6"/>
  <c r="FA221" i="6"/>
  <c r="EZ221" i="6"/>
  <c r="EY221" i="6"/>
  <c r="EX221" i="6"/>
  <c r="EW221" i="6"/>
  <c r="EV221" i="6"/>
  <c r="EU221" i="6"/>
  <c r="ET221" i="6"/>
  <c r="ES221" i="6"/>
  <c r="ER221" i="6"/>
  <c r="EQ221" i="6"/>
  <c r="EP221" i="6"/>
  <c r="EO221" i="6"/>
  <c r="EN221" i="6"/>
  <c r="EM221" i="6"/>
  <c r="EL221" i="6"/>
  <c r="EJ221" i="6"/>
  <c r="GC220" i="6"/>
  <c r="GB220" i="6"/>
  <c r="GA220" i="6"/>
  <c r="FZ220" i="6"/>
  <c r="FY220" i="6"/>
  <c r="FX220" i="6"/>
  <c r="FW220" i="6"/>
  <c r="FV220" i="6"/>
  <c r="FU220" i="6"/>
  <c r="FT220" i="6"/>
  <c r="FS220" i="6"/>
  <c r="FR220" i="6"/>
  <c r="FQ220" i="6"/>
  <c r="FP220" i="6"/>
  <c r="FO220" i="6"/>
  <c r="FN220" i="6"/>
  <c r="FM220" i="6"/>
  <c r="FL220" i="6"/>
  <c r="FK220" i="6"/>
  <c r="FJ220" i="6"/>
  <c r="FI220" i="6"/>
  <c r="FH220" i="6"/>
  <c r="FG220" i="6"/>
  <c r="FF220" i="6"/>
  <c r="FE220" i="6"/>
  <c r="FD220" i="6"/>
  <c r="FC220" i="6"/>
  <c r="FB220" i="6"/>
  <c r="FA220" i="6"/>
  <c r="EZ220" i="6"/>
  <c r="EY220" i="6"/>
  <c r="EX220" i="6"/>
  <c r="EW220" i="6"/>
  <c r="EV220" i="6"/>
  <c r="EU220" i="6"/>
  <c r="ET220" i="6"/>
  <c r="ES220" i="6"/>
  <c r="ER220" i="6"/>
  <c r="EQ220" i="6"/>
  <c r="EP220" i="6"/>
  <c r="EO220" i="6"/>
  <c r="EN220" i="6"/>
  <c r="EM220" i="6"/>
  <c r="EL220" i="6"/>
  <c r="EJ220" i="6"/>
  <c r="GC219" i="6"/>
  <c r="GB219" i="6"/>
  <c r="GA219" i="6"/>
  <c r="FZ219" i="6"/>
  <c r="FY219" i="6"/>
  <c r="FX219" i="6"/>
  <c r="FW219" i="6"/>
  <c r="FV219" i="6"/>
  <c r="FU219" i="6"/>
  <c r="FT219" i="6"/>
  <c r="FS219" i="6"/>
  <c r="FR219" i="6"/>
  <c r="FQ219" i="6"/>
  <c r="FP219" i="6"/>
  <c r="FO219" i="6"/>
  <c r="FN219" i="6"/>
  <c r="FM219" i="6"/>
  <c r="FL219" i="6"/>
  <c r="FK219" i="6"/>
  <c r="FJ219" i="6"/>
  <c r="FI219" i="6"/>
  <c r="FH219" i="6"/>
  <c r="FG219" i="6"/>
  <c r="FF219" i="6"/>
  <c r="FE219" i="6"/>
  <c r="FD219" i="6"/>
  <c r="FC219" i="6"/>
  <c r="FB219" i="6"/>
  <c r="FA219" i="6"/>
  <c r="EZ219" i="6"/>
  <c r="EY219" i="6"/>
  <c r="EX219" i="6"/>
  <c r="EW219" i="6"/>
  <c r="EV219" i="6"/>
  <c r="EU219" i="6"/>
  <c r="ET219" i="6"/>
  <c r="ES219" i="6"/>
  <c r="ER219" i="6"/>
  <c r="EQ219" i="6"/>
  <c r="EP219" i="6"/>
  <c r="EO219" i="6"/>
  <c r="EN219" i="6"/>
  <c r="EM219" i="6"/>
  <c r="EL219" i="6"/>
  <c r="EJ219" i="6"/>
  <c r="GC218" i="6"/>
  <c r="GB218" i="6"/>
  <c r="GA218" i="6"/>
  <c r="FZ218" i="6"/>
  <c r="FY218" i="6"/>
  <c r="FX218" i="6"/>
  <c r="FW218" i="6"/>
  <c r="FV218" i="6"/>
  <c r="FU218" i="6"/>
  <c r="FT218" i="6"/>
  <c r="FS218" i="6"/>
  <c r="FR218" i="6"/>
  <c r="FQ218" i="6"/>
  <c r="FP218" i="6"/>
  <c r="FO218" i="6"/>
  <c r="FN218" i="6"/>
  <c r="FM218" i="6"/>
  <c r="FL218" i="6"/>
  <c r="FK218" i="6"/>
  <c r="FJ218" i="6"/>
  <c r="FI218" i="6"/>
  <c r="FH218" i="6"/>
  <c r="FG218" i="6"/>
  <c r="FF218" i="6"/>
  <c r="FE218" i="6"/>
  <c r="FD218" i="6"/>
  <c r="FC218" i="6"/>
  <c r="FB218" i="6"/>
  <c r="FA218" i="6"/>
  <c r="EZ218" i="6"/>
  <c r="EY218" i="6"/>
  <c r="EX218" i="6"/>
  <c r="EW218" i="6"/>
  <c r="EV218" i="6"/>
  <c r="EU218" i="6"/>
  <c r="ET218" i="6"/>
  <c r="ES218" i="6"/>
  <c r="ER218" i="6"/>
  <c r="EQ218" i="6"/>
  <c r="EP218" i="6"/>
  <c r="EO218" i="6"/>
  <c r="EN218" i="6"/>
  <c r="EM218" i="6"/>
  <c r="EL218" i="6"/>
  <c r="EJ218" i="6"/>
  <c r="GC217" i="6"/>
  <c r="GB217" i="6"/>
  <c r="GA217" i="6"/>
  <c r="FZ217" i="6"/>
  <c r="FY217" i="6"/>
  <c r="FX217" i="6"/>
  <c r="FW217" i="6"/>
  <c r="FV217" i="6"/>
  <c r="FU217" i="6"/>
  <c r="FT217" i="6"/>
  <c r="FS217" i="6"/>
  <c r="FR217" i="6"/>
  <c r="FQ217" i="6"/>
  <c r="FP217" i="6"/>
  <c r="FO217" i="6"/>
  <c r="FN217" i="6"/>
  <c r="FM217" i="6"/>
  <c r="FL217" i="6"/>
  <c r="FK217" i="6"/>
  <c r="FJ217" i="6"/>
  <c r="FI217" i="6"/>
  <c r="FH217" i="6"/>
  <c r="FG217" i="6"/>
  <c r="FF217" i="6"/>
  <c r="FE217" i="6"/>
  <c r="FD217" i="6"/>
  <c r="FC217" i="6"/>
  <c r="FB217" i="6"/>
  <c r="FA217" i="6"/>
  <c r="EZ217" i="6"/>
  <c r="EY217" i="6"/>
  <c r="EX217" i="6"/>
  <c r="EW217" i="6"/>
  <c r="EV217" i="6"/>
  <c r="EU217" i="6"/>
  <c r="ET217" i="6"/>
  <c r="ES217" i="6"/>
  <c r="ER217" i="6"/>
  <c r="EQ217" i="6"/>
  <c r="EP217" i="6"/>
  <c r="EO217" i="6"/>
  <c r="EN217" i="6"/>
  <c r="EM217" i="6"/>
  <c r="EL217" i="6"/>
  <c r="EJ217" i="6"/>
  <c r="GC216" i="6"/>
  <c r="GB216" i="6"/>
  <c r="GA216" i="6"/>
  <c r="FZ216" i="6"/>
  <c r="FY216" i="6"/>
  <c r="FX216" i="6"/>
  <c r="FW216" i="6"/>
  <c r="FV216" i="6"/>
  <c r="FU216" i="6"/>
  <c r="FT216" i="6"/>
  <c r="FS216" i="6"/>
  <c r="FR216" i="6"/>
  <c r="FQ216" i="6"/>
  <c r="FP216" i="6"/>
  <c r="FO216" i="6"/>
  <c r="FN216" i="6"/>
  <c r="FM216" i="6"/>
  <c r="FL216" i="6"/>
  <c r="FK216" i="6"/>
  <c r="FJ216" i="6"/>
  <c r="FI216" i="6"/>
  <c r="FH216" i="6"/>
  <c r="FG216" i="6"/>
  <c r="FF216" i="6"/>
  <c r="FE216" i="6"/>
  <c r="FD216" i="6"/>
  <c r="FC216" i="6"/>
  <c r="FB216" i="6"/>
  <c r="FA216" i="6"/>
  <c r="EZ216" i="6"/>
  <c r="EY216" i="6"/>
  <c r="EX216" i="6"/>
  <c r="EW216" i="6"/>
  <c r="EV216" i="6"/>
  <c r="EU216" i="6"/>
  <c r="ET216" i="6"/>
  <c r="ES216" i="6"/>
  <c r="ER216" i="6"/>
  <c r="EQ216" i="6"/>
  <c r="EP216" i="6"/>
  <c r="EO216" i="6"/>
  <c r="EN216" i="6"/>
  <c r="EM216" i="6"/>
  <c r="EL216" i="6"/>
  <c r="EJ216" i="6"/>
  <c r="GB215" i="6"/>
  <c r="FZ215" i="6"/>
  <c r="FX215" i="6"/>
  <c r="FV215" i="6"/>
  <c r="FT215" i="6"/>
  <c r="FR215" i="6"/>
  <c r="FP215" i="6"/>
  <c r="FN215" i="6"/>
  <c r="FL215" i="6"/>
  <c r="FJ215" i="6"/>
  <c r="FH215" i="6"/>
  <c r="FF215" i="6"/>
  <c r="FD215" i="6"/>
  <c r="FB215" i="6"/>
  <c r="EZ215" i="6"/>
  <c r="EY215" i="6"/>
  <c r="EX215" i="6"/>
  <c r="EV215" i="6"/>
  <c r="ET215" i="6"/>
  <c r="ER215" i="6"/>
  <c r="EP215" i="6"/>
  <c r="EN215" i="6"/>
  <c r="EL215" i="6"/>
  <c r="EJ215" i="6"/>
  <c r="GB214" i="6"/>
  <c r="FZ214" i="6"/>
  <c r="FX214" i="6"/>
  <c r="FV214" i="6"/>
  <c r="FT214" i="6"/>
  <c r="FR214" i="6"/>
  <c r="FP214" i="6"/>
  <c r="FN214" i="6"/>
  <c r="FL214" i="6"/>
  <c r="FJ214" i="6"/>
  <c r="FH214" i="6"/>
  <c r="FF214" i="6"/>
  <c r="FD214" i="6"/>
  <c r="FB214" i="6"/>
  <c r="EZ214" i="6"/>
  <c r="EY214" i="6"/>
  <c r="EX214" i="6"/>
  <c r="ET214" i="6"/>
  <c r="ER214" i="6"/>
  <c r="EP214" i="6"/>
  <c r="EN214" i="6"/>
  <c r="EL214" i="6"/>
  <c r="EJ214" i="6"/>
  <c r="GB213" i="6"/>
  <c r="FZ213" i="6"/>
  <c r="FX213" i="6"/>
  <c r="FV213" i="6"/>
  <c r="FT213" i="6"/>
  <c r="FR213" i="6"/>
  <c r="FP213" i="6"/>
  <c r="FN213" i="6"/>
  <c r="FL213" i="6"/>
  <c r="FJ213" i="6"/>
  <c r="FH213" i="6"/>
  <c r="FF213" i="6"/>
  <c r="FD213" i="6"/>
  <c r="FB213" i="6"/>
  <c r="EZ213" i="6"/>
  <c r="EY213" i="6"/>
  <c r="EX213" i="6"/>
  <c r="ET213" i="6"/>
  <c r="ER213" i="6"/>
  <c r="EP213" i="6"/>
  <c r="EN213" i="6"/>
  <c r="EM213" i="6"/>
  <c r="EL213" i="6"/>
  <c r="EJ213" i="6"/>
  <c r="GC211" i="6"/>
  <c r="GB211" i="6"/>
  <c r="GA211" i="6"/>
  <c r="FZ211" i="6"/>
  <c r="FY211" i="6"/>
  <c r="FX211" i="6"/>
  <c r="FW211" i="6"/>
  <c r="FV211" i="6"/>
  <c r="FU211" i="6"/>
  <c r="FT211" i="6"/>
  <c r="FS211" i="6"/>
  <c r="FR211" i="6"/>
  <c r="FQ211" i="6"/>
  <c r="FP211" i="6"/>
  <c r="FO211" i="6"/>
  <c r="FN211" i="6"/>
  <c r="FM211" i="6"/>
  <c r="FL211" i="6"/>
  <c r="FK211" i="6"/>
  <c r="FJ211" i="6"/>
  <c r="FI211" i="6"/>
  <c r="FH211" i="6"/>
  <c r="FG211" i="6"/>
  <c r="FF211" i="6"/>
  <c r="FE211" i="6"/>
  <c r="FD211" i="6"/>
  <c r="FC211" i="6"/>
  <c r="FB211" i="6"/>
  <c r="FA211" i="6"/>
  <c r="EZ211" i="6"/>
  <c r="EY211" i="6"/>
  <c r="EX211" i="6"/>
  <c r="EW211" i="6"/>
  <c r="EV211" i="6"/>
  <c r="EU211" i="6"/>
  <c r="ET211" i="6"/>
  <c r="ES211" i="6"/>
  <c r="ER211" i="6"/>
  <c r="EQ211" i="6"/>
  <c r="EP211" i="6"/>
  <c r="EO211" i="6"/>
  <c r="EN211" i="6"/>
  <c r="EM211" i="6"/>
  <c r="EL211" i="6"/>
  <c r="EJ211" i="6"/>
  <c r="GC210" i="6"/>
  <c r="GB210" i="6"/>
  <c r="GA210" i="6"/>
  <c r="FZ210" i="6"/>
  <c r="FY210" i="6"/>
  <c r="FX210" i="6"/>
  <c r="FW210" i="6"/>
  <c r="FV210" i="6"/>
  <c r="FU210" i="6"/>
  <c r="FT210" i="6"/>
  <c r="FS210" i="6"/>
  <c r="FR210" i="6"/>
  <c r="FQ210" i="6"/>
  <c r="FP210" i="6"/>
  <c r="FO210" i="6"/>
  <c r="FN210" i="6"/>
  <c r="FM210" i="6"/>
  <c r="FL210" i="6"/>
  <c r="FK210" i="6"/>
  <c r="FJ210" i="6"/>
  <c r="FI210" i="6"/>
  <c r="FH210" i="6"/>
  <c r="FG210" i="6"/>
  <c r="FF210" i="6"/>
  <c r="FE210" i="6"/>
  <c r="FD210" i="6"/>
  <c r="FC210" i="6"/>
  <c r="FB210" i="6"/>
  <c r="FA210" i="6"/>
  <c r="EZ210" i="6"/>
  <c r="EY210" i="6"/>
  <c r="EX210" i="6"/>
  <c r="EW210" i="6"/>
  <c r="EV210" i="6"/>
  <c r="EU210" i="6"/>
  <c r="ET210" i="6"/>
  <c r="ES210" i="6"/>
  <c r="ER210" i="6"/>
  <c r="EQ210" i="6"/>
  <c r="EP210" i="6"/>
  <c r="EO210" i="6"/>
  <c r="EN210" i="6"/>
  <c r="EM210" i="6"/>
  <c r="EL210" i="6"/>
  <c r="EJ210" i="6"/>
  <c r="GC209" i="6"/>
  <c r="GB209" i="6"/>
  <c r="GA209" i="6"/>
  <c r="FZ209" i="6"/>
  <c r="FY209" i="6"/>
  <c r="FX209" i="6"/>
  <c r="FW209" i="6"/>
  <c r="FV209" i="6"/>
  <c r="FU209" i="6"/>
  <c r="FT209" i="6"/>
  <c r="FS209" i="6"/>
  <c r="FR209" i="6"/>
  <c r="FQ209" i="6"/>
  <c r="FP209" i="6"/>
  <c r="FO209" i="6"/>
  <c r="FN209" i="6"/>
  <c r="FM209" i="6"/>
  <c r="FL209" i="6"/>
  <c r="FK209" i="6"/>
  <c r="FJ209" i="6"/>
  <c r="FI209" i="6"/>
  <c r="FH209" i="6"/>
  <c r="FG209" i="6"/>
  <c r="FF209" i="6"/>
  <c r="FE209" i="6"/>
  <c r="FD209" i="6"/>
  <c r="FC209" i="6"/>
  <c r="FB209" i="6"/>
  <c r="FA209" i="6"/>
  <c r="EZ209" i="6"/>
  <c r="EY209" i="6"/>
  <c r="EX209" i="6"/>
  <c r="EW209" i="6"/>
  <c r="EV209" i="6"/>
  <c r="EU209" i="6"/>
  <c r="ET209" i="6"/>
  <c r="ES209" i="6"/>
  <c r="ER209" i="6"/>
  <c r="EQ209" i="6"/>
  <c r="EP209" i="6"/>
  <c r="EO209" i="6"/>
  <c r="EN209" i="6"/>
  <c r="EM209" i="6"/>
  <c r="EL209" i="6"/>
  <c r="EJ209" i="6"/>
  <c r="GC208" i="6"/>
  <c r="GB208" i="6"/>
  <c r="GA208" i="6"/>
  <c r="FZ208" i="6"/>
  <c r="FY208" i="6"/>
  <c r="FX208" i="6"/>
  <c r="FW208" i="6"/>
  <c r="FV208" i="6"/>
  <c r="FU208" i="6"/>
  <c r="FT208" i="6"/>
  <c r="FS208" i="6"/>
  <c r="FR208" i="6"/>
  <c r="FQ208" i="6"/>
  <c r="FP208" i="6"/>
  <c r="FO208" i="6"/>
  <c r="FN208" i="6"/>
  <c r="FM208" i="6"/>
  <c r="FL208" i="6"/>
  <c r="FK208" i="6"/>
  <c r="FJ208" i="6"/>
  <c r="FI208" i="6"/>
  <c r="FH208" i="6"/>
  <c r="FG208" i="6"/>
  <c r="FF208" i="6"/>
  <c r="FE208" i="6"/>
  <c r="FD208" i="6"/>
  <c r="FC208" i="6"/>
  <c r="FB208" i="6"/>
  <c r="FA208" i="6"/>
  <c r="EZ208" i="6"/>
  <c r="EY208" i="6"/>
  <c r="EX208" i="6"/>
  <c r="EW208" i="6"/>
  <c r="EV208" i="6"/>
  <c r="EU208" i="6"/>
  <c r="ET208" i="6"/>
  <c r="ES208" i="6"/>
  <c r="ER208" i="6"/>
  <c r="EQ208" i="6"/>
  <c r="EP208" i="6"/>
  <c r="EO208" i="6"/>
  <c r="EN208" i="6"/>
  <c r="EM208" i="6"/>
  <c r="EL208" i="6"/>
  <c r="EJ208" i="6"/>
  <c r="GC207" i="6"/>
  <c r="GB207" i="6"/>
  <c r="GA207" i="6"/>
  <c r="FZ207" i="6"/>
  <c r="FY207" i="6"/>
  <c r="FX207" i="6"/>
  <c r="FW207" i="6"/>
  <c r="FV207" i="6"/>
  <c r="FU207" i="6"/>
  <c r="FT207" i="6"/>
  <c r="FS207" i="6"/>
  <c r="FR207" i="6"/>
  <c r="FQ207" i="6"/>
  <c r="FP207" i="6"/>
  <c r="FO207" i="6"/>
  <c r="FN207" i="6"/>
  <c r="FM207" i="6"/>
  <c r="FL207" i="6"/>
  <c r="FK207" i="6"/>
  <c r="FJ207" i="6"/>
  <c r="FI207" i="6"/>
  <c r="FH207" i="6"/>
  <c r="FG207" i="6"/>
  <c r="FF207" i="6"/>
  <c r="FE207" i="6"/>
  <c r="FD207" i="6"/>
  <c r="FC207" i="6"/>
  <c r="FB207" i="6"/>
  <c r="FA207" i="6"/>
  <c r="EZ207" i="6"/>
  <c r="EY207" i="6"/>
  <c r="EX207" i="6"/>
  <c r="EW207" i="6"/>
  <c r="EV207" i="6"/>
  <c r="EU207" i="6"/>
  <c r="ET207" i="6"/>
  <c r="ES207" i="6"/>
  <c r="ER207" i="6"/>
  <c r="EQ207" i="6"/>
  <c r="EP207" i="6"/>
  <c r="EO207" i="6"/>
  <c r="EN207" i="6"/>
  <c r="EM207" i="6"/>
  <c r="EL207" i="6"/>
  <c r="EJ207" i="6"/>
  <c r="GB206" i="6"/>
  <c r="FZ206" i="6"/>
  <c r="FX206" i="6"/>
  <c r="FV206" i="6"/>
  <c r="FT206" i="6"/>
  <c r="FR206" i="6"/>
  <c r="FP206" i="6"/>
  <c r="FN206" i="6"/>
  <c r="FL206" i="6"/>
  <c r="FJ206" i="6"/>
  <c r="FH206" i="6"/>
  <c r="FF206" i="6"/>
  <c r="FD206" i="6"/>
  <c r="FB206" i="6"/>
  <c r="EZ206" i="6"/>
  <c r="EY206" i="6"/>
  <c r="EX206" i="6"/>
  <c r="ET206" i="6"/>
  <c r="ER206" i="6"/>
  <c r="EP206" i="6"/>
  <c r="EN206" i="6"/>
  <c r="EL206" i="6"/>
  <c r="EJ206" i="6"/>
  <c r="GB205" i="6"/>
  <c r="FZ205" i="6"/>
  <c r="FX205" i="6"/>
  <c r="FV205" i="6"/>
  <c r="FT205" i="6"/>
  <c r="FR205" i="6"/>
  <c r="FP205" i="6"/>
  <c r="FN205" i="6"/>
  <c r="FL205" i="6"/>
  <c r="FJ205" i="6"/>
  <c r="FH205" i="6"/>
  <c r="FF205" i="6"/>
  <c r="FD205" i="6"/>
  <c r="FB205" i="6"/>
  <c r="EZ205" i="6"/>
  <c r="EY205" i="6"/>
  <c r="EX205" i="6"/>
  <c r="ET205" i="6"/>
  <c r="ER205" i="6"/>
  <c r="EP205" i="6"/>
  <c r="EN205" i="6"/>
  <c r="EL205" i="6"/>
  <c r="EJ205" i="6"/>
  <c r="GB204" i="6"/>
  <c r="FZ204" i="6"/>
  <c r="FX204" i="6"/>
  <c r="FV204" i="6"/>
  <c r="FT204" i="6"/>
  <c r="FR204" i="6"/>
  <c r="FP204" i="6"/>
  <c r="FN204" i="6"/>
  <c r="FL204" i="6"/>
  <c r="FJ204" i="6"/>
  <c r="FH204" i="6"/>
  <c r="FF204" i="6"/>
  <c r="FD204" i="6"/>
  <c r="FB204" i="6"/>
  <c r="EZ204" i="6"/>
  <c r="EY204" i="6"/>
  <c r="EX204" i="6"/>
  <c r="ET204" i="6"/>
  <c r="ER204" i="6"/>
  <c r="EP204" i="6"/>
  <c r="EN204" i="6"/>
  <c r="EL204" i="6"/>
  <c r="EJ204" i="6"/>
  <c r="GB203" i="6"/>
  <c r="FZ203" i="6"/>
  <c r="FX203" i="6"/>
  <c r="FV203" i="6"/>
  <c r="FT203" i="6"/>
  <c r="FR203" i="6"/>
  <c r="FP203" i="6"/>
  <c r="FN203" i="6"/>
  <c r="FL203" i="6"/>
  <c r="FJ203" i="6"/>
  <c r="FH203" i="6"/>
  <c r="FF203" i="6"/>
  <c r="FD203" i="6"/>
  <c r="FB203" i="6"/>
  <c r="EZ203" i="6"/>
  <c r="EY203" i="6"/>
  <c r="EX203" i="6"/>
  <c r="ET203" i="6"/>
  <c r="ER203" i="6"/>
  <c r="EP203" i="6"/>
  <c r="EN203" i="6"/>
  <c r="EL203" i="6"/>
  <c r="EJ203" i="6"/>
  <c r="GB202" i="6"/>
  <c r="FZ202" i="6"/>
  <c r="FX202" i="6"/>
  <c r="FV202" i="6"/>
  <c r="FT202" i="6"/>
  <c r="FR202" i="6"/>
  <c r="FP202" i="6"/>
  <c r="FN202" i="6"/>
  <c r="FL202" i="6"/>
  <c r="FJ202" i="6"/>
  <c r="FH202" i="6"/>
  <c r="FF202" i="6"/>
  <c r="FD202" i="6"/>
  <c r="FB202" i="6"/>
  <c r="EZ202" i="6"/>
  <c r="EY202" i="6"/>
  <c r="EX202" i="6"/>
  <c r="ET202" i="6"/>
  <c r="ER202" i="6"/>
  <c r="EP202" i="6"/>
  <c r="EN202" i="6"/>
  <c r="EL202" i="6"/>
  <c r="EJ202" i="6"/>
  <c r="GB201" i="6"/>
  <c r="FZ201" i="6"/>
  <c r="FX201" i="6"/>
  <c r="FV201" i="6"/>
  <c r="FT201" i="6"/>
  <c r="FR201" i="6"/>
  <c r="FP201" i="6"/>
  <c r="FN201" i="6"/>
  <c r="FL201" i="6"/>
  <c r="FJ201" i="6"/>
  <c r="FH201" i="6"/>
  <c r="FF201" i="6"/>
  <c r="FD201" i="6"/>
  <c r="FB201" i="6"/>
  <c r="EZ201" i="6"/>
  <c r="EY201" i="6"/>
  <c r="EX201" i="6"/>
  <c r="ET201" i="6"/>
  <c r="ER201" i="6"/>
  <c r="EP201" i="6"/>
  <c r="EN201" i="6"/>
  <c r="EL201" i="6"/>
  <c r="EJ201" i="6"/>
  <c r="GB200" i="6"/>
  <c r="FZ200" i="6"/>
  <c r="FX200" i="6"/>
  <c r="FV200" i="6"/>
  <c r="FT200" i="6"/>
  <c r="FR200" i="6"/>
  <c r="FP200" i="6"/>
  <c r="FN200" i="6"/>
  <c r="FL200" i="6"/>
  <c r="FJ200" i="6"/>
  <c r="FH200" i="6"/>
  <c r="FF200" i="6"/>
  <c r="FD200" i="6"/>
  <c r="FB200" i="6"/>
  <c r="EZ200" i="6"/>
  <c r="EY200" i="6"/>
  <c r="EX200" i="6"/>
  <c r="ET200" i="6"/>
  <c r="ER200" i="6"/>
  <c r="EP200" i="6"/>
  <c r="EN200" i="6"/>
  <c r="EL200" i="6"/>
  <c r="EJ200" i="6"/>
  <c r="GB199" i="6"/>
  <c r="FZ199" i="6"/>
  <c r="FX199" i="6"/>
  <c r="FV199" i="6"/>
  <c r="FT199" i="6"/>
  <c r="FR199" i="6"/>
  <c r="FP199" i="6"/>
  <c r="FN199" i="6"/>
  <c r="FL199" i="6"/>
  <c r="FJ199" i="6"/>
  <c r="FH199" i="6"/>
  <c r="FF199" i="6"/>
  <c r="FD199" i="6"/>
  <c r="FB199" i="6"/>
  <c r="EZ199" i="6"/>
  <c r="EY199" i="6"/>
  <c r="EX199" i="6"/>
  <c r="ET199" i="6"/>
  <c r="ER199" i="6"/>
  <c r="EP199" i="6"/>
  <c r="EN199" i="6"/>
  <c r="EL199" i="6"/>
  <c r="EJ199" i="6"/>
  <c r="GB198" i="6"/>
  <c r="FZ198" i="6"/>
  <c r="FX198" i="6"/>
  <c r="FV198" i="6"/>
  <c r="FT198" i="6"/>
  <c r="FR198" i="6"/>
  <c r="FP198" i="6"/>
  <c r="FN198" i="6"/>
  <c r="FL198" i="6"/>
  <c r="FJ198" i="6"/>
  <c r="FH198" i="6"/>
  <c r="FF198" i="6"/>
  <c r="FD198" i="6"/>
  <c r="FB198" i="6"/>
  <c r="EZ198" i="6"/>
  <c r="EY198" i="6"/>
  <c r="EX198" i="6"/>
  <c r="ET198" i="6"/>
  <c r="ER198" i="6"/>
  <c r="EP198" i="6"/>
  <c r="EN198" i="6"/>
  <c r="EL198" i="6"/>
  <c r="EJ198" i="6"/>
  <c r="GB197" i="6"/>
  <c r="FZ197" i="6"/>
  <c r="FX197" i="6"/>
  <c r="FV197" i="6"/>
  <c r="FT197" i="6"/>
  <c r="FR197" i="6"/>
  <c r="FP197" i="6"/>
  <c r="FN197" i="6"/>
  <c r="FL197" i="6"/>
  <c r="FJ197" i="6"/>
  <c r="FH197" i="6"/>
  <c r="FF197" i="6"/>
  <c r="FD197" i="6"/>
  <c r="FB197" i="6"/>
  <c r="EZ197" i="6"/>
  <c r="EY197" i="6"/>
  <c r="EX197" i="6"/>
  <c r="ET197" i="6"/>
  <c r="ER197" i="6"/>
  <c r="EP197" i="6"/>
  <c r="EN197" i="6"/>
  <c r="EL197" i="6"/>
  <c r="EJ197" i="6"/>
  <c r="GC195" i="6"/>
  <c r="GB195" i="6"/>
  <c r="GA195" i="6"/>
  <c r="FZ195" i="6"/>
  <c r="FY195" i="6"/>
  <c r="FX195" i="6"/>
  <c r="FW195" i="6"/>
  <c r="FV195" i="6"/>
  <c r="FU195" i="6"/>
  <c r="FT195" i="6"/>
  <c r="FS195" i="6"/>
  <c r="FR195" i="6"/>
  <c r="FQ195" i="6"/>
  <c r="FP195" i="6"/>
  <c r="FO195" i="6"/>
  <c r="FN195" i="6"/>
  <c r="FM195" i="6"/>
  <c r="FL195" i="6"/>
  <c r="FK195" i="6"/>
  <c r="FJ195" i="6"/>
  <c r="FI195" i="6"/>
  <c r="FH195" i="6"/>
  <c r="FG195" i="6"/>
  <c r="FF195" i="6"/>
  <c r="FE195" i="6"/>
  <c r="FD195" i="6"/>
  <c r="FC195" i="6"/>
  <c r="FB195" i="6"/>
  <c r="FA195" i="6"/>
  <c r="EZ195" i="6"/>
  <c r="EY195" i="6"/>
  <c r="EX195" i="6"/>
  <c r="EW195" i="6"/>
  <c r="EV195" i="6"/>
  <c r="EU195" i="6"/>
  <c r="ET195" i="6"/>
  <c r="ES195" i="6"/>
  <c r="ER195" i="6"/>
  <c r="EQ195" i="6"/>
  <c r="EP195" i="6"/>
  <c r="EO195" i="6"/>
  <c r="EN195" i="6"/>
  <c r="EM195" i="6"/>
  <c r="EL195" i="6"/>
  <c r="EJ195" i="6"/>
  <c r="GC194" i="6"/>
  <c r="GB194" i="6"/>
  <c r="GA194" i="6"/>
  <c r="FZ194" i="6"/>
  <c r="FY194" i="6"/>
  <c r="FX194" i="6"/>
  <c r="FW194" i="6"/>
  <c r="FV194" i="6"/>
  <c r="FU194" i="6"/>
  <c r="FT194" i="6"/>
  <c r="FS194" i="6"/>
  <c r="FR194" i="6"/>
  <c r="FQ194" i="6"/>
  <c r="FP194" i="6"/>
  <c r="FO194" i="6"/>
  <c r="FN194" i="6"/>
  <c r="FM194" i="6"/>
  <c r="FL194" i="6"/>
  <c r="FK194" i="6"/>
  <c r="FJ194" i="6"/>
  <c r="FI194" i="6"/>
  <c r="FH194" i="6"/>
  <c r="FG194" i="6"/>
  <c r="FF194" i="6"/>
  <c r="FE194" i="6"/>
  <c r="FD194" i="6"/>
  <c r="FC194" i="6"/>
  <c r="FB194" i="6"/>
  <c r="FA194" i="6"/>
  <c r="EZ194" i="6"/>
  <c r="EY194" i="6"/>
  <c r="EX194" i="6"/>
  <c r="EW194" i="6"/>
  <c r="EV194" i="6"/>
  <c r="EU194" i="6"/>
  <c r="ET194" i="6"/>
  <c r="ES194" i="6"/>
  <c r="ER194" i="6"/>
  <c r="EQ194" i="6"/>
  <c r="EP194" i="6"/>
  <c r="EO194" i="6"/>
  <c r="EN194" i="6"/>
  <c r="EM194" i="6"/>
  <c r="EL194" i="6"/>
  <c r="EJ194" i="6"/>
  <c r="GC193" i="6"/>
  <c r="GB193" i="6"/>
  <c r="GA193" i="6"/>
  <c r="FZ193" i="6"/>
  <c r="FY193" i="6"/>
  <c r="FX193" i="6"/>
  <c r="FW193" i="6"/>
  <c r="FV193" i="6"/>
  <c r="FU193" i="6"/>
  <c r="FT193" i="6"/>
  <c r="FS193" i="6"/>
  <c r="FR193" i="6"/>
  <c r="FQ193" i="6"/>
  <c r="FP193" i="6"/>
  <c r="FO193" i="6"/>
  <c r="FN193" i="6"/>
  <c r="FM193" i="6"/>
  <c r="FL193" i="6"/>
  <c r="FK193" i="6"/>
  <c r="FJ193" i="6"/>
  <c r="FI193" i="6"/>
  <c r="FH193" i="6"/>
  <c r="FG193" i="6"/>
  <c r="FF193" i="6"/>
  <c r="FE193" i="6"/>
  <c r="FD193" i="6"/>
  <c r="FC193" i="6"/>
  <c r="FB193" i="6"/>
  <c r="FA193" i="6"/>
  <c r="EZ193" i="6"/>
  <c r="EY193" i="6"/>
  <c r="EX193" i="6"/>
  <c r="EW193" i="6"/>
  <c r="EV193" i="6"/>
  <c r="EU193" i="6"/>
  <c r="ET193" i="6"/>
  <c r="ES193" i="6"/>
  <c r="ER193" i="6"/>
  <c r="EQ193" i="6"/>
  <c r="EP193" i="6"/>
  <c r="EO193" i="6"/>
  <c r="EN193" i="6"/>
  <c r="EM193" i="6"/>
  <c r="EL193" i="6"/>
  <c r="EJ193" i="6"/>
  <c r="GC192" i="6"/>
  <c r="GB192" i="6"/>
  <c r="GA192" i="6"/>
  <c r="FZ192" i="6"/>
  <c r="FY192" i="6"/>
  <c r="FX192" i="6"/>
  <c r="FW192" i="6"/>
  <c r="FV192" i="6"/>
  <c r="FU192" i="6"/>
  <c r="FT192" i="6"/>
  <c r="FS192" i="6"/>
  <c r="FR192" i="6"/>
  <c r="FQ192" i="6"/>
  <c r="FP192" i="6"/>
  <c r="FO192" i="6"/>
  <c r="FN192" i="6"/>
  <c r="FM192" i="6"/>
  <c r="FL192" i="6"/>
  <c r="FK192" i="6"/>
  <c r="FJ192" i="6"/>
  <c r="FI192" i="6"/>
  <c r="FH192" i="6"/>
  <c r="FG192" i="6"/>
  <c r="FF192" i="6"/>
  <c r="FE192" i="6"/>
  <c r="FD192" i="6"/>
  <c r="FC192" i="6"/>
  <c r="FB192" i="6"/>
  <c r="FA192" i="6"/>
  <c r="EZ192" i="6"/>
  <c r="EY192" i="6"/>
  <c r="EX192" i="6"/>
  <c r="EW192" i="6"/>
  <c r="EV192" i="6"/>
  <c r="EU192" i="6"/>
  <c r="ET192" i="6"/>
  <c r="ES192" i="6"/>
  <c r="ER192" i="6"/>
  <c r="EQ192" i="6"/>
  <c r="EP192" i="6"/>
  <c r="EO192" i="6"/>
  <c r="EN192" i="6"/>
  <c r="EM192" i="6"/>
  <c r="EL192" i="6"/>
  <c r="EJ192" i="6"/>
  <c r="GC191" i="6"/>
  <c r="GB191" i="6"/>
  <c r="GA191" i="6"/>
  <c r="FZ191" i="6"/>
  <c r="FY191" i="6"/>
  <c r="FX191" i="6"/>
  <c r="FW191" i="6"/>
  <c r="FV191" i="6"/>
  <c r="FU191" i="6"/>
  <c r="FT191" i="6"/>
  <c r="FS191" i="6"/>
  <c r="FR191" i="6"/>
  <c r="FQ191" i="6"/>
  <c r="FP191" i="6"/>
  <c r="FO191" i="6"/>
  <c r="FN191" i="6"/>
  <c r="FM191" i="6"/>
  <c r="FL191" i="6"/>
  <c r="FK191" i="6"/>
  <c r="FJ191" i="6"/>
  <c r="FI191" i="6"/>
  <c r="FH191" i="6"/>
  <c r="FG191" i="6"/>
  <c r="FF191" i="6"/>
  <c r="FE191" i="6"/>
  <c r="FD191" i="6"/>
  <c r="FC191" i="6"/>
  <c r="FB191" i="6"/>
  <c r="FA191" i="6"/>
  <c r="EZ191" i="6"/>
  <c r="EY191" i="6"/>
  <c r="EX191" i="6"/>
  <c r="EW191" i="6"/>
  <c r="EV191" i="6"/>
  <c r="EU191" i="6"/>
  <c r="ET191" i="6"/>
  <c r="ES191" i="6"/>
  <c r="ER191" i="6"/>
  <c r="EQ191" i="6"/>
  <c r="EP191" i="6"/>
  <c r="EO191" i="6"/>
  <c r="EN191" i="6"/>
  <c r="EM191" i="6"/>
  <c r="EL191" i="6"/>
  <c r="EJ191" i="6"/>
  <c r="GC190" i="6"/>
  <c r="GB190" i="6"/>
  <c r="GA190" i="6"/>
  <c r="FZ190" i="6"/>
  <c r="FY190" i="6"/>
  <c r="FX190" i="6"/>
  <c r="FW190" i="6"/>
  <c r="FV190" i="6"/>
  <c r="FU190" i="6"/>
  <c r="FT190" i="6"/>
  <c r="FS190" i="6"/>
  <c r="FR190" i="6"/>
  <c r="FQ190" i="6"/>
  <c r="FP190" i="6"/>
  <c r="FO190" i="6"/>
  <c r="FN190" i="6"/>
  <c r="FM190" i="6"/>
  <c r="FL190" i="6"/>
  <c r="FK190" i="6"/>
  <c r="FJ190" i="6"/>
  <c r="FI190" i="6"/>
  <c r="FH190" i="6"/>
  <c r="FG190" i="6"/>
  <c r="FF190" i="6"/>
  <c r="FE190" i="6"/>
  <c r="FD190" i="6"/>
  <c r="FC190" i="6"/>
  <c r="FB190" i="6"/>
  <c r="FA190" i="6"/>
  <c r="EZ190" i="6"/>
  <c r="EY190" i="6"/>
  <c r="EX190" i="6"/>
  <c r="EW190" i="6"/>
  <c r="EV190" i="6"/>
  <c r="EU190" i="6"/>
  <c r="ET190" i="6"/>
  <c r="ES190" i="6"/>
  <c r="ER190" i="6"/>
  <c r="EQ190" i="6"/>
  <c r="EP190" i="6"/>
  <c r="EO190" i="6"/>
  <c r="EN190" i="6"/>
  <c r="EM190" i="6"/>
  <c r="EL190" i="6"/>
  <c r="EJ190" i="6"/>
  <c r="GC189" i="6"/>
  <c r="GB189" i="6"/>
  <c r="GA189" i="6"/>
  <c r="FZ189" i="6"/>
  <c r="FY189" i="6"/>
  <c r="FX189" i="6"/>
  <c r="FW189" i="6"/>
  <c r="FV189" i="6"/>
  <c r="FU189" i="6"/>
  <c r="FT189" i="6"/>
  <c r="FS189" i="6"/>
  <c r="FR189" i="6"/>
  <c r="FQ189" i="6"/>
  <c r="FP189" i="6"/>
  <c r="FO189" i="6"/>
  <c r="FN189" i="6"/>
  <c r="FM189" i="6"/>
  <c r="FL189" i="6"/>
  <c r="FK189" i="6"/>
  <c r="FJ189" i="6"/>
  <c r="FI189" i="6"/>
  <c r="FH189" i="6"/>
  <c r="FG189" i="6"/>
  <c r="FF189" i="6"/>
  <c r="FE189" i="6"/>
  <c r="FD189" i="6"/>
  <c r="FC189" i="6"/>
  <c r="FB189" i="6"/>
  <c r="FA189" i="6"/>
  <c r="EZ189" i="6"/>
  <c r="EY189" i="6"/>
  <c r="EX189" i="6"/>
  <c r="EW189" i="6"/>
  <c r="EV189" i="6"/>
  <c r="EU189" i="6"/>
  <c r="ET189" i="6"/>
  <c r="ES189" i="6"/>
  <c r="ER189" i="6"/>
  <c r="EQ189" i="6"/>
  <c r="EP189" i="6"/>
  <c r="EO189" i="6"/>
  <c r="EN189" i="6"/>
  <c r="EM189" i="6"/>
  <c r="EL189" i="6"/>
  <c r="EJ189" i="6"/>
  <c r="GC188" i="6"/>
  <c r="GB188" i="6"/>
  <c r="GA188" i="6"/>
  <c r="FZ188" i="6"/>
  <c r="FY188" i="6"/>
  <c r="FX188" i="6"/>
  <c r="FW188" i="6"/>
  <c r="FV188" i="6"/>
  <c r="FU188" i="6"/>
  <c r="FT188" i="6"/>
  <c r="FS188" i="6"/>
  <c r="FR188" i="6"/>
  <c r="FQ188" i="6"/>
  <c r="FP188" i="6"/>
  <c r="FO188" i="6"/>
  <c r="FN188" i="6"/>
  <c r="FM188" i="6"/>
  <c r="FL188" i="6"/>
  <c r="FK188" i="6"/>
  <c r="FJ188" i="6"/>
  <c r="FI188" i="6"/>
  <c r="FH188" i="6"/>
  <c r="FG188" i="6"/>
  <c r="FF188" i="6"/>
  <c r="FE188" i="6"/>
  <c r="FD188" i="6"/>
  <c r="FC188" i="6"/>
  <c r="FB188" i="6"/>
  <c r="FA188" i="6"/>
  <c r="EZ188" i="6"/>
  <c r="EY188" i="6"/>
  <c r="EX188" i="6"/>
  <c r="EW188" i="6"/>
  <c r="EV188" i="6"/>
  <c r="EU188" i="6"/>
  <c r="ET188" i="6"/>
  <c r="ES188" i="6"/>
  <c r="ER188" i="6"/>
  <c r="EQ188" i="6"/>
  <c r="EP188" i="6"/>
  <c r="EO188" i="6"/>
  <c r="EN188" i="6"/>
  <c r="EM188" i="6"/>
  <c r="EL188" i="6"/>
  <c r="EJ188" i="6"/>
  <c r="GC187" i="6"/>
  <c r="GB187" i="6"/>
  <c r="GA187" i="6"/>
  <c r="FZ187" i="6"/>
  <c r="FY187" i="6"/>
  <c r="FX187" i="6"/>
  <c r="FW187" i="6"/>
  <c r="FV187" i="6"/>
  <c r="FU187" i="6"/>
  <c r="FT187" i="6"/>
  <c r="FS187" i="6"/>
  <c r="FR187" i="6"/>
  <c r="FQ187" i="6"/>
  <c r="FP187" i="6"/>
  <c r="FO187" i="6"/>
  <c r="FN187" i="6"/>
  <c r="FM187" i="6"/>
  <c r="FL187" i="6"/>
  <c r="FK187" i="6"/>
  <c r="FJ187" i="6"/>
  <c r="FI187" i="6"/>
  <c r="FH187" i="6"/>
  <c r="FG187" i="6"/>
  <c r="FF187" i="6"/>
  <c r="FE187" i="6"/>
  <c r="FD187" i="6"/>
  <c r="FC187" i="6"/>
  <c r="FB187" i="6"/>
  <c r="FA187" i="6"/>
  <c r="EZ187" i="6"/>
  <c r="EY187" i="6"/>
  <c r="EX187" i="6"/>
  <c r="EW187" i="6"/>
  <c r="EV187" i="6"/>
  <c r="EU187" i="6"/>
  <c r="ET187" i="6"/>
  <c r="ES187" i="6"/>
  <c r="ER187" i="6"/>
  <c r="EQ187" i="6"/>
  <c r="EP187" i="6"/>
  <c r="EO187" i="6"/>
  <c r="EN187" i="6"/>
  <c r="EM187" i="6"/>
  <c r="EL187" i="6"/>
  <c r="EJ187" i="6"/>
  <c r="GC186" i="6"/>
  <c r="GB186" i="6"/>
  <c r="GA186" i="6"/>
  <c r="FZ186" i="6"/>
  <c r="FY186" i="6"/>
  <c r="FX186" i="6"/>
  <c r="FW186" i="6"/>
  <c r="FV186" i="6"/>
  <c r="FU186" i="6"/>
  <c r="FT186" i="6"/>
  <c r="FS186" i="6"/>
  <c r="FR186" i="6"/>
  <c r="FQ186" i="6"/>
  <c r="FP186" i="6"/>
  <c r="FO186" i="6"/>
  <c r="FN186" i="6"/>
  <c r="FM186" i="6"/>
  <c r="FL186" i="6"/>
  <c r="FK186" i="6"/>
  <c r="FJ186" i="6"/>
  <c r="FI186" i="6"/>
  <c r="FH186" i="6"/>
  <c r="FG186" i="6"/>
  <c r="FF186" i="6"/>
  <c r="FE186" i="6"/>
  <c r="FD186" i="6"/>
  <c r="FC186" i="6"/>
  <c r="FB186" i="6"/>
  <c r="FA186" i="6"/>
  <c r="EZ186" i="6"/>
  <c r="EY186" i="6"/>
  <c r="EX186" i="6"/>
  <c r="EW186" i="6"/>
  <c r="EV186" i="6"/>
  <c r="EU186" i="6"/>
  <c r="ET186" i="6"/>
  <c r="ES186" i="6"/>
  <c r="ER186" i="6"/>
  <c r="EQ186" i="6"/>
  <c r="EP186" i="6"/>
  <c r="EO186" i="6"/>
  <c r="EN186" i="6"/>
  <c r="EL186" i="6"/>
  <c r="EJ186" i="6"/>
  <c r="GC185" i="6"/>
  <c r="GB185" i="6"/>
  <c r="GA185" i="6"/>
  <c r="FZ185" i="6"/>
  <c r="FY185" i="6"/>
  <c r="FX185" i="6"/>
  <c r="FW185" i="6"/>
  <c r="FV185" i="6"/>
  <c r="FU185" i="6"/>
  <c r="FT185" i="6"/>
  <c r="FS185" i="6"/>
  <c r="FR185" i="6"/>
  <c r="FQ185" i="6"/>
  <c r="FP185" i="6"/>
  <c r="FO185" i="6"/>
  <c r="FN185" i="6"/>
  <c r="FM185" i="6"/>
  <c r="FL185" i="6"/>
  <c r="FK185" i="6"/>
  <c r="FJ185" i="6"/>
  <c r="FI185" i="6"/>
  <c r="FH185" i="6"/>
  <c r="FG185" i="6"/>
  <c r="FF185" i="6"/>
  <c r="FE185" i="6"/>
  <c r="FD185" i="6"/>
  <c r="FC185" i="6"/>
  <c r="FB185" i="6"/>
  <c r="FA185" i="6"/>
  <c r="EZ185" i="6"/>
  <c r="EY185" i="6"/>
  <c r="EX185" i="6"/>
  <c r="EW185" i="6"/>
  <c r="EV185" i="6"/>
  <c r="EU185" i="6"/>
  <c r="ET185" i="6"/>
  <c r="ES185" i="6"/>
  <c r="ER185" i="6"/>
  <c r="EQ185" i="6"/>
  <c r="EP185" i="6"/>
  <c r="EO185" i="6"/>
  <c r="EN185" i="6"/>
  <c r="EL185" i="6"/>
  <c r="EJ185" i="6"/>
  <c r="GC184" i="6"/>
  <c r="GB184" i="6"/>
  <c r="GA184" i="6"/>
  <c r="FZ184" i="6"/>
  <c r="FY184" i="6"/>
  <c r="FX184" i="6"/>
  <c r="FW184" i="6"/>
  <c r="FV184" i="6"/>
  <c r="FU184" i="6"/>
  <c r="FT184" i="6"/>
  <c r="FS184" i="6"/>
  <c r="FR184" i="6"/>
  <c r="FQ184" i="6"/>
  <c r="FP184" i="6"/>
  <c r="FO184" i="6"/>
  <c r="FN184" i="6"/>
  <c r="FM184" i="6"/>
  <c r="FL184" i="6"/>
  <c r="FK184" i="6"/>
  <c r="FJ184" i="6"/>
  <c r="FI184" i="6"/>
  <c r="FH184" i="6"/>
  <c r="FG184" i="6"/>
  <c r="FF184" i="6"/>
  <c r="FE184" i="6"/>
  <c r="FD184" i="6"/>
  <c r="FC184" i="6"/>
  <c r="FB184" i="6"/>
  <c r="FA184" i="6"/>
  <c r="EZ184" i="6"/>
  <c r="EY184" i="6"/>
  <c r="EX184" i="6"/>
  <c r="EW184" i="6"/>
  <c r="EV184" i="6"/>
  <c r="EU184" i="6"/>
  <c r="ET184" i="6"/>
  <c r="ES184" i="6"/>
  <c r="ER184" i="6"/>
  <c r="EQ184" i="6"/>
  <c r="EP184" i="6"/>
  <c r="EO184" i="6"/>
  <c r="EN184" i="6"/>
  <c r="EL184" i="6"/>
  <c r="EJ184" i="6"/>
  <c r="GB183" i="6"/>
  <c r="FZ183" i="6"/>
  <c r="FX183" i="6"/>
  <c r="FV183" i="6"/>
  <c r="FT183" i="6"/>
  <c r="FR183" i="6"/>
  <c r="FP183" i="6"/>
  <c r="FN183" i="6"/>
  <c r="FL183" i="6"/>
  <c r="FJ183" i="6"/>
  <c r="FH183" i="6"/>
  <c r="FF183" i="6"/>
  <c r="FD183" i="6"/>
  <c r="FB183" i="6"/>
  <c r="EZ183" i="6"/>
  <c r="EY183" i="6"/>
  <c r="EX183" i="6"/>
  <c r="ET183" i="6"/>
  <c r="ER183" i="6"/>
  <c r="EP183" i="6"/>
  <c r="EN183" i="6"/>
  <c r="EL183" i="6"/>
  <c r="EJ183" i="6"/>
  <c r="GB182" i="6"/>
  <c r="FZ182" i="6"/>
  <c r="FX182" i="6"/>
  <c r="FV182" i="6"/>
  <c r="FT182" i="6"/>
  <c r="FR182" i="6"/>
  <c r="FP182" i="6"/>
  <c r="FN182" i="6"/>
  <c r="FL182" i="6"/>
  <c r="FJ182" i="6"/>
  <c r="FH182" i="6"/>
  <c r="FF182" i="6"/>
  <c r="FD182" i="6"/>
  <c r="FB182" i="6"/>
  <c r="EZ182" i="6"/>
  <c r="EY182" i="6"/>
  <c r="EX182" i="6"/>
  <c r="ET182" i="6"/>
  <c r="ER182" i="6"/>
  <c r="EP182" i="6"/>
  <c r="EN182" i="6"/>
  <c r="EL182" i="6"/>
  <c r="EJ182" i="6"/>
  <c r="GC180" i="6"/>
  <c r="GB180" i="6"/>
  <c r="GA180" i="6"/>
  <c r="FZ180" i="6"/>
  <c r="FY180" i="6"/>
  <c r="FX180" i="6"/>
  <c r="FW180" i="6"/>
  <c r="FV180" i="6"/>
  <c r="FU180" i="6"/>
  <c r="FT180" i="6"/>
  <c r="FS180" i="6"/>
  <c r="FR180" i="6"/>
  <c r="FQ180" i="6"/>
  <c r="FP180" i="6"/>
  <c r="FO180" i="6"/>
  <c r="FN180" i="6"/>
  <c r="FM180" i="6"/>
  <c r="FL180" i="6"/>
  <c r="FK180" i="6"/>
  <c r="FJ180" i="6"/>
  <c r="FI180" i="6"/>
  <c r="FH180" i="6"/>
  <c r="FG180" i="6"/>
  <c r="FF180" i="6"/>
  <c r="FE180" i="6"/>
  <c r="FD180" i="6"/>
  <c r="FC180" i="6"/>
  <c r="FB180" i="6"/>
  <c r="FA180" i="6"/>
  <c r="EZ180" i="6"/>
  <c r="EY180" i="6"/>
  <c r="EX180" i="6"/>
  <c r="EW180" i="6"/>
  <c r="EV180" i="6"/>
  <c r="EU180" i="6"/>
  <c r="ET180" i="6"/>
  <c r="ES180" i="6"/>
  <c r="ER180" i="6"/>
  <c r="EQ180" i="6"/>
  <c r="EP180" i="6"/>
  <c r="EO180" i="6"/>
  <c r="EN180" i="6"/>
  <c r="EM180" i="6"/>
  <c r="EL180" i="6"/>
  <c r="EJ180" i="6"/>
  <c r="GC179" i="6"/>
  <c r="GB179" i="6"/>
  <c r="GA179" i="6"/>
  <c r="FZ179" i="6"/>
  <c r="FY179" i="6"/>
  <c r="FX179" i="6"/>
  <c r="FW179" i="6"/>
  <c r="FV179" i="6"/>
  <c r="FU179" i="6"/>
  <c r="FT179" i="6"/>
  <c r="FS179" i="6"/>
  <c r="FR179" i="6"/>
  <c r="FQ179" i="6"/>
  <c r="FP179" i="6"/>
  <c r="FO179" i="6"/>
  <c r="FN179" i="6"/>
  <c r="FM179" i="6"/>
  <c r="FL179" i="6"/>
  <c r="FK179" i="6"/>
  <c r="FJ179" i="6"/>
  <c r="FI179" i="6"/>
  <c r="FH179" i="6"/>
  <c r="FG179" i="6"/>
  <c r="FF179" i="6"/>
  <c r="FE179" i="6"/>
  <c r="FD179" i="6"/>
  <c r="FC179" i="6"/>
  <c r="FB179" i="6"/>
  <c r="FA179" i="6"/>
  <c r="EZ179" i="6"/>
  <c r="EY179" i="6"/>
  <c r="EX179" i="6"/>
  <c r="EW179" i="6"/>
  <c r="EV179" i="6"/>
  <c r="EU179" i="6"/>
  <c r="ET179" i="6"/>
  <c r="ES179" i="6"/>
  <c r="ER179" i="6"/>
  <c r="EQ179" i="6"/>
  <c r="EP179" i="6"/>
  <c r="EO179" i="6"/>
  <c r="EN179" i="6"/>
  <c r="EM179" i="6"/>
  <c r="EL179" i="6"/>
  <c r="EJ179" i="6"/>
  <c r="GC178" i="6"/>
  <c r="GB178" i="6"/>
  <c r="GA178" i="6"/>
  <c r="FZ178" i="6"/>
  <c r="FY178" i="6"/>
  <c r="FX178" i="6"/>
  <c r="FW178" i="6"/>
  <c r="FV178" i="6"/>
  <c r="FU178" i="6"/>
  <c r="FT178" i="6"/>
  <c r="FS178" i="6"/>
  <c r="FR178" i="6"/>
  <c r="FQ178" i="6"/>
  <c r="FP178" i="6"/>
  <c r="FO178" i="6"/>
  <c r="FN178" i="6"/>
  <c r="FM178" i="6"/>
  <c r="FL178" i="6"/>
  <c r="FK178" i="6"/>
  <c r="FJ178" i="6"/>
  <c r="FI178" i="6"/>
  <c r="FH178" i="6"/>
  <c r="FG178" i="6"/>
  <c r="FF178" i="6"/>
  <c r="FE178" i="6"/>
  <c r="FD178" i="6"/>
  <c r="FC178" i="6"/>
  <c r="FB178" i="6"/>
  <c r="FA178" i="6"/>
  <c r="EZ178" i="6"/>
  <c r="EY178" i="6"/>
  <c r="EX178" i="6"/>
  <c r="EW178" i="6"/>
  <c r="EV178" i="6"/>
  <c r="EU178" i="6"/>
  <c r="ET178" i="6"/>
  <c r="ES178" i="6"/>
  <c r="ER178" i="6"/>
  <c r="EQ178" i="6"/>
  <c r="EP178" i="6"/>
  <c r="EO178" i="6"/>
  <c r="EN178" i="6"/>
  <c r="EM178" i="6"/>
  <c r="EL178" i="6"/>
  <c r="EJ178" i="6"/>
  <c r="GC177" i="6"/>
  <c r="GB177" i="6"/>
  <c r="GA177" i="6"/>
  <c r="FZ177" i="6"/>
  <c r="FY177" i="6"/>
  <c r="FX177" i="6"/>
  <c r="FW177" i="6"/>
  <c r="FV177" i="6"/>
  <c r="FU177" i="6"/>
  <c r="FT177" i="6"/>
  <c r="FS177" i="6"/>
  <c r="FR177" i="6"/>
  <c r="FQ177" i="6"/>
  <c r="FP177" i="6"/>
  <c r="FO177" i="6"/>
  <c r="FN177" i="6"/>
  <c r="FM177" i="6"/>
  <c r="FL177" i="6"/>
  <c r="FK177" i="6"/>
  <c r="FJ177" i="6"/>
  <c r="FI177" i="6"/>
  <c r="FH177" i="6"/>
  <c r="FG177" i="6"/>
  <c r="FF177" i="6"/>
  <c r="FE177" i="6"/>
  <c r="FD177" i="6"/>
  <c r="FC177" i="6"/>
  <c r="FB177" i="6"/>
  <c r="FA177" i="6"/>
  <c r="EZ177" i="6"/>
  <c r="EY177" i="6"/>
  <c r="EX177" i="6"/>
  <c r="EW177" i="6"/>
  <c r="EV177" i="6"/>
  <c r="EU177" i="6"/>
  <c r="ET177" i="6"/>
  <c r="ES177" i="6"/>
  <c r="ER177" i="6"/>
  <c r="EQ177" i="6"/>
  <c r="EP177" i="6"/>
  <c r="EO177" i="6"/>
  <c r="EN177" i="6"/>
  <c r="EM177" i="6"/>
  <c r="EL177" i="6"/>
  <c r="EJ177" i="6"/>
  <c r="GC176" i="6"/>
  <c r="GB176" i="6"/>
  <c r="GA176" i="6"/>
  <c r="FZ176" i="6"/>
  <c r="FY176" i="6"/>
  <c r="FX176" i="6"/>
  <c r="FW176" i="6"/>
  <c r="FV176" i="6"/>
  <c r="FU176" i="6"/>
  <c r="FT176" i="6"/>
  <c r="FS176" i="6"/>
  <c r="FR176" i="6"/>
  <c r="FQ176" i="6"/>
  <c r="FP176" i="6"/>
  <c r="FO176" i="6"/>
  <c r="FN176" i="6"/>
  <c r="FM176" i="6"/>
  <c r="FL176" i="6"/>
  <c r="FK176" i="6"/>
  <c r="FJ176" i="6"/>
  <c r="FI176" i="6"/>
  <c r="FH176" i="6"/>
  <c r="FG176" i="6"/>
  <c r="FF176" i="6"/>
  <c r="FE176" i="6"/>
  <c r="FD176" i="6"/>
  <c r="FC176" i="6"/>
  <c r="FB176" i="6"/>
  <c r="FA176" i="6"/>
  <c r="EZ176" i="6"/>
  <c r="EY176" i="6"/>
  <c r="EX176" i="6"/>
  <c r="EW176" i="6"/>
  <c r="EV176" i="6"/>
  <c r="EU176" i="6"/>
  <c r="ET176" i="6"/>
  <c r="ES176" i="6"/>
  <c r="ER176" i="6"/>
  <c r="EQ176" i="6"/>
  <c r="EP176" i="6"/>
  <c r="EO176" i="6"/>
  <c r="EN176" i="6"/>
  <c r="EM176" i="6"/>
  <c r="EL176" i="6"/>
  <c r="EJ176" i="6"/>
  <c r="GB175" i="6"/>
  <c r="FZ175" i="6"/>
  <c r="FX175" i="6"/>
  <c r="FV175" i="6"/>
  <c r="FT175" i="6"/>
  <c r="FR175" i="6"/>
  <c r="FP175" i="6"/>
  <c r="FN175" i="6"/>
  <c r="FL175" i="6"/>
  <c r="FJ175" i="6"/>
  <c r="FH175" i="6"/>
  <c r="FF175" i="6"/>
  <c r="FD175" i="6"/>
  <c r="FB175" i="6"/>
  <c r="EZ175" i="6"/>
  <c r="EY175" i="6"/>
  <c r="EX175" i="6"/>
  <c r="ET175" i="6"/>
  <c r="ER175" i="6"/>
  <c r="EN175" i="6"/>
  <c r="GB174" i="6"/>
  <c r="FZ174" i="6"/>
  <c r="FX174" i="6"/>
  <c r="FV174" i="6"/>
  <c r="FT174" i="6"/>
  <c r="FR174" i="6"/>
  <c r="FP174" i="6"/>
  <c r="FN174" i="6"/>
  <c r="FL174" i="6"/>
  <c r="FJ174" i="6"/>
  <c r="FH174" i="6"/>
  <c r="FF174" i="6"/>
  <c r="FD174" i="6"/>
  <c r="FB174" i="6"/>
  <c r="EZ174" i="6"/>
  <c r="EY174" i="6"/>
  <c r="EX174" i="6"/>
  <c r="ET174" i="6"/>
  <c r="ER174" i="6"/>
  <c r="EP174" i="6"/>
  <c r="EN174" i="6"/>
  <c r="EL174" i="6"/>
  <c r="EJ174" i="6"/>
  <c r="GB173" i="6"/>
  <c r="FZ173" i="6"/>
  <c r="FX173" i="6"/>
  <c r="FV173" i="6"/>
  <c r="FT173" i="6"/>
  <c r="FR173" i="6"/>
  <c r="FP173" i="6"/>
  <c r="FN173" i="6"/>
  <c r="FL173" i="6"/>
  <c r="FJ173" i="6"/>
  <c r="FH173" i="6"/>
  <c r="FF173" i="6"/>
  <c r="FD173" i="6"/>
  <c r="FB173" i="6"/>
  <c r="EZ173" i="6"/>
  <c r="EY173" i="6"/>
  <c r="EX173" i="6"/>
  <c r="ET173" i="6"/>
  <c r="ER173" i="6"/>
  <c r="EP173" i="6"/>
  <c r="EN173" i="6"/>
  <c r="EL173" i="6"/>
  <c r="EJ173" i="6"/>
  <c r="GB172" i="6"/>
  <c r="FZ172" i="6"/>
  <c r="FX172" i="6"/>
  <c r="FV172" i="6"/>
  <c r="FT172" i="6"/>
  <c r="FR172" i="6"/>
  <c r="FP172" i="6"/>
  <c r="FN172" i="6"/>
  <c r="FL172" i="6"/>
  <c r="FJ172" i="6"/>
  <c r="FH172" i="6"/>
  <c r="FF172" i="6"/>
  <c r="FD172" i="6"/>
  <c r="FB172" i="6"/>
  <c r="EZ172" i="6"/>
  <c r="EY172" i="6"/>
  <c r="EX172" i="6"/>
  <c r="ET172" i="6"/>
  <c r="ER172" i="6"/>
  <c r="EP172" i="6"/>
  <c r="EN172" i="6"/>
  <c r="EL172" i="6"/>
  <c r="EJ172" i="6"/>
  <c r="GB171" i="6"/>
  <c r="FZ171" i="6"/>
  <c r="FX171" i="6"/>
  <c r="FV171" i="6"/>
  <c r="FT171" i="6"/>
  <c r="FR171" i="6"/>
  <c r="FP171" i="6"/>
  <c r="FN171" i="6"/>
  <c r="FL171" i="6"/>
  <c r="FJ171" i="6"/>
  <c r="FH171" i="6"/>
  <c r="FF171" i="6"/>
  <c r="FD171" i="6"/>
  <c r="FB171" i="6"/>
  <c r="EZ171" i="6"/>
  <c r="EY171" i="6"/>
  <c r="EX171" i="6"/>
  <c r="ET171" i="6"/>
  <c r="ER171" i="6"/>
  <c r="EP171" i="6"/>
  <c r="EN171" i="6"/>
  <c r="EL171" i="6"/>
  <c r="EJ171" i="6"/>
  <c r="GB170" i="6"/>
  <c r="FZ170" i="6"/>
  <c r="FX170" i="6"/>
  <c r="FV170" i="6"/>
  <c r="FT170" i="6"/>
  <c r="FR170" i="6"/>
  <c r="FQ170" i="6"/>
  <c r="FP170" i="6"/>
  <c r="FN170" i="6"/>
  <c r="FL170" i="6"/>
  <c r="FJ170" i="6"/>
  <c r="FH170" i="6"/>
  <c r="FF170" i="6"/>
  <c r="FD170" i="6"/>
  <c r="FB170" i="6"/>
  <c r="EZ170" i="6"/>
  <c r="EY170" i="6"/>
  <c r="EX170" i="6"/>
  <c r="ET170" i="6"/>
  <c r="ER170" i="6"/>
  <c r="EP170" i="6"/>
  <c r="EN170" i="6"/>
  <c r="EL170" i="6"/>
  <c r="EJ170" i="6"/>
  <c r="GB169" i="6"/>
  <c r="FZ169" i="6"/>
  <c r="FX169" i="6"/>
  <c r="FV169" i="6"/>
  <c r="FT169" i="6"/>
  <c r="FR169" i="6"/>
  <c r="FQ169" i="6"/>
  <c r="FP169" i="6"/>
  <c r="FN169" i="6"/>
  <c r="FL169" i="6"/>
  <c r="FJ169" i="6"/>
  <c r="FH169" i="6"/>
  <c r="FF169" i="6"/>
  <c r="FD169" i="6"/>
  <c r="FB169" i="6"/>
  <c r="EZ169" i="6"/>
  <c r="EY169" i="6"/>
  <c r="EX169" i="6"/>
  <c r="ET169" i="6"/>
  <c r="ER169" i="6"/>
  <c r="EP169" i="6"/>
  <c r="EN169" i="6"/>
  <c r="EL169" i="6"/>
  <c r="EJ169" i="6"/>
  <c r="GB168" i="6"/>
  <c r="FZ168" i="6"/>
  <c r="FX168" i="6"/>
  <c r="FV168" i="6"/>
  <c r="FT168" i="6"/>
  <c r="FR168" i="6"/>
  <c r="FP168" i="6"/>
  <c r="FN168" i="6"/>
  <c r="FL168" i="6"/>
  <c r="FJ168" i="6"/>
  <c r="FH168" i="6"/>
  <c r="FF168" i="6"/>
  <c r="FD168" i="6"/>
  <c r="FB168" i="6"/>
  <c r="EZ168" i="6"/>
  <c r="EY168" i="6"/>
  <c r="EX168" i="6"/>
  <c r="ET168" i="6"/>
  <c r="ER168" i="6"/>
  <c r="EP168" i="6"/>
  <c r="EN168" i="6"/>
  <c r="EL168" i="6"/>
  <c r="EJ168" i="6"/>
  <c r="GB167" i="6"/>
  <c r="FZ167" i="6"/>
  <c r="FX167" i="6"/>
  <c r="FV167" i="6"/>
  <c r="FT167" i="6"/>
  <c r="FR167" i="6"/>
  <c r="FP167" i="6"/>
  <c r="FN167" i="6"/>
  <c r="FL167" i="6"/>
  <c r="FJ167" i="6"/>
  <c r="FH167" i="6"/>
  <c r="FF167" i="6"/>
  <c r="FD167" i="6"/>
  <c r="FB167" i="6"/>
  <c r="EZ167" i="6"/>
  <c r="EY167" i="6"/>
  <c r="EX167" i="6"/>
  <c r="ET167" i="6"/>
  <c r="ER167" i="6"/>
  <c r="EP167" i="6"/>
  <c r="EN167" i="6"/>
  <c r="EL167" i="6"/>
  <c r="EJ167" i="6"/>
  <c r="GC165" i="6"/>
  <c r="GB165" i="6"/>
  <c r="GA165" i="6"/>
  <c r="FZ165" i="6"/>
  <c r="FY165" i="6"/>
  <c r="FX165" i="6"/>
  <c r="FW165" i="6"/>
  <c r="FV165" i="6"/>
  <c r="FU165" i="6"/>
  <c r="FT165" i="6"/>
  <c r="FS165" i="6"/>
  <c r="FR165" i="6"/>
  <c r="FQ165" i="6"/>
  <c r="FP165" i="6"/>
  <c r="FO165" i="6"/>
  <c r="FN165" i="6"/>
  <c r="FM165" i="6"/>
  <c r="FL165" i="6"/>
  <c r="FK165" i="6"/>
  <c r="FJ165" i="6"/>
  <c r="FI165" i="6"/>
  <c r="FH165" i="6"/>
  <c r="FG165" i="6"/>
  <c r="FF165" i="6"/>
  <c r="FE165" i="6"/>
  <c r="FD165" i="6"/>
  <c r="FC165" i="6"/>
  <c r="FB165" i="6"/>
  <c r="FA165" i="6"/>
  <c r="EZ165" i="6"/>
  <c r="EY165" i="6"/>
  <c r="EX165" i="6"/>
  <c r="EW165" i="6"/>
  <c r="EV165" i="6"/>
  <c r="EU165" i="6"/>
  <c r="ET165" i="6"/>
  <c r="ES165" i="6"/>
  <c r="ER165" i="6"/>
  <c r="EQ165" i="6"/>
  <c r="EP165" i="6"/>
  <c r="EO165" i="6"/>
  <c r="EN165" i="6"/>
  <c r="EM165" i="6"/>
  <c r="EL165" i="6"/>
  <c r="EJ165" i="6"/>
  <c r="GC164" i="6"/>
  <c r="GB164" i="6"/>
  <c r="GA164" i="6"/>
  <c r="FZ164" i="6"/>
  <c r="FY164" i="6"/>
  <c r="FX164" i="6"/>
  <c r="FW164" i="6"/>
  <c r="FV164" i="6"/>
  <c r="FU164" i="6"/>
  <c r="FT164" i="6"/>
  <c r="FS164" i="6"/>
  <c r="FR164" i="6"/>
  <c r="FQ164" i="6"/>
  <c r="FP164" i="6"/>
  <c r="FO164" i="6"/>
  <c r="FN164" i="6"/>
  <c r="FM164" i="6"/>
  <c r="FL164" i="6"/>
  <c r="FK164" i="6"/>
  <c r="FJ164" i="6"/>
  <c r="FI164" i="6"/>
  <c r="FH164" i="6"/>
  <c r="FG164" i="6"/>
  <c r="FF164" i="6"/>
  <c r="FE164" i="6"/>
  <c r="FD164" i="6"/>
  <c r="FC164" i="6"/>
  <c r="FB164" i="6"/>
  <c r="FA164" i="6"/>
  <c r="EZ164" i="6"/>
  <c r="EY164" i="6"/>
  <c r="EX164" i="6"/>
  <c r="EW164" i="6"/>
  <c r="EV164" i="6"/>
  <c r="EU164" i="6"/>
  <c r="ET164" i="6"/>
  <c r="ES164" i="6"/>
  <c r="ER164" i="6"/>
  <c r="EQ164" i="6"/>
  <c r="EP164" i="6"/>
  <c r="EO164" i="6"/>
  <c r="EN164" i="6"/>
  <c r="EM164" i="6"/>
  <c r="EL164" i="6"/>
  <c r="EJ164" i="6"/>
  <c r="GC163" i="6"/>
  <c r="GB163" i="6"/>
  <c r="GA163" i="6"/>
  <c r="FZ163" i="6"/>
  <c r="FY163" i="6"/>
  <c r="FX163" i="6"/>
  <c r="FW163" i="6"/>
  <c r="FV163" i="6"/>
  <c r="FU163" i="6"/>
  <c r="FT163" i="6"/>
  <c r="FS163" i="6"/>
  <c r="FR163" i="6"/>
  <c r="FQ163" i="6"/>
  <c r="FP163" i="6"/>
  <c r="FO163" i="6"/>
  <c r="FN163" i="6"/>
  <c r="FM163" i="6"/>
  <c r="FL163" i="6"/>
  <c r="FK163" i="6"/>
  <c r="FJ163" i="6"/>
  <c r="FI163" i="6"/>
  <c r="FH163" i="6"/>
  <c r="FG163" i="6"/>
  <c r="FF163" i="6"/>
  <c r="FE163" i="6"/>
  <c r="FD163" i="6"/>
  <c r="FC163" i="6"/>
  <c r="FB163" i="6"/>
  <c r="FA163" i="6"/>
  <c r="EZ163" i="6"/>
  <c r="EY163" i="6"/>
  <c r="EX163" i="6"/>
  <c r="EW163" i="6"/>
  <c r="EV163" i="6"/>
  <c r="EU163" i="6"/>
  <c r="ET163" i="6"/>
  <c r="ES163" i="6"/>
  <c r="ER163" i="6"/>
  <c r="EQ163" i="6"/>
  <c r="EP163" i="6"/>
  <c r="EO163" i="6"/>
  <c r="EN163" i="6"/>
  <c r="EM163" i="6"/>
  <c r="EL163" i="6"/>
  <c r="EJ163" i="6"/>
  <c r="GC162" i="6"/>
  <c r="GB162" i="6"/>
  <c r="GA162" i="6"/>
  <c r="FZ162" i="6"/>
  <c r="FY162" i="6"/>
  <c r="FX162" i="6"/>
  <c r="FW162" i="6"/>
  <c r="FV162" i="6"/>
  <c r="FU162" i="6"/>
  <c r="FT162" i="6"/>
  <c r="FS162" i="6"/>
  <c r="FR162" i="6"/>
  <c r="FQ162" i="6"/>
  <c r="FP162" i="6"/>
  <c r="FO162" i="6"/>
  <c r="FN162" i="6"/>
  <c r="FM162" i="6"/>
  <c r="FL162" i="6"/>
  <c r="FK162" i="6"/>
  <c r="FJ162" i="6"/>
  <c r="FI162" i="6"/>
  <c r="FH162" i="6"/>
  <c r="FG162" i="6"/>
  <c r="FF162" i="6"/>
  <c r="FE162" i="6"/>
  <c r="FD162" i="6"/>
  <c r="FC162" i="6"/>
  <c r="FB162" i="6"/>
  <c r="FA162" i="6"/>
  <c r="EZ162" i="6"/>
  <c r="EY162" i="6"/>
  <c r="EX162" i="6"/>
  <c r="EW162" i="6"/>
  <c r="EV162" i="6"/>
  <c r="EU162" i="6"/>
  <c r="ET162" i="6"/>
  <c r="ES162" i="6"/>
  <c r="ER162" i="6"/>
  <c r="EQ162" i="6"/>
  <c r="EP162" i="6"/>
  <c r="EO162" i="6"/>
  <c r="EN162" i="6"/>
  <c r="EM162" i="6"/>
  <c r="EL162" i="6"/>
  <c r="EJ162" i="6"/>
  <c r="GC161" i="6"/>
  <c r="GB161" i="6"/>
  <c r="GA161" i="6"/>
  <c r="FZ161" i="6"/>
  <c r="FY161" i="6"/>
  <c r="FX161" i="6"/>
  <c r="FW161" i="6"/>
  <c r="FV161" i="6"/>
  <c r="FU161" i="6"/>
  <c r="FT161" i="6"/>
  <c r="FS161" i="6"/>
  <c r="FR161" i="6"/>
  <c r="FQ161" i="6"/>
  <c r="FP161" i="6"/>
  <c r="FO161" i="6"/>
  <c r="FN161" i="6"/>
  <c r="FM161" i="6"/>
  <c r="FL161" i="6"/>
  <c r="FK161" i="6"/>
  <c r="FJ161" i="6"/>
  <c r="FI161" i="6"/>
  <c r="FH161" i="6"/>
  <c r="FG161" i="6"/>
  <c r="FF161" i="6"/>
  <c r="FE161" i="6"/>
  <c r="FD161" i="6"/>
  <c r="FC161" i="6"/>
  <c r="FB161" i="6"/>
  <c r="FA161" i="6"/>
  <c r="EZ161" i="6"/>
  <c r="EY161" i="6"/>
  <c r="EX161" i="6"/>
  <c r="EW161" i="6"/>
  <c r="EV161" i="6"/>
  <c r="EU161" i="6"/>
  <c r="ET161" i="6"/>
  <c r="ES161" i="6"/>
  <c r="ER161" i="6"/>
  <c r="EQ161" i="6"/>
  <c r="EP161" i="6"/>
  <c r="EO161" i="6"/>
  <c r="EN161" i="6"/>
  <c r="EM161" i="6"/>
  <c r="EL161" i="6"/>
  <c r="EJ161" i="6"/>
  <c r="GC160" i="6"/>
  <c r="GB160" i="6"/>
  <c r="GA160" i="6"/>
  <c r="FZ160" i="6"/>
  <c r="FY160" i="6"/>
  <c r="FX160" i="6"/>
  <c r="FW160" i="6"/>
  <c r="FV160" i="6"/>
  <c r="FU160" i="6"/>
  <c r="FT160" i="6"/>
  <c r="FS160" i="6"/>
  <c r="FR160" i="6"/>
  <c r="FQ160" i="6"/>
  <c r="FP160" i="6"/>
  <c r="FO160" i="6"/>
  <c r="FN160" i="6"/>
  <c r="FM160" i="6"/>
  <c r="FL160" i="6"/>
  <c r="FK160" i="6"/>
  <c r="FJ160" i="6"/>
  <c r="FI160" i="6"/>
  <c r="FH160" i="6"/>
  <c r="FG160" i="6"/>
  <c r="FF160" i="6"/>
  <c r="FE160" i="6"/>
  <c r="FD160" i="6"/>
  <c r="FC160" i="6"/>
  <c r="FB160" i="6"/>
  <c r="FA160" i="6"/>
  <c r="EZ160" i="6"/>
  <c r="EY160" i="6"/>
  <c r="EX160" i="6"/>
  <c r="EW160" i="6"/>
  <c r="EV160" i="6"/>
  <c r="EU160" i="6"/>
  <c r="ET160" i="6"/>
  <c r="ES160" i="6"/>
  <c r="ER160" i="6"/>
  <c r="EQ160" i="6"/>
  <c r="EP160" i="6"/>
  <c r="EO160" i="6"/>
  <c r="EN160" i="6"/>
  <c r="EM160" i="6"/>
  <c r="EL160" i="6"/>
  <c r="EJ160" i="6"/>
  <c r="GC159" i="6"/>
  <c r="GB159" i="6"/>
  <c r="GA159" i="6"/>
  <c r="FZ159" i="6"/>
  <c r="FY159" i="6"/>
  <c r="FX159" i="6"/>
  <c r="FW159" i="6"/>
  <c r="FV159" i="6"/>
  <c r="FU159" i="6"/>
  <c r="FT159" i="6"/>
  <c r="FS159" i="6"/>
  <c r="FR159" i="6"/>
  <c r="FQ159" i="6"/>
  <c r="FP159" i="6"/>
  <c r="FO159" i="6"/>
  <c r="FN159" i="6"/>
  <c r="FM159" i="6"/>
  <c r="FL159" i="6"/>
  <c r="FK159" i="6"/>
  <c r="FJ159" i="6"/>
  <c r="FI159" i="6"/>
  <c r="FH159" i="6"/>
  <c r="FG159" i="6"/>
  <c r="FF159" i="6"/>
  <c r="FE159" i="6"/>
  <c r="FD159" i="6"/>
  <c r="FC159" i="6"/>
  <c r="FB159" i="6"/>
  <c r="FA159" i="6"/>
  <c r="EZ159" i="6"/>
  <c r="EY159" i="6"/>
  <c r="EX159" i="6"/>
  <c r="EW159" i="6"/>
  <c r="EV159" i="6"/>
  <c r="EU159" i="6"/>
  <c r="ET159" i="6"/>
  <c r="ES159" i="6"/>
  <c r="ER159" i="6"/>
  <c r="EQ159" i="6"/>
  <c r="EP159" i="6"/>
  <c r="EO159" i="6"/>
  <c r="EN159" i="6"/>
  <c r="EM159" i="6"/>
  <c r="EL159" i="6"/>
  <c r="EJ159" i="6"/>
  <c r="GC158" i="6"/>
  <c r="GB158" i="6"/>
  <c r="GA158" i="6"/>
  <c r="FZ158" i="6"/>
  <c r="FY158" i="6"/>
  <c r="FX158" i="6"/>
  <c r="FW158" i="6"/>
  <c r="FV158" i="6"/>
  <c r="FU158" i="6"/>
  <c r="FT158" i="6"/>
  <c r="FS158" i="6"/>
  <c r="FR158" i="6"/>
  <c r="FQ158" i="6"/>
  <c r="FP158" i="6"/>
  <c r="FO158" i="6"/>
  <c r="FN158" i="6"/>
  <c r="FM158" i="6"/>
  <c r="FL158" i="6"/>
  <c r="FK158" i="6"/>
  <c r="FJ158" i="6"/>
  <c r="FI158" i="6"/>
  <c r="FH158" i="6"/>
  <c r="FG158" i="6"/>
  <c r="FF158" i="6"/>
  <c r="FE158" i="6"/>
  <c r="FD158" i="6"/>
  <c r="FC158" i="6"/>
  <c r="FB158" i="6"/>
  <c r="FA158" i="6"/>
  <c r="EZ158" i="6"/>
  <c r="EY158" i="6"/>
  <c r="EX158" i="6"/>
  <c r="EW158" i="6"/>
  <c r="EV158" i="6"/>
  <c r="EU158" i="6"/>
  <c r="ET158" i="6"/>
  <c r="ES158" i="6"/>
  <c r="ER158" i="6"/>
  <c r="EQ158" i="6"/>
  <c r="EP158" i="6"/>
  <c r="EO158" i="6"/>
  <c r="EN158" i="6"/>
  <c r="EM158" i="6"/>
  <c r="EL158" i="6"/>
  <c r="EJ158" i="6"/>
  <c r="GC157" i="6"/>
  <c r="GB157" i="6"/>
  <c r="GA157" i="6"/>
  <c r="FZ157" i="6"/>
  <c r="FY157" i="6"/>
  <c r="FX157" i="6"/>
  <c r="FW157" i="6"/>
  <c r="FV157" i="6"/>
  <c r="FU157" i="6"/>
  <c r="FT157" i="6"/>
  <c r="FS157" i="6"/>
  <c r="FR157" i="6"/>
  <c r="FQ157" i="6"/>
  <c r="FP157" i="6"/>
  <c r="FO157" i="6"/>
  <c r="FN157" i="6"/>
  <c r="FM157" i="6"/>
  <c r="FL157" i="6"/>
  <c r="FK157" i="6"/>
  <c r="FJ157" i="6"/>
  <c r="FI157" i="6"/>
  <c r="FH157" i="6"/>
  <c r="FG157" i="6"/>
  <c r="FF157" i="6"/>
  <c r="FE157" i="6"/>
  <c r="FD157" i="6"/>
  <c r="FC157" i="6"/>
  <c r="FB157" i="6"/>
  <c r="FA157" i="6"/>
  <c r="EZ157" i="6"/>
  <c r="EY157" i="6"/>
  <c r="EX157" i="6"/>
  <c r="EW157" i="6"/>
  <c r="EV157" i="6"/>
  <c r="EU157" i="6"/>
  <c r="ET157" i="6"/>
  <c r="ES157" i="6"/>
  <c r="ER157" i="6"/>
  <c r="EQ157" i="6"/>
  <c r="EP157" i="6"/>
  <c r="EO157" i="6"/>
  <c r="EN157" i="6"/>
  <c r="EM157" i="6"/>
  <c r="EL157" i="6"/>
  <c r="EJ157" i="6"/>
  <c r="GC156" i="6"/>
  <c r="GB156" i="6"/>
  <c r="GA156" i="6"/>
  <c r="FZ156" i="6"/>
  <c r="FY156" i="6"/>
  <c r="FX156" i="6"/>
  <c r="FW156" i="6"/>
  <c r="FV156" i="6"/>
  <c r="FU156" i="6"/>
  <c r="FT156" i="6"/>
  <c r="FS156" i="6"/>
  <c r="FR156" i="6"/>
  <c r="FQ156" i="6"/>
  <c r="FP156" i="6"/>
  <c r="FO156" i="6"/>
  <c r="FN156" i="6"/>
  <c r="FM156" i="6"/>
  <c r="FL156" i="6"/>
  <c r="FK156" i="6"/>
  <c r="FJ156" i="6"/>
  <c r="FI156" i="6"/>
  <c r="FH156" i="6"/>
  <c r="FG156" i="6"/>
  <c r="FF156" i="6"/>
  <c r="FE156" i="6"/>
  <c r="FD156" i="6"/>
  <c r="FC156" i="6"/>
  <c r="FB156" i="6"/>
  <c r="FA156" i="6"/>
  <c r="EZ156" i="6"/>
  <c r="EY156" i="6"/>
  <c r="EX156" i="6"/>
  <c r="EW156" i="6"/>
  <c r="EV156" i="6"/>
  <c r="EU156" i="6"/>
  <c r="ET156" i="6"/>
  <c r="ES156" i="6"/>
  <c r="ER156" i="6"/>
  <c r="EQ156" i="6"/>
  <c r="EP156" i="6"/>
  <c r="EO156" i="6"/>
  <c r="EN156" i="6"/>
  <c r="EM156" i="6"/>
  <c r="EL156" i="6"/>
  <c r="EJ156" i="6"/>
  <c r="GC155" i="6"/>
  <c r="GB155" i="6"/>
  <c r="GA155" i="6"/>
  <c r="FZ155" i="6"/>
  <c r="FY155" i="6"/>
  <c r="FX155" i="6"/>
  <c r="FW155" i="6"/>
  <c r="FV155" i="6"/>
  <c r="FU155" i="6"/>
  <c r="FT155" i="6"/>
  <c r="FS155" i="6"/>
  <c r="FR155" i="6"/>
  <c r="FQ155" i="6"/>
  <c r="FP155" i="6"/>
  <c r="FO155" i="6"/>
  <c r="FN155" i="6"/>
  <c r="FM155" i="6"/>
  <c r="FL155" i="6"/>
  <c r="FK155" i="6"/>
  <c r="FJ155" i="6"/>
  <c r="FI155" i="6"/>
  <c r="FH155" i="6"/>
  <c r="FG155" i="6"/>
  <c r="FF155" i="6"/>
  <c r="FE155" i="6"/>
  <c r="FD155" i="6"/>
  <c r="FC155" i="6"/>
  <c r="FB155" i="6"/>
  <c r="FA155" i="6"/>
  <c r="EZ155" i="6"/>
  <c r="EY155" i="6"/>
  <c r="EX155" i="6"/>
  <c r="EW155" i="6"/>
  <c r="EV155" i="6"/>
  <c r="EU155" i="6"/>
  <c r="ET155" i="6"/>
  <c r="ES155" i="6"/>
  <c r="ER155" i="6"/>
  <c r="EQ155" i="6"/>
  <c r="EP155" i="6"/>
  <c r="EO155" i="6"/>
  <c r="EN155" i="6"/>
  <c r="EM155" i="6"/>
  <c r="EL155" i="6"/>
  <c r="EJ155" i="6"/>
  <c r="GC154" i="6"/>
  <c r="GB154" i="6"/>
  <c r="GA154" i="6"/>
  <c r="FZ154" i="6"/>
  <c r="FY154" i="6"/>
  <c r="FX154" i="6"/>
  <c r="FW154" i="6"/>
  <c r="FV154" i="6"/>
  <c r="FU154" i="6"/>
  <c r="FT154" i="6"/>
  <c r="FS154" i="6"/>
  <c r="FR154" i="6"/>
  <c r="FQ154" i="6"/>
  <c r="FP154" i="6"/>
  <c r="FO154" i="6"/>
  <c r="FN154" i="6"/>
  <c r="FM154" i="6"/>
  <c r="FL154" i="6"/>
  <c r="FK154" i="6"/>
  <c r="FJ154" i="6"/>
  <c r="FI154" i="6"/>
  <c r="FH154" i="6"/>
  <c r="FG154" i="6"/>
  <c r="FF154" i="6"/>
  <c r="FE154" i="6"/>
  <c r="FD154" i="6"/>
  <c r="FC154" i="6"/>
  <c r="FB154" i="6"/>
  <c r="FA154" i="6"/>
  <c r="EZ154" i="6"/>
  <c r="EY154" i="6"/>
  <c r="EX154" i="6"/>
  <c r="EW154" i="6"/>
  <c r="EV154" i="6"/>
  <c r="EU154" i="6"/>
  <c r="ET154" i="6"/>
  <c r="ES154" i="6"/>
  <c r="ER154" i="6"/>
  <c r="EQ154" i="6"/>
  <c r="EP154" i="6"/>
  <c r="EO154" i="6"/>
  <c r="EN154" i="6"/>
  <c r="EM154" i="6"/>
  <c r="EL154" i="6"/>
  <c r="EJ154" i="6"/>
  <c r="GB153" i="6"/>
  <c r="FZ153" i="6"/>
  <c r="FX153" i="6"/>
  <c r="FV153" i="6"/>
  <c r="FT153" i="6"/>
  <c r="FR153" i="6"/>
  <c r="FP153" i="6"/>
  <c r="FN153" i="6"/>
  <c r="FL153" i="6"/>
  <c r="FJ153" i="6"/>
  <c r="FH153" i="6"/>
  <c r="FF153" i="6"/>
  <c r="FD153" i="6"/>
  <c r="FB153" i="6"/>
  <c r="EZ153" i="6"/>
  <c r="EY153" i="6"/>
  <c r="EX153" i="6"/>
  <c r="EV153" i="6"/>
  <c r="ET153" i="6"/>
  <c r="ER153" i="6"/>
  <c r="EP153" i="6"/>
  <c r="EN153" i="6"/>
  <c r="EL153" i="6"/>
  <c r="EJ153" i="6"/>
  <c r="GB152" i="6"/>
  <c r="FZ152" i="6"/>
  <c r="FX152" i="6"/>
  <c r="FV152" i="6"/>
  <c r="FT152" i="6"/>
  <c r="FR152" i="6"/>
  <c r="FP152" i="6"/>
  <c r="FN152" i="6"/>
  <c r="FL152" i="6"/>
  <c r="FJ152" i="6"/>
  <c r="FH152" i="6"/>
  <c r="FF152" i="6"/>
  <c r="FD152" i="6"/>
  <c r="FB152" i="6"/>
  <c r="EZ152" i="6"/>
  <c r="EY152" i="6"/>
  <c r="EX152" i="6"/>
  <c r="EV152" i="6"/>
  <c r="ET152" i="6"/>
  <c r="ER152" i="6"/>
  <c r="EP152" i="6"/>
  <c r="EN152" i="6"/>
  <c r="EL152" i="6"/>
  <c r="EJ152" i="6"/>
  <c r="GB151" i="6"/>
  <c r="FZ151" i="6"/>
  <c r="FX151" i="6"/>
  <c r="FV151" i="6"/>
  <c r="FT151" i="6"/>
  <c r="FR151" i="6"/>
  <c r="FP151" i="6"/>
  <c r="FN151" i="6"/>
  <c r="FL151" i="6"/>
  <c r="FJ151" i="6"/>
  <c r="FH151" i="6"/>
  <c r="FF151" i="6"/>
  <c r="FD151" i="6"/>
  <c r="FB151" i="6"/>
  <c r="EZ151" i="6"/>
  <c r="EY151" i="6"/>
  <c r="EX151" i="6"/>
  <c r="ET151" i="6"/>
  <c r="ER151" i="6"/>
  <c r="EP151" i="6"/>
  <c r="EN151" i="6"/>
  <c r="EM151" i="6"/>
  <c r="EL151" i="6"/>
  <c r="EJ151" i="6"/>
  <c r="GB150" i="6"/>
  <c r="FZ150" i="6"/>
  <c r="FX150" i="6"/>
  <c r="FV150" i="6"/>
  <c r="FT150" i="6"/>
  <c r="FR150" i="6"/>
  <c r="FP150" i="6"/>
  <c r="FN150" i="6"/>
  <c r="FL150" i="6"/>
  <c r="FJ150" i="6"/>
  <c r="FH150" i="6"/>
  <c r="FF150" i="6"/>
  <c r="FD150" i="6"/>
  <c r="FB150" i="6"/>
  <c r="EZ150" i="6"/>
  <c r="EY150" i="6"/>
  <c r="EX150" i="6"/>
  <c r="ET150" i="6"/>
  <c r="ER150" i="6"/>
  <c r="EP150" i="6"/>
  <c r="EN150" i="6"/>
  <c r="EL150" i="6"/>
  <c r="EJ150" i="6"/>
  <c r="GC148" i="6"/>
  <c r="GB148" i="6"/>
  <c r="GA148" i="6"/>
  <c r="FZ148" i="6"/>
  <c r="FY148" i="6"/>
  <c r="FX148" i="6"/>
  <c r="FW148" i="6"/>
  <c r="FV148" i="6"/>
  <c r="FU148" i="6"/>
  <c r="FT148" i="6"/>
  <c r="FS148" i="6"/>
  <c r="FR148" i="6"/>
  <c r="FQ148" i="6"/>
  <c r="FP148" i="6"/>
  <c r="FO148" i="6"/>
  <c r="FN148" i="6"/>
  <c r="FM148" i="6"/>
  <c r="FL148" i="6"/>
  <c r="FK148" i="6"/>
  <c r="FJ148" i="6"/>
  <c r="FI148" i="6"/>
  <c r="FH148" i="6"/>
  <c r="FG148" i="6"/>
  <c r="FF148" i="6"/>
  <c r="FE148" i="6"/>
  <c r="FD148" i="6"/>
  <c r="FC148" i="6"/>
  <c r="FB148" i="6"/>
  <c r="FA148" i="6"/>
  <c r="EZ148" i="6"/>
  <c r="EY148" i="6"/>
  <c r="EX148" i="6"/>
  <c r="EW148" i="6"/>
  <c r="EV148" i="6"/>
  <c r="EU148" i="6"/>
  <c r="ET148" i="6"/>
  <c r="ES148" i="6"/>
  <c r="ER148" i="6"/>
  <c r="EQ148" i="6"/>
  <c r="EP148" i="6"/>
  <c r="EO148" i="6"/>
  <c r="EN148" i="6"/>
  <c r="EM148" i="6"/>
  <c r="EL148" i="6"/>
  <c r="EJ148" i="6"/>
  <c r="GC147" i="6"/>
  <c r="GB147" i="6"/>
  <c r="GA147" i="6"/>
  <c r="FZ147" i="6"/>
  <c r="FY147" i="6"/>
  <c r="FX147" i="6"/>
  <c r="FW147" i="6"/>
  <c r="FV147" i="6"/>
  <c r="FU147" i="6"/>
  <c r="FT147" i="6"/>
  <c r="FS147" i="6"/>
  <c r="FR147" i="6"/>
  <c r="FQ147" i="6"/>
  <c r="FP147" i="6"/>
  <c r="FO147" i="6"/>
  <c r="FN147" i="6"/>
  <c r="FM147" i="6"/>
  <c r="FL147" i="6"/>
  <c r="FK147" i="6"/>
  <c r="FJ147" i="6"/>
  <c r="FI147" i="6"/>
  <c r="FH147" i="6"/>
  <c r="FG147" i="6"/>
  <c r="FF147" i="6"/>
  <c r="FE147" i="6"/>
  <c r="FD147" i="6"/>
  <c r="FC147" i="6"/>
  <c r="FB147" i="6"/>
  <c r="FA147" i="6"/>
  <c r="EZ147" i="6"/>
  <c r="EY147" i="6"/>
  <c r="EX147" i="6"/>
  <c r="EW147" i="6"/>
  <c r="EV147" i="6"/>
  <c r="EU147" i="6"/>
  <c r="ET147" i="6"/>
  <c r="ES147" i="6"/>
  <c r="ER147" i="6"/>
  <c r="EQ147" i="6"/>
  <c r="EP147" i="6"/>
  <c r="EO147" i="6"/>
  <c r="EN147" i="6"/>
  <c r="EM147" i="6"/>
  <c r="EL147" i="6"/>
  <c r="EJ147" i="6"/>
  <c r="GC146" i="6"/>
  <c r="GB146" i="6"/>
  <c r="GA146" i="6"/>
  <c r="FZ146" i="6"/>
  <c r="FY146" i="6"/>
  <c r="FX146" i="6"/>
  <c r="FW146" i="6"/>
  <c r="FV146" i="6"/>
  <c r="FU146" i="6"/>
  <c r="FT146" i="6"/>
  <c r="FS146" i="6"/>
  <c r="FR146" i="6"/>
  <c r="FQ146" i="6"/>
  <c r="FP146" i="6"/>
  <c r="FO146" i="6"/>
  <c r="FN146" i="6"/>
  <c r="FM146" i="6"/>
  <c r="FL146" i="6"/>
  <c r="FK146" i="6"/>
  <c r="FJ146" i="6"/>
  <c r="FI146" i="6"/>
  <c r="FH146" i="6"/>
  <c r="FG146" i="6"/>
  <c r="FF146" i="6"/>
  <c r="FE146" i="6"/>
  <c r="FD146" i="6"/>
  <c r="FC146" i="6"/>
  <c r="FB146" i="6"/>
  <c r="FA146" i="6"/>
  <c r="EZ146" i="6"/>
  <c r="EY146" i="6"/>
  <c r="EX146" i="6"/>
  <c r="EW146" i="6"/>
  <c r="EV146" i="6"/>
  <c r="EU146" i="6"/>
  <c r="ET146" i="6"/>
  <c r="ES146" i="6"/>
  <c r="ER146" i="6"/>
  <c r="EQ146" i="6"/>
  <c r="EP146" i="6"/>
  <c r="EO146" i="6"/>
  <c r="EN146" i="6"/>
  <c r="EM146" i="6"/>
  <c r="EL146" i="6"/>
  <c r="EJ146" i="6"/>
  <c r="GC145" i="6"/>
  <c r="GB145" i="6"/>
  <c r="GA145" i="6"/>
  <c r="FZ145" i="6"/>
  <c r="FY145" i="6"/>
  <c r="FX145" i="6"/>
  <c r="FW145" i="6"/>
  <c r="FV145" i="6"/>
  <c r="FU145" i="6"/>
  <c r="FT145" i="6"/>
  <c r="FS145" i="6"/>
  <c r="FR145" i="6"/>
  <c r="FQ145" i="6"/>
  <c r="FP145" i="6"/>
  <c r="FO145" i="6"/>
  <c r="FN145" i="6"/>
  <c r="FM145" i="6"/>
  <c r="FL145" i="6"/>
  <c r="FK145" i="6"/>
  <c r="FJ145" i="6"/>
  <c r="FI145" i="6"/>
  <c r="FH145" i="6"/>
  <c r="FG145" i="6"/>
  <c r="FF145" i="6"/>
  <c r="FE145" i="6"/>
  <c r="FD145" i="6"/>
  <c r="FC145" i="6"/>
  <c r="FB145" i="6"/>
  <c r="FA145" i="6"/>
  <c r="EZ145" i="6"/>
  <c r="EY145" i="6"/>
  <c r="EX145" i="6"/>
  <c r="EW145" i="6"/>
  <c r="EV145" i="6"/>
  <c r="EU145" i="6"/>
  <c r="ET145" i="6"/>
  <c r="ES145" i="6"/>
  <c r="ER145" i="6"/>
  <c r="EQ145" i="6"/>
  <c r="EP145" i="6"/>
  <c r="EO145" i="6"/>
  <c r="EN145" i="6"/>
  <c r="EM145" i="6"/>
  <c r="EL145" i="6"/>
  <c r="EJ145" i="6"/>
  <c r="GC144" i="6"/>
  <c r="GB144" i="6"/>
  <c r="GA144" i="6"/>
  <c r="FZ144" i="6"/>
  <c r="FY144" i="6"/>
  <c r="FX144" i="6"/>
  <c r="FW144" i="6"/>
  <c r="FV144" i="6"/>
  <c r="FU144" i="6"/>
  <c r="FT144" i="6"/>
  <c r="FS144" i="6"/>
  <c r="FR144" i="6"/>
  <c r="FQ144" i="6"/>
  <c r="FP144" i="6"/>
  <c r="FO144" i="6"/>
  <c r="FN144" i="6"/>
  <c r="FM144" i="6"/>
  <c r="FL144" i="6"/>
  <c r="FK144" i="6"/>
  <c r="FJ144" i="6"/>
  <c r="FI144" i="6"/>
  <c r="FH144" i="6"/>
  <c r="FG144" i="6"/>
  <c r="FF144" i="6"/>
  <c r="FE144" i="6"/>
  <c r="FD144" i="6"/>
  <c r="FC144" i="6"/>
  <c r="FB144" i="6"/>
  <c r="FA144" i="6"/>
  <c r="EZ144" i="6"/>
  <c r="EY144" i="6"/>
  <c r="EX144" i="6"/>
  <c r="EW144" i="6"/>
  <c r="EV144" i="6"/>
  <c r="EU144" i="6"/>
  <c r="ET144" i="6"/>
  <c r="ES144" i="6"/>
  <c r="ER144" i="6"/>
  <c r="EQ144" i="6"/>
  <c r="EP144" i="6"/>
  <c r="EO144" i="6"/>
  <c r="EN144" i="6"/>
  <c r="EM144" i="6"/>
  <c r="EL144" i="6"/>
  <c r="EJ144" i="6"/>
  <c r="EL143" i="6"/>
  <c r="EJ143" i="6"/>
  <c r="EL142" i="6"/>
  <c r="EJ142" i="6"/>
  <c r="GB141" i="6"/>
  <c r="FZ141" i="6"/>
  <c r="FX141" i="6"/>
  <c r="FV141" i="6"/>
  <c r="FT141" i="6"/>
  <c r="FR141" i="6"/>
  <c r="FP141" i="6"/>
  <c r="FN141" i="6"/>
  <c r="FL141" i="6"/>
  <c r="FJ141" i="6"/>
  <c r="FH141" i="6"/>
  <c r="FF141" i="6"/>
  <c r="FD141" i="6"/>
  <c r="FB141" i="6"/>
  <c r="EZ141" i="6"/>
  <c r="EY141" i="6"/>
  <c r="EX141" i="6"/>
  <c r="ET141" i="6"/>
  <c r="ER141" i="6"/>
  <c r="EP141" i="6"/>
  <c r="EN141" i="6"/>
  <c r="EL141" i="6"/>
  <c r="EJ141" i="6"/>
  <c r="GB140" i="6"/>
  <c r="FZ140" i="6"/>
  <c r="FX140" i="6"/>
  <c r="FV140" i="6"/>
  <c r="FT140" i="6"/>
  <c r="FR140" i="6"/>
  <c r="FP140" i="6"/>
  <c r="FN140" i="6"/>
  <c r="FL140" i="6"/>
  <c r="FJ140" i="6"/>
  <c r="FH140" i="6"/>
  <c r="FF140" i="6"/>
  <c r="FD140" i="6"/>
  <c r="FB140" i="6"/>
  <c r="EZ140" i="6"/>
  <c r="EY140" i="6"/>
  <c r="EX140" i="6"/>
  <c r="ET140" i="6"/>
  <c r="ER140" i="6"/>
  <c r="EP140" i="6"/>
  <c r="EN140" i="6"/>
  <c r="EL140" i="6"/>
  <c r="EJ140" i="6"/>
  <c r="GB139" i="6"/>
  <c r="FZ139" i="6"/>
  <c r="FX139" i="6"/>
  <c r="FV139" i="6"/>
  <c r="FT139" i="6"/>
  <c r="FR139" i="6"/>
  <c r="FP139" i="6"/>
  <c r="FN139" i="6"/>
  <c r="FL139" i="6"/>
  <c r="FJ139" i="6"/>
  <c r="FH139" i="6"/>
  <c r="FF139" i="6"/>
  <c r="FD139" i="6"/>
  <c r="FB139" i="6"/>
  <c r="EZ139" i="6"/>
  <c r="EY139" i="6"/>
  <c r="EX139" i="6"/>
  <c r="ET139" i="6"/>
  <c r="ER139" i="6"/>
  <c r="EP139" i="6"/>
  <c r="EN139" i="6"/>
  <c r="EL139" i="6"/>
  <c r="EJ139" i="6"/>
  <c r="GB138" i="6"/>
  <c r="FZ138" i="6"/>
  <c r="FX138" i="6"/>
  <c r="FV138" i="6"/>
  <c r="FT138" i="6"/>
  <c r="FR138" i="6"/>
  <c r="FP138" i="6"/>
  <c r="FN138" i="6"/>
  <c r="FL138" i="6"/>
  <c r="FJ138" i="6"/>
  <c r="FH138" i="6"/>
  <c r="FF138" i="6"/>
  <c r="FD138" i="6"/>
  <c r="FB138" i="6"/>
  <c r="EZ138" i="6"/>
  <c r="EY138" i="6"/>
  <c r="EX138" i="6"/>
  <c r="ET138" i="6"/>
  <c r="ER138" i="6"/>
  <c r="EP138" i="6"/>
  <c r="EN138" i="6"/>
  <c r="EL138" i="6"/>
  <c r="EJ138" i="6"/>
  <c r="GB137" i="6"/>
  <c r="FZ137" i="6"/>
  <c r="FX137" i="6"/>
  <c r="FV137" i="6"/>
  <c r="FT137" i="6"/>
  <c r="FR137" i="6"/>
  <c r="FP137" i="6"/>
  <c r="FN137" i="6"/>
  <c r="FL137" i="6"/>
  <c r="FJ137" i="6"/>
  <c r="FH137" i="6"/>
  <c r="FF137" i="6"/>
  <c r="FD137" i="6"/>
  <c r="FB137" i="6"/>
  <c r="EZ137" i="6"/>
  <c r="EY137" i="6"/>
  <c r="EX137" i="6"/>
  <c r="ET137" i="6"/>
  <c r="ER137" i="6"/>
  <c r="EP137" i="6"/>
  <c r="EN137" i="6"/>
  <c r="EL137" i="6"/>
  <c r="EJ137" i="6"/>
  <c r="GB136" i="6"/>
  <c r="FZ136" i="6"/>
  <c r="FX136" i="6"/>
  <c r="FV136" i="6"/>
  <c r="FT136" i="6"/>
  <c r="FR136" i="6"/>
  <c r="FP136" i="6"/>
  <c r="FN136" i="6"/>
  <c r="FL136" i="6"/>
  <c r="FJ136" i="6"/>
  <c r="FH136" i="6"/>
  <c r="FF136" i="6"/>
  <c r="FD136" i="6"/>
  <c r="FB136" i="6"/>
  <c r="EZ136" i="6"/>
  <c r="EX136" i="6"/>
  <c r="ET136" i="6"/>
  <c r="ER136" i="6"/>
  <c r="EP136" i="6"/>
  <c r="EN136" i="6"/>
  <c r="EL136" i="6"/>
  <c r="EJ136" i="6"/>
  <c r="GC134" i="6"/>
  <c r="GB134" i="6"/>
  <c r="GA134" i="6"/>
  <c r="FZ134" i="6"/>
  <c r="FY134" i="6"/>
  <c r="FX134" i="6"/>
  <c r="FW134" i="6"/>
  <c r="FV134" i="6"/>
  <c r="FU134" i="6"/>
  <c r="FT134" i="6"/>
  <c r="FS134" i="6"/>
  <c r="FR134" i="6"/>
  <c r="FQ134" i="6"/>
  <c r="FP134" i="6"/>
  <c r="FO134" i="6"/>
  <c r="FN134" i="6"/>
  <c r="FM134" i="6"/>
  <c r="FL134" i="6"/>
  <c r="FK134" i="6"/>
  <c r="FJ134" i="6"/>
  <c r="FI134" i="6"/>
  <c r="FH134" i="6"/>
  <c r="FG134" i="6"/>
  <c r="FF134" i="6"/>
  <c r="FE134" i="6"/>
  <c r="FD134" i="6"/>
  <c r="FC134" i="6"/>
  <c r="FB134" i="6"/>
  <c r="FA134" i="6"/>
  <c r="EZ134" i="6"/>
  <c r="EY134" i="6"/>
  <c r="EX134" i="6"/>
  <c r="EW134" i="6"/>
  <c r="EV134" i="6"/>
  <c r="EU134" i="6"/>
  <c r="ET134" i="6"/>
  <c r="ES134" i="6"/>
  <c r="ER134" i="6"/>
  <c r="EQ134" i="6"/>
  <c r="EP134" i="6"/>
  <c r="EO134" i="6"/>
  <c r="EN134" i="6"/>
  <c r="EM134" i="6"/>
  <c r="EL134" i="6"/>
  <c r="EJ134" i="6"/>
  <c r="GC133" i="6"/>
  <c r="GB133" i="6"/>
  <c r="GA133" i="6"/>
  <c r="FZ133" i="6"/>
  <c r="FY133" i="6"/>
  <c r="FX133" i="6"/>
  <c r="FW133" i="6"/>
  <c r="FV133" i="6"/>
  <c r="FU133" i="6"/>
  <c r="FT133" i="6"/>
  <c r="FS133" i="6"/>
  <c r="FR133" i="6"/>
  <c r="FQ133" i="6"/>
  <c r="FP133" i="6"/>
  <c r="FO133" i="6"/>
  <c r="FN133" i="6"/>
  <c r="FM133" i="6"/>
  <c r="FL133" i="6"/>
  <c r="FK133" i="6"/>
  <c r="FJ133" i="6"/>
  <c r="FI133" i="6"/>
  <c r="FH133" i="6"/>
  <c r="FG133" i="6"/>
  <c r="FF133" i="6"/>
  <c r="FE133" i="6"/>
  <c r="FD133" i="6"/>
  <c r="FC133" i="6"/>
  <c r="FB133" i="6"/>
  <c r="FA133" i="6"/>
  <c r="EZ133" i="6"/>
  <c r="EY133" i="6"/>
  <c r="EX133" i="6"/>
  <c r="EW133" i="6"/>
  <c r="EV133" i="6"/>
  <c r="EU133" i="6"/>
  <c r="ET133" i="6"/>
  <c r="ES133" i="6"/>
  <c r="ER133" i="6"/>
  <c r="EQ133" i="6"/>
  <c r="EP133" i="6"/>
  <c r="EO133" i="6"/>
  <c r="EN133" i="6"/>
  <c r="EM133" i="6"/>
  <c r="EL133" i="6"/>
  <c r="EK133" i="6"/>
  <c r="EJ133" i="6"/>
  <c r="GC132" i="6"/>
  <c r="GB132" i="6"/>
  <c r="GA132" i="6"/>
  <c r="FZ132" i="6"/>
  <c r="FY132" i="6"/>
  <c r="FX132" i="6"/>
  <c r="FW132" i="6"/>
  <c r="FV132" i="6"/>
  <c r="FU132" i="6"/>
  <c r="FT132" i="6"/>
  <c r="FS132" i="6"/>
  <c r="FR132" i="6"/>
  <c r="FQ132" i="6"/>
  <c r="FP132" i="6"/>
  <c r="FO132" i="6"/>
  <c r="FN132" i="6"/>
  <c r="FM132" i="6"/>
  <c r="FL132" i="6"/>
  <c r="FK132" i="6"/>
  <c r="FJ132" i="6"/>
  <c r="FI132" i="6"/>
  <c r="FH132" i="6"/>
  <c r="FG132" i="6"/>
  <c r="FF132" i="6"/>
  <c r="FE132" i="6"/>
  <c r="FD132" i="6"/>
  <c r="FC132" i="6"/>
  <c r="FB132" i="6"/>
  <c r="FA132" i="6"/>
  <c r="EZ132" i="6"/>
  <c r="EY132" i="6"/>
  <c r="EX132" i="6"/>
  <c r="EW132" i="6"/>
  <c r="EV132" i="6"/>
  <c r="EU132" i="6"/>
  <c r="ET132" i="6"/>
  <c r="ES132" i="6"/>
  <c r="ER132" i="6"/>
  <c r="EQ132" i="6"/>
  <c r="EP132" i="6"/>
  <c r="EO132" i="6"/>
  <c r="EN132" i="6"/>
  <c r="EM132" i="6"/>
  <c r="EL132" i="6"/>
  <c r="EK132" i="6"/>
  <c r="EJ132" i="6"/>
  <c r="GB131" i="6"/>
  <c r="FZ131" i="6"/>
  <c r="FX131" i="6"/>
  <c r="FV131" i="6"/>
  <c r="FT131" i="6"/>
  <c r="FR131" i="6"/>
  <c r="FP131" i="6"/>
  <c r="FN131" i="6"/>
  <c r="FL131" i="6"/>
  <c r="FJ131" i="6"/>
  <c r="FH131" i="6"/>
  <c r="FF131" i="6"/>
  <c r="FD131" i="6"/>
  <c r="FB131" i="6"/>
  <c r="EZ131" i="6"/>
  <c r="EY131" i="6"/>
  <c r="EX131" i="6"/>
  <c r="ET131" i="6"/>
  <c r="ER131" i="6"/>
  <c r="EP131" i="6"/>
  <c r="EN131" i="6"/>
  <c r="EL131" i="6"/>
  <c r="EJ131" i="6"/>
  <c r="GB130" i="6"/>
  <c r="FZ130" i="6"/>
  <c r="FX130" i="6"/>
  <c r="FV130" i="6"/>
  <c r="FT130" i="6"/>
  <c r="FR130" i="6"/>
  <c r="FP130" i="6"/>
  <c r="FN130" i="6"/>
  <c r="FL130" i="6"/>
  <c r="FJ130" i="6"/>
  <c r="FH130" i="6"/>
  <c r="FF130" i="6"/>
  <c r="FD130" i="6"/>
  <c r="FB130" i="6"/>
  <c r="EZ130" i="6"/>
  <c r="EY130" i="6"/>
  <c r="EX130" i="6"/>
  <c r="EV130" i="6"/>
  <c r="ET130" i="6"/>
  <c r="ER130" i="6"/>
  <c r="EP130" i="6"/>
  <c r="EN130" i="6"/>
  <c r="EL130" i="6"/>
  <c r="EJ130" i="6"/>
  <c r="GC129" i="6"/>
  <c r="GB129" i="6"/>
  <c r="GA129" i="6"/>
  <c r="FZ129" i="6"/>
  <c r="FY129" i="6"/>
  <c r="FX129" i="6"/>
  <c r="FW129" i="6"/>
  <c r="FV129" i="6"/>
  <c r="FU129" i="6"/>
  <c r="FT129" i="6"/>
  <c r="FS129" i="6"/>
  <c r="FR129" i="6"/>
  <c r="FQ129" i="6"/>
  <c r="FP129" i="6"/>
  <c r="FO129" i="6"/>
  <c r="FN129" i="6"/>
  <c r="FM129" i="6"/>
  <c r="FL129" i="6"/>
  <c r="FK129" i="6"/>
  <c r="FJ129" i="6"/>
  <c r="FI129" i="6"/>
  <c r="FH129" i="6"/>
  <c r="FG129" i="6"/>
  <c r="FF129" i="6"/>
  <c r="FE129" i="6"/>
  <c r="FD129" i="6"/>
  <c r="FC129" i="6"/>
  <c r="FB129" i="6"/>
  <c r="FA129" i="6"/>
  <c r="EZ129" i="6"/>
  <c r="EY129" i="6"/>
  <c r="EX129" i="6"/>
  <c r="EW129" i="6"/>
  <c r="EV129" i="6"/>
  <c r="EU129" i="6"/>
  <c r="ET129" i="6"/>
  <c r="ES129" i="6"/>
  <c r="ER129" i="6"/>
  <c r="EQ129" i="6"/>
  <c r="EP129" i="6"/>
  <c r="EO129" i="6"/>
  <c r="EN129" i="6"/>
  <c r="EL129" i="6"/>
  <c r="EJ129" i="6"/>
  <c r="GC128" i="6"/>
  <c r="GB128" i="6"/>
  <c r="GA128" i="6"/>
  <c r="FZ128" i="6"/>
  <c r="FY128" i="6"/>
  <c r="FX128" i="6"/>
  <c r="FW128" i="6"/>
  <c r="FV128" i="6"/>
  <c r="FU128" i="6"/>
  <c r="FT128" i="6"/>
  <c r="FS128" i="6"/>
  <c r="FR128" i="6"/>
  <c r="FQ128" i="6"/>
  <c r="FP128" i="6"/>
  <c r="FO128" i="6"/>
  <c r="FN128" i="6"/>
  <c r="FM128" i="6"/>
  <c r="FL128" i="6"/>
  <c r="FK128" i="6"/>
  <c r="FJ128" i="6"/>
  <c r="FI128" i="6"/>
  <c r="FH128" i="6"/>
  <c r="FG128" i="6"/>
  <c r="FF128" i="6"/>
  <c r="FE128" i="6"/>
  <c r="FD128" i="6"/>
  <c r="FC128" i="6"/>
  <c r="FB128" i="6"/>
  <c r="FA128" i="6"/>
  <c r="EZ128" i="6"/>
  <c r="EY128" i="6"/>
  <c r="EX128" i="6"/>
  <c r="EW128" i="6"/>
  <c r="EV128" i="6"/>
  <c r="EU128" i="6"/>
  <c r="ET128" i="6"/>
  <c r="ES128" i="6"/>
  <c r="ER128" i="6"/>
  <c r="EQ128" i="6"/>
  <c r="EP128" i="6"/>
  <c r="EO128" i="6"/>
  <c r="EN128" i="6"/>
  <c r="EL128" i="6"/>
  <c r="EJ128" i="6"/>
  <c r="GB127" i="6"/>
  <c r="FZ127" i="6"/>
  <c r="FX127" i="6"/>
  <c r="FV127" i="6"/>
  <c r="FT127" i="6"/>
  <c r="FR127" i="6"/>
  <c r="FP127" i="6"/>
  <c r="FN127" i="6"/>
  <c r="FL127" i="6"/>
  <c r="FJ127" i="6"/>
  <c r="FH127" i="6"/>
  <c r="FF127" i="6"/>
  <c r="FD127" i="6"/>
  <c r="FB127" i="6"/>
  <c r="EZ127" i="6"/>
  <c r="EY127" i="6"/>
  <c r="EX127" i="6"/>
  <c r="ET127" i="6"/>
  <c r="ER127" i="6"/>
  <c r="EP127" i="6"/>
  <c r="EN127" i="6"/>
  <c r="EL127" i="6"/>
  <c r="EJ127" i="6"/>
  <c r="GB126" i="6"/>
  <c r="FZ126" i="6"/>
  <c r="FX126" i="6"/>
  <c r="FV126" i="6"/>
  <c r="FT126" i="6"/>
  <c r="FR126" i="6"/>
  <c r="FP126" i="6"/>
  <c r="FN126" i="6"/>
  <c r="FL126" i="6"/>
  <c r="FJ126" i="6"/>
  <c r="FH126" i="6"/>
  <c r="FF126" i="6"/>
  <c r="FD126" i="6"/>
  <c r="FB126" i="6"/>
  <c r="EZ126" i="6"/>
  <c r="EY126" i="6"/>
  <c r="EX126" i="6"/>
  <c r="EW126" i="6"/>
  <c r="EV126" i="6"/>
  <c r="ET126" i="6"/>
  <c r="ER126" i="6"/>
  <c r="EP126" i="6"/>
  <c r="EN126" i="6"/>
  <c r="EL126" i="6"/>
  <c r="EJ126" i="6"/>
  <c r="GB125" i="6"/>
  <c r="FZ125" i="6"/>
  <c r="FX125" i="6"/>
  <c r="FV125" i="6"/>
  <c r="FT125" i="6"/>
  <c r="FR125" i="6"/>
  <c r="FP125" i="6"/>
  <c r="FN125" i="6"/>
  <c r="FL125" i="6"/>
  <c r="FJ125" i="6"/>
  <c r="FH125" i="6"/>
  <c r="FF125" i="6"/>
  <c r="FD125" i="6"/>
  <c r="FB125" i="6"/>
  <c r="EZ125" i="6"/>
  <c r="EY125" i="6"/>
  <c r="EX125" i="6"/>
  <c r="EV125" i="6"/>
  <c r="ET125" i="6"/>
  <c r="ER125" i="6"/>
  <c r="EP125" i="6"/>
  <c r="EN125" i="6"/>
  <c r="EL125" i="6"/>
  <c r="EJ125" i="6"/>
  <c r="GC124" i="6"/>
  <c r="GB124" i="6"/>
  <c r="GA124" i="6"/>
  <c r="FZ124" i="6"/>
  <c r="FY124" i="6"/>
  <c r="FX124" i="6"/>
  <c r="FW124" i="6"/>
  <c r="FV124" i="6"/>
  <c r="FU124" i="6"/>
  <c r="FT124" i="6"/>
  <c r="FS124" i="6"/>
  <c r="FR124" i="6"/>
  <c r="FQ124" i="6"/>
  <c r="FP124" i="6"/>
  <c r="FO124" i="6"/>
  <c r="FN124" i="6"/>
  <c r="FM124" i="6"/>
  <c r="FL124" i="6"/>
  <c r="FK124" i="6"/>
  <c r="FJ124" i="6"/>
  <c r="FI124" i="6"/>
  <c r="FH124" i="6"/>
  <c r="FG124" i="6"/>
  <c r="FF124" i="6"/>
  <c r="FE124" i="6"/>
  <c r="FD124" i="6"/>
  <c r="FC124" i="6"/>
  <c r="FB124" i="6"/>
  <c r="FA124" i="6"/>
  <c r="EZ124" i="6"/>
  <c r="EY124" i="6"/>
  <c r="EX124" i="6"/>
  <c r="EW124" i="6"/>
  <c r="EV124" i="6"/>
  <c r="EU124" i="6"/>
  <c r="ET124" i="6"/>
  <c r="ES124" i="6"/>
  <c r="ER124" i="6"/>
  <c r="EQ124" i="6"/>
  <c r="EP124" i="6"/>
  <c r="EO124" i="6"/>
  <c r="EN124" i="6"/>
  <c r="EL124" i="6"/>
  <c r="EJ124" i="6"/>
  <c r="GB123" i="6"/>
  <c r="FZ123" i="6"/>
  <c r="FX123" i="6"/>
  <c r="FV123" i="6"/>
  <c r="FT123" i="6"/>
  <c r="FR123" i="6"/>
  <c r="FP123" i="6"/>
  <c r="FN123" i="6"/>
  <c r="FL123" i="6"/>
  <c r="FJ123" i="6"/>
  <c r="FH123" i="6"/>
  <c r="FF123" i="6"/>
  <c r="FD123" i="6"/>
  <c r="FB123" i="6"/>
  <c r="EZ123" i="6"/>
  <c r="EY123" i="6"/>
  <c r="EX123" i="6"/>
  <c r="ET123" i="6"/>
  <c r="ER123" i="6"/>
  <c r="EP123" i="6"/>
  <c r="EN123" i="6"/>
  <c r="EL123" i="6"/>
  <c r="EJ123" i="6"/>
  <c r="GB122" i="6"/>
  <c r="FZ122" i="6"/>
  <c r="FX122" i="6"/>
  <c r="FV122" i="6"/>
  <c r="FT122" i="6"/>
  <c r="FR122" i="6"/>
  <c r="FP122" i="6"/>
  <c r="FN122" i="6"/>
  <c r="FL122" i="6"/>
  <c r="FJ122" i="6"/>
  <c r="FH122" i="6"/>
  <c r="FF122" i="6"/>
  <c r="FD122" i="6"/>
  <c r="FB122" i="6"/>
  <c r="EZ122" i="6"/>
  <c r="EY122" i="6"/>
  <c r="EX122" i="6"/>
  <c r="ET122" i="6"/>
  <c r="ER122" i="6"/>
  <c r="EP122" i="6"/>
  <c r="EN122" i="6"/>
  <c r="EL122" i="6"/>
  <c r="EJ122" i="6"/>
  <c r="GB121" i="6"/>
  <c r="FZ121" i="6"/>
  <c r="FX121" i="6"/>
  <c r="FV121" i="6"/>
  <c r="FT121" i="6"/>
  <c r="FR121" i="6"/>
  <c r="FP121" i="6"/>
  <c r="FN121" i="6"/>
  <c r="FL121" i="6"/>
  <c r="FJ121" i="6"/>
  <c r="FH121" i="6"/>
  <c r="FF121" i="6"/>
  <c r="FD121" i="6"/>
  <c r="FB121" i="6"/>
  <c r="EZ121" i="6"/>
  <c r="EY121" i="6"/>
  <c r="EX121" i="6"/>
  <c r="ET121" i="6"/>
  <c r="ER121" i="6"/>
  <c r="EP121" i="6"/>
  <c r="EN121" i="6"/>
  <c r="EL121" i="6"/>
  <c r="EJ121" i="6"/>
  <c r="GB120" i="6"/>
  <c r="FZ120" i="6"/>
  <c r="FX120" i="6"/>
  <c r="FV120" i="6"/>
  <c r="FT120" i="6"/>
  <c r="FR120" i="6"/>
  <c r="FP120" i="6"/>
  <c r="FN120" i="6"/>
  <c r="FL120" i="6"/>
  <c r="FJ120" i="6"/>
  <c r="FH120" i="6"/>
  <c r="FF120" i="6"/>
  <c r="FD120" i="6"/>
  <c r="FB120" i="6"/>
  <c r="EZ120" i="6"/>
  <c r="EY120" i="6"/>
  <c r="EX120" i="6"/>
  <c r="ET120" i="6"/>
  <c r="ER120" i="6"/>
  <c r="EP120" i="6"/>
  <c r="EN120" i="6"/>
  <c r="EL120" i="6"/>
  <c r="EJ120" i="6"/>
  <c r="GB119" i="6"/>
  <c r="FZ119" i="6"/>
  <c r="FX119" i="6"/>
  <c r="FV119" i="6"/>
  <c r="FT119" i="6"/>
  <c r="FR119" i="6"/>
  <c r="FP119" i="6"/>
  <c r="FN119" i="6"/>
  <c r="FL119" i="6"/>
  <c r="FJ119" i="6"/>
  <c r="FH119" i="6"/>
  <c r="FF119" i="6"/>
  <c r="FD119" i="6"/>
  <c r="FB119" i="6"/>
  <c r="EZ119" i="6"/>
  <c r="EY119" i="6"/>
  <c r="EX119" i="6"/>
  <c r="ET119" i="6"/>
  <c r="ER119" i="6"/>
  <c r="EP119" i="6"/>
  <c r="EN119" i="6"/>
  <c r="EL119" i="6"/>
  <c r="EJ119" i="6"/>
  <c r="GB118" i="6"/>
  <c r="FZ118" i="6"/>
  <c r="FX118" i="6"/>
  <c r="FV118" i="6"/>
  <c r="FT118" i="6"/>
  <c r="FR118" i="6"/>
  <c r="FP118" i="6"/>
  <c r="FN118" i="6"/>
  <c r="FL118" i="6"/>
  <c r="FJ118" i="6"/>
  <c r="FH118" i="6"/>
  <c r="FF118" i="6"/>
  <c r="FD118" i="6"/>
  <c r="FB118" i="6"/>
  <c r="EZ118" i="6"/>
  <c r="EY118" i="6"/>
  <c r="EX118" i="6"/>
  <c r="ET118" i="6"/>
  <c r="ER118" i="6"/>
  <c r="EP118" i="6"/>
  <c r="EN118" i="6"/>
  <c r="EL118" i="6"/>
  <c r="EJ118" i="6"/>
  <c r="GB117" i="6"/>
  <c r="FZ117" i="6"/>
  <c r="FX117" i="6"/>
  <c r="FV117" i="6"/>
  <c r="FT117" i="6"/>
  <c r="FR117" i="6"/>
  <c r="FP117" i="6"/>
  <c r="FN117" i="6"/>
  <c r="FL117" i="6"/>
  <c r="FJ117" i="6"/>
  <c r="FH117" i="6"/>
  <c r="FF117" i="6"/>
  <c r="FD117" i="6"/>
  <c r="FB117" i="6"/>
  <c r="EZ117" i="6"/>
  <c r="EY117" i="6"/>
  <c r="EX117" i="6"/>
  <c r="ET117" i="6"/>
  <c r="ER117" i="6"/>
  <c r="EP117" i="6"/>
  <c r="EN117" i="6"/>
  <c r="EL117" i="6"/>
  <c r="EJ117" i="6"/>
  <c r="GB116" i="6"/>
  <c r="FZ116" i="6"/>
  <c r="FX116" i="6"/>
  <c r="FV116" i="6"/>
  <c r="FT116" i="6"/>
  <c r="FR116" i="6"/>
  <c r="FP116" i="6"/>
  <c r="FN116" i="6"/>
  <c r="FL116" i="6"/>
  <c r="FJ116" i="6"/>
  <c r="FH116" i="6"/>
  <c r="FF116" i="6"/>
  <c r="FD116" i="6"/>
  <c r="FB116" i="6"/>
  <c r="EZ116" i="6"/>
  <c r="EY116" i="6"/>
  <c r="EX116" i="6"/>
  <c r="ET116" i="6"/>
  <c r="ER116" i="6"/>
  <c r="EP116" i="6"/>
  <c r="EN116" i="6"/>
  <c r="EL116" i="6"/>
  <c r="EJ116" i="6"/>
  <c r="GC114" i="6"/>
  <c r="GB114" i="6"/>
  <c r="GA114" i="6"/>
  <c r="FZ114" i="6"/>
  <c r="FY114" i="6"/>
  <c r="FX114" i="6"/>
  <c r="FW114" i="6"/>
  <c r="FV114" i="6"/>
  <c r="FU114" i="6"/>
  <c r="FT114" i="6"/>
  <c r="FS114" i="6"/>
  <c r="FR114" i="6"/>
  <c r="FQ114" i="6"/>
  <c r="FP114" i="6"/>
  <c r="FO114" i="6"/>
  <c r="FN114" i="6"/>
  <c r="FM114" i="6"/>
  <c r="FL114" i="6"/>
  <c r="FK114" i="6"/>
  <c r="FJ114" i="6"/>
  <c r="FI114" i="6"/>
  <c r="FH114" i="6"/>
  <c r="FG114" i="6"/>
  <c r="FF114" i="6"/>
  <c r="FE114" i="6"/>
  <c r="FD114" i="6"/>
  <c r="FC114" i="6"/>
  <c r="FB114" i="6"/>
  <c r="FA114" i="6"/>
  <c r="EZ114" i="6"/>
  <c r="EY114" i="6"/>
  <c r="EX114" i="6"/>
  <c r="EW114" i="6"/>
  <c r="EV114" i="6"/>
  <c r="EU114" i="6"/>
  <c r="ET114" i="6"/>
  <c r="ES114" i="6"/>
  <c r="ER114" i="6"/>
  <c r="EQ114" i="6"/>
  <c r="EP114" i="6"/>
  <c r="EO114" i="6"/>
  <c r="EN114" i="6"/>
  <c r="EM114" i="6"/>
  <c r="EL114" i="6"/>
  <c r="EJ114" i="6"/>
  <c r="GC113" i="6"/>
  <c r="GB113" i="6"/>
  <c r="GA113" i="6"/>
  <c r="FZ113" i="6"/>
  <c r="FY113" i="6"/>
  <c r="FX113" i="6"/>
  <c r="FW113" i="6"/>
  <c r="FV113" i="6"/>
  <c r="FU113" i="6"/>
  <c r="FT113" i="6"/>
  <c r="FS113" i="6"/>
  <c r="FR113" i="6"/>
  <c r="FQ113" i="6"/>
  <c r="FP113" i="6"/>
  <c r="FO113" i="6"/>
  <c r="FN113" i="6"/>
  <c r="FM113" i="6"/>
  <c r="FL113" i="6"/>
  <c r="FK113" i="6"/>
  <c r="FJ113" i="6"/>
  <c r="FI113" i="6"/>
  <c r="FH113" i="6"/>
  <c r="FG113" i="6"/>
  <c r="FF113" i="6"/>
  <c r="FE113" i="6"/>
  <c r="FD113" i="6"/>
  <c r="FC113" i="6"/>
  <c r="FB113" i="6"/>
  <c r="FA113" i="6"/>
  <c r="EZ113" i="6"/>
  <c r="EY113" i="6"/>
  <c r="EX113" i="6"/>
  <c r="EW113" i="6"/>
  <c r="EV113" i="6"/>
  <c r="EU113" i="6"/>
  <c r="ET113" i="6"/>
  <c r="ES113" i="6"/>
  <c r="ER113" i="6"/>
  <c r="EQ113" i="6"/>
  <c r="EP113" i="6"/>
  <c r="EO113" i="6"/>
  <c r="EN113" i="6"/>
  <c r="EM113" i="6"/>
  <c r="EL113" i="6"/>
  <c r="EJ113" i="6"/>
  <c r="GC112" i="6"/>
  <c r="GB112" i="6"/>
  <c r="GA112" i="6"/>
  <c r="FZ112" i="6"/>
  <c r="FY112" i="6"/>
  <c r="FX112" i="6"/>
  <c r="FW112" i="6"/>
  <c r="FV112" i="6"/>
  <c r="FU112" i="6"/>
  <c r="FT112" i="6"/>
  <c r="FS112" i="6"/>
  <c r="FR112" i="6"/>
  <c r="FQ112" i="6"/>
  <c r="FP112" i="6"/>
  <c r="FO112" i="6"/>
  <c r="FN112" i="6"/>
  <c r="FM112" i="6"/>
  <c r="FL112" i="6"/>
  <c r="FK112" i="6"/>
  <c r="FJ112" i="6"/>
  <c r="FI112" i="6"/>
  <c r="FH112" i="6"/>
  <c r="FG112" i="6"/>
  <c r="FF112" i="6"/>
  <c r="FE112" i="6"/>
  <c r="FD112" i="6"/>
  <c r="FC112" i="6"/>
  <c r="FB112" i="6"/>
  <c r="FA112" i="6"/>
  <c r="EZ112" i="6"/>
  <c r="EY112" i="6"/>
  <c r="EX112" i="6"/>
  <c r="EW112" i="6"/>
  <c r="EV112" i="6"/>
  <c r="EU112" i="6"/>
  <c r="ET112" i="6"/>
  <c r="ES112" i="6"/>
  <c r="ER112" i="6"/>
  <c r="EQ112" i="6"/>
  <c r="EP112" i="6"/>
  <c r="EO112" i="6"/>
  <c r="EN112" i="6"/>
  <c r="EM112" i="6"/>
  <c r="EL112" i="6"/>
  <c r="EJ112" i="6"/>
  <c r="GC111" i="6"/>
  <c r="GB111" i="6"/>
  <c r="GA111" i="6"/>
  <c r="FZ111" i="6"/>
  <c r="FY111" i="6"/>
  <c r="FX111" i="6"/>
  <c r="FW111" i="6"/>
  <c r="FV111" i="6"/>
  <c r="FU111" i="6"/>
  <c r="FT111" i="6"/>
  <c r="FS111" i="6"/>
  <c r="FR111" i="6"/>
  <c r="FQ111" i="6"/>
  <c r="FP111" i="6"/>
  <c r="FO111" i="6"/>
  <c r="FN111" i="6"/>
  <c r="FM111" i="6"/>
  <c r="FL111" i="6"/>
  <c r="FK111" i="6"/>
  <c r="FJ111" i="6"/>
  <c r="FI111" i="6"/>
  <c r="FH111" i="6"/>
  <c r="FG111" i="6"/>
  <c r="FF111" i="6"/>
  <c r="FE111" i="6"/>
  <c r="FD111" i="6"/>
  <c r="FC111" i="6"/>
  <c r="FB111" i="6"/>
  <c r="FA111" i="6"/>
  <c r="EZ111" i="6"/>
  <c r="EY111" i="6"/>
  <c r="EX111" i="6"/>
  <c r="EW111" i="6"/>
  <c r="EV111" i="6"/>
  <c r="EU111" i="6"/>
  <c r="ET111" i="6"/>
  <c r="ES111" i="6"/>
  <c r="ER111" i="6"/>
  <c r="EQ111" i="6"/>
  <c r="EP111" i="6"/>
  <c r="EO111" i="6"/>
  <c r="EN111" i="6"/>
  <c r="EM111" i="6"/>
  <c r="EL111" i="6"/>
  <c r="EJ111" i="6"/>
  <c r="GC110" i="6"/>
  <c r="GB110" i="6"/>
  <c r="GA110" i="6"/>
  <c r="FZ110" i="6"/>
  <c r="FY110" i="6"/>
  <c r="FX110" i="6"/>
  <c r="FW110" i="6"/>
  <c r="FV110" i="6"/>
  <c r="FU110" i="6"/>
  <c r="FT110" i="6"/>
  <c r="FS110" i="6"/>
  <c r="FR110" i="6"/>
  <c r="FQ110" i="6"/>
  <c r="FP110" i="6"/>
  <c r="FO110" i="6"/>
  <c r="FN110" i="6"/>
  <c r="FM110" i="6"/>
  <c r="FL110" i="6"/>
  <c r="FK110" i="6"/>
  <c r="FJ110" i="6"/>
  <c r="FI110" i="6"/>
  <c r="FH110" i="6"/>
  <c r="FG110" i="6"/>
  <c r="FF110" i="6"/>
  <c r="FE110" i="6"/>
  <c r="FD110" i="6"/>
  <c r="FC110" i="6"/>
  <c r="FB110" i="6"/>
  <c r="FA110" i="6"/>
  <c r="EZ110" i="6"/>
  <c r="EY110" i="6"/>
  <c r="EX110" i="6"/>
  <c r="EW110" i="6"/>
  <c r="EV110" i="6"/>
  <c r="EU110" i="6"/>
  <c r="ET110" i="6"/>
  <c r="ES110" i="6"/>
  <c r="ER110" i="6"/>
  <c r="EQ110" i="6"/>
  <c r="EP110" i="6"/>
  <c r="EO110" i="6"/>
  <c r="EN110" i="6"/>
  <c r="EM110" i="6"/>
  <c r="EL110" i="6"/>
  <c r="EJ110" i="6"/>
  <c r="GC109" i="6"/>
  <c r="GB109" i="6"/>
  <c r="GA109" i="6"/>
  <c r="FZ109" i="6"/>
  <c r="FY109" i="6"/>
  <c r="FX109" i="6"/>
  <c r="FW109" i="6"/>
  <c r="FV109" i="6"/>
  <c r="FU109" i="6"/>
  <c r="FT109" i="6"/>
  <c r="FS109" i="6"/>
  <c r="FR109" i="6"/>
  <c r="FQ109" i="6"/>
  <c r="FP109" i="6"/>
  <c r="FO109" i="6"/>
  <c r="FN109" i="6"/>
  <c r="FM109" i="6"/>
  <c r="FL109" i="6"/>
  <c r="FK109" i="6"/>
  <c r="FJ109" i="6"/>
  <c r="FI109" i="6"/>
  <c r="FH109" i="6"/>
  <c r="FG109" i="6"/>
  <c r="FF109" i="6"/>
  <c r="FE109" i="6"/>
  <c r="FD109" i="6"/>
  <c r="FC109" i="6"/>
  <c r="FB109" i="6"/>
  <c r="FA109" i="6"/>
  <c r="EZ109" i="6"/>
  <c r="EY109" i="6"/>
  <c r="EX109" i="6"/>
  <c r="EW109" i="6"/>
  <c r="EV109" i="6"/>
  <c r="EU109" i="6"/>
  <c r="ET109" i="6"/>
  <c r="ES109" i="6"/>
  <c r="ER109" i="6"/>
  <c r="EQ109" i="6"/>
  <c r="EP109" i="6"/>
  <c r="EO109" i="6"/>
  <c r="EN109" i="6"/>
  <c r="EM109" i="6"/>
  <c r="EL109" i="6"/>
  <c r="EJ109" i="6"/>
  <c r="GC108" i="6"/>
  <c r="GB108" i="6"/>
  <c r="GA108" i="6"/>
  <c r="FZ108" i="6"/>
  <c r="FY108" i="6"/>
  <c r="FX108" i="6"/>
  <c r="FW108" i="6"/>
  <c r="FV108" i="6"/>
  <c r="FU108" i="6"/>
  <c r="FT108" i="6"/>
  <c r="FS108" i="6"/>
  <c r="FR108" i="6"/>
  <c r="FQ108" i="6"/>
  <c r="FP108" i="6"/>
  <c r="FO108" i="6"/>
  <c r="FN108" i="6"/>
  <c r="FM108" i="6"/>
  <c r="FL108" i="6"/>
  <c r="FK108" i="6"/>
  <c r="FJ108" i="6"/>
  <c r="FI108" i="6"/>
  <c r="FH108" i="6"/>
  <c r="FG108" i="6"/>
  <c r="FF108" i="6"/>
  <c r="FE108" i="6"/>
  <c r="FD108" i="6"/>
  <c r="FC108" i="6"/>
  <c r="FB108" i="6"/>
  <c r="FA108" i="6"/>
  <c r="EZ108" i="6"/>
  <c r="EY108" i="6"/>
  <c r="EX108" i="6"/>
  <c r="EW108" i="6"/>
  <c r="EV108" i="6"/>
  <c r="EU108" i="6"/>
  <c r="ET108" i="6"/>
  <c r="ES108" i="6"/>
  <c r="ER108" i="6"/>
  <c r="EQ108" i="6"/>
  <c r="EP108" i="6"/>
  <c r="EO108" i="6"/>
  <c r="EN108" i="6"/>
  <c r="EM108" i="6"/>
  <c r="EL108" i="6"/>
  <c r="EJ108" i="6"/>
  <c r="GC107" i="6"/>
  <c r="GB107" i="6"/>
  <c r="GA107" i="6"/>
  <c r="FZ107" i="6"/>
  <c r="FY107" i="6"/>
  <c r="FX107" i="6"/>
  <c r="FW107" i="6"/>
  <c r="FV107" i="6"/>
  <c r="FU107" i="6"/>
  <c r="FT107" i="6"/>
  <c r="FS107" i="6"/>
  <c r="FR107" i="6"/>
  <c r="FQ107" i="6"/>
  <c r="FP107" i="6"/>
  <c r="FO107" i="6"/>
  <c r="FN107" i="6"/>
  <c r="FM107" i="6"/>
  <c r="FL107" i="6"/>
  <c r="FK107" i="6"/>
  <c r="FJ107" i="6"/>
  <c r="FI107" i="6"/>
  <c r="FH107" i="6"/>
  <c r="FG107" i="6"/>
  <c r="FF107" i="6"/>
  <c r="FE107" i="6"/>
  <c r="FD107" i="6"/>
  <c r="FC107" i="6"/>
  <c r="FB107" i="6"/>
  <c r="FA107" i="6"/>
  <c r="EZ107" i="6"/>
  <c r="EY107" i="6"/>
  <c r="EX107" i="6"/>
  <c r="EW107" i="6"/>
  <c r="EV107" i="6"/>
  <c r="EU107" i="6"/>
  <c r="ET107" i="6"/>
  <c r="ES107" i="6"/>
  <c r="ER107" i="6"/>
  <c r="EQ107" i="6"/>
  <c r="EP107" i="6"/>
  <c r="EO107" i="6"/>
  <c r="EN107" i="6"/>
  <c r="EM107" i="6"/>
  <c r="EL107" i="6"/>
  <c r="EJ107" i="6"/>
  <c r="GC106" i="6"/>
  <c r="GB106" i="6"/>
  <c r="GA106" i="6"/>
  <c r="FZ106" i="6"/>
  <c r="FY106" i="6"/>
  <c r="FX106" i="6"/>
  <c r="FW106" i="6"/>
  <c r="FV106" i="6"/>
  <c r="FU106" i="6"/>
  <c r="FT106" i="6"/>
  <c r="FS106" i="6"/>
  <c r="FR106" i="6"/>
  <c r="FQ106" i="6"/>
  <c r="FP106" i="6"/>
  <c r="FO106" i="6"/>
  <c r="FN106" i="6"/>
  <c r="FM106" i="6"/>
  <c r="FL106" i="6"/>
  <c r="FK106" i="6"/>
  <c r="FJ106" i="6"/>
  <c r="FI106" i="6"/>
  <c r="FH106" i="6"/>
  <c r="FG106" i="6"/>
  <c r="FF106" i="6"/>
  <c r="FE106" i="6"/>
  <c r="FD106" i="6"/>
  <c r="FC106" i="6"/>
  <c r="FB106" i="6"/>
  <c r="FA106" i="6"/>
  <c r="EZ106" i="6"/>
  <c r="EY106" i="6"/>
  <c r="EX106" i="6"/>
  <c r="EW106" i="6"/>
  <c r="EV106" i="6"/>
  <c r="EU106" i="6"/>
  <c r="ET106" i="6"/>
  <c r="ES106" i="6"/>
  <c r="ER106" i="6"/>
  <c r="EQ106" i="6"/>
  <c r="EP106" i="6"/>
  <c r="EO106" i="6"/>
  <c r="EN106" i="6"/>
  <c r="EM106" i="6"/>
  <c r="EL106" i="6"/>
  <c r="EJ106" i="6"/>
  <c r="GB105" i="6"/>
  <c r="FZ105" i="6"/>
  <c r="FX105" i="6"/>
  <c r="FV105" i="6"/>
  <c r="FT105" i="6"/>
  <c r="FR105" i="6"/>
  <c r="FP105" i="6"/>
  <c r="FN105" i="6"/>
  <c r="FL105" i="6"/>
  <c r="FJ105" i="6"/>
  <c r="FH105" i="6"/>
  <c r="FF105" i="6"/>
  <c r="FD105" i="6"/>
  <c r="FB105" i="6"/>
  <c r="EZ105" i="6"/>
  <c r="EY105" i="6"/>
  <c r="EX105" i="6"/>
  <c r="EV105" i="6"/>
  <c r="ET105" i="6"/>
  <c r="ER105" i="6"/>
  <c r="EP105" i="6"/>
  <c r="EN105" i="6"/>
  <c r="EL105" i="6"/>
  <c r="EJ105" i="6"/>
  <c r="GC104" i="6"/>
  <c r="GB104" i="6"/>
  <c r="GA104" i="6"/>
  <c r="FZ104" i="6"/>
  <c r="FY104" i="6"/>
  <c r="FX104" i="6"/>
  <c r="FW104" i="6"/>
  <c r="FV104" i="6"/>
  <c r="FU104" i="6"/>
  <c r="FT104" i="6"/>
  <c r="FS104" i="6"/>
  <c r="FR104" i="6"/>
  <c r="FQ104" i="6"/>
  <c r="FP104" i="6"/>
  <c r="FO104" i="6"/>
  <c r="FN104" i="6"/>
  <c r="FM104" i="6"/>
  <c r="FL104" i="6"/>
  <c r="FK104" i="6"/>
  <c r="FJ104" i="6"/>
  <c r="FI104" i="6"/>
  <c r="FH104" i="6"/>
  <c r="FG104" i="6"/>
  <c r="FF104" i="6"/>
  <c r="FE104" i="6"/>
  <c r="FD104" i="6"/>
  <c r="FC104" i="6"/>
  <c r="FB104" i="6"/>
  <c r="FA104" i="6"/>
  <c r="EZ104" i="6"/>
  <c r="EY104" i="6"/>
  <c r="EX104" i="6"/>
  <c r="EW104" i="6"/>
  <c r="EV104" i="6"/>
  <c r="EU104" i="6"/>
  <c r="ET104" i="6"/>
  <c r="ES104" i="6"/>
  <c r="ER104" i="6"/>
  <c r="EQ104" i="6"/>
  <c r="EP104" i="6"/>
  <c r="EO104" i="6"/>
  <c r="EN104" i="6"/>
  <c r="EL104" i="6"/>
  <c r="EJ104" i="6"/>
  <c r="GB103" i="6"/>
  <c r="FZ103" i="6"/>
  <c r="FX103" i="6"/>
  <c r="FV103" i="6"/>
  <c r="FT103" i="6"/>
  <c r="FR103" i="6"/>
  <c r="FP103" i="6"/>
  <c r="FN103" i="6"/>
  <c r="FL103" i="6"/>
  <c r="FJ103" i="6"/>
  <c r="FH103" i="6"/>
  <c r="FF103" i="6"/>
  <c r="FD103" i="6"/>
  <c r="FB103" i="6"/>
  <c r="EZ103" i="6"/>
  <c r="EY103" i="6"/>
  <c r="EX103" i="6"/>
  <c r="ET103" i="6"/>
  <c r="ER103" i="6"/>
  <c r="EP103" i="6"/>
  <c r="EN103" i="6"/>
  <c r="EL103" i="6"/>
  <c r="EJ103" i="6"/>
  <c r="GB102" i="6"/>
  <c r="FZ102" i="6"/>
  <c r="FX102" i="6"/>
  <c r="FV102" i="6"/>
  <c r="FT102" i="6"/>
  <c r="FR102" i="6"/>
  <c r="FP102" i="6"/>
  <c r="FN102" i="6"/>
  <c r="FL102" i="6"/>
  <c r="FJ102" i="6"/>
  <c r="FH102" i="6"/>
  <c r="FF102" i="6"/>
  <c r="FD102" i="6"/>
  <c r="FB102" i="6"/>
  <c r="EZ102" i="6"/>
  <c r="EY102" i="6"/>
  <c r="EX102" i="6"/>
  <c r="ET102" i="6"/>
  <c r="ER102" i="6"/>
  <c r="EP102" i="6"/>
  <c r="EN102" i="6"/>
  <c r="EL102" i="6"/>
  <c r="EJ102" i="6"/>
  <c r="GC100" i="6"/>
  <c r="GB100" i="6"/>
  <c r="GA100" i="6"/>
  <c r="FZ100" i="6"/>
  <c r="FY100" i="6"/>
  <c r="FX100" i="6"/>
  <c r="FW100" i="6"/>
  <c r="FV100" i="6"/>
  <c r="FU100" i="6"/>
  <c r="FT100" i="6"/>
  <c r="FS100" i="6"/>
  <c r="FR100" i="6"/>
  <c r="FQ100" i="6"/>
  <c r="FP100" i="6"/>
  <c r="FO100" i="6"/>
  <c r="FN100" i="6"/>
  <c r="FM100" i="6"/>
  <c r="FL100" i="6"/>
  <c r="FK100" i="6"/>
  <c r="FJ100" i="6"/>
  <c r="FI100" i="6"/>
  <c r="FH100" i="6"/>
  <c r="FG100" i="6"/>
  <c r="FF100" i="6"/>
  <c r="FE100" i="6"/>
  <c r="FD100" i="6"/>
  <c r="FC100" i="6"/>
  <c r="FB100" i="6"/>
  <c r="FA100" i="6"/>
  <c r="EZ100" i="6"/>
  <c r="EY100" i="6"/>
  <c r="EX100" i="6"/>
  <c r="EW100" i="6"/>
  <c r="EV100" i="6"/>
  <c r="EU100" i="6"/>
  <c r="ET100" i="6"/>
  <c r="ES100" i="6"/>
  <c r="ER100" i="6"/>
  <c r="EQ100" i="6"/>
  <c r="EP100" i="6"/>
  <c r="EO100" i="6"/>
  <c r="EN100" i="6"/>
  <c r="EM100" i="6"/>
  <c r="EL100" i="6"/>
  <c r="EJ100" i="6"/>
  <c r="GC99" i="6"/>
  <c r="GB99" i="6"/>
  <c r="GA99" i="6"/>
  <c r="FZ99" i="6"/>
  <c r="FY99" i="6"/>
  <c r="FX99" i="6"/>
  <c r="FW99" i="6"/>
  <c r="FV99" i="6"/>
  <c r="FU99" i="6"/>
  <c r="FT99" i="6"/>
  <c r="FS99" i="6"/>
  <c r="FR99" i="6"/>
  <c r="FQ99" i="6"/>
  <c r="FP99" i="6"/>
  <c r="FO99" i="6"/>
  <c r="FN99" i="6"/>
  <c r="FM99" i="6"/>
  <c r="FL99" i="6"/>
  <c r="FK99" i="6"/>
  <c r="FJ99" i="6"/>
  <c r="FI99" i="6"/>
  <c r="FH99" i="6"/>
  <c r="FG99" i="6"/>
  <c r="FF99" i="6"/>
  <c r="FE99" i="6"/>
  <c r="FD99" i="6"/>
  <c r="FC99" i="6"/>
  <c r="FB99" i="6"/>
  <c r="FA99" i="6"/>
  <c r="EZ99" i="6"/>
  <c r="EY99" i="6"/>
  <c r="EX99" i="6"/>
  <c r="EW99" i="6"/>
  <c r="EV99" i="6"/>
  <c r="EU99" i="6"/>
  <c r="ET99" i="6"/>
  <c r="ES99" i="6"/>
  <c r="ER99" i="6"/>
  <c r="EQ99" i="6"/>
  <c r="EP99" i="6"/>
  <c r="EO99" i="6"/>
  <c r="EN99" i="6"/>
  <c r="EM99" i="6"/>
  <c r="EL99" i="6"/>
  <c r="EJ99" i="6"/>
  <c r="GC98" i="6"/>
  <c r="GB98" i="6"/>
  <c r="GA98" i="6"/>
  <c r="FZ98" i="6"/>
  <c r="FY98" i="6"/>
  <c r="FX98" i="6"/>
  <c r="FW98" i="6"/>
  <c r="FV98" i="6"/>
  <c r="FU98" i="6"/>
  <c r="FT98" i="6"/>
  <c r="FS98" i="6"/>
  <c r="FR98" i="6"/>
  <c r="FQ98" i="6"/>
  <c r="FP98" i="6"/>
  <c r="FO98" i="6"/>
  <c r="FN98" i="6"/>
  <c r="FM98" i="6"/>
  <c r="FL98" i="6"/>
  <c r="FK98" i="6"/>
  <c r="FJ98" i="6"/>
  <c r="FI98" i="6"/>
  <c r="FH98" i="6"/>
  <c r="FG98" i="6"/>
  <c r="FF98" i="6"/>
  <c r="FE98" i="6"/>
  <c r="FD98" i="6"/>
  <c r="FC98" i="6"/>
  <c r="FB98" i="6"/>
  <c r="FA98" i="6"/>
  <c r="EZ98" i="6"/>
  <c r="EY98" i="6"/>
  <c r="EX98" i="6"/>
  <c r="EW98" i="6"/>
  <c r="EV98" i="6"/>
  <c r="EU98" i="6"/>
  <c r="ET98" i="6"/>
  <c r="ES98" i="6"/>
  <c r="ER98" i="6"/>
  <c r="EQ98" i="6"/>
  <c r="EP98" i="6"/>
  <c r="EO98" i="6"/>
  <c r="EN98" i="6"/>
  <c r="EM98" i="6"/>
  <c r="EL98" i="6"/>
  <c r="EJ98" i="6"/>
  <c r="GC97" i="6"/>
  <c r="GB97" i="6"/>
  <c r="GA97" i="6"/>
  <c r="FZ97" i="6"/>
  <c r="FY97" i="6"/>
  <c r="FX97" i="6"/>
  <c r="FW97" i="6"/>
  <c r="FV97" i="6"/>
  <c r="FU97" i="6"/>
  <c r="FT97" i="6"/>
  <c r="FS97" i="6"/>
  <c r="FR97" i="6"/>
  <c r="FQ97" i="6"/>
  <c r="FP97" i="6"/>
  <c r="FO97" i="6"/>
  <c r="FN97" i="6"/>
  <c r="FM97" i="6"/>
  <c r="FL97" i="6"/>
  <c r="FK97" i="6"/>
  <c r="FJ97" i="6"/>
  <c r="FI97" i="6"/>
  <c r="FH97" i="6"/>
  <c r="FG97" i="6"/>
  <c r="FF97" i="6"/>
  <c r="FE97" i="6"/>
  <c r="FD97" i="6"/>
  <c r="FC97" i="6"/>
  <c r="FB97" i="6"/>
  <c r="FA97" i="6"/>
  <c r="EZ97" i="6"/>
  <c r="EY97" i="6"/>
  <c r="EX97" i="6"/>
  <c r="EW97" i="6"/>
  <c r="EV97" i="6"/>
  <c r="EU97" i="6"/>
  <c r="ET97" i="6"/>
  <c r="ES97" i="6"/>
  <c r="ER97" i="6"/>
  <c r="EQ97" i="6"/>
  <c r="EP97" i="6"/>
  <c r="EO97" i="6"/>
  <c r="EN97" i="6"/>
  <c r="EM97" i="6"/>
  <c r="EL97" i="6"/>
  <c r="EJ97" i="6"/>
  <c r="GC96" i="6"/>
  <c r="GB96" i="6"/>
  <c r="GA96" i="6"/>
  <c r="FZ96" i="6"/>
  <c r="FY96" i="6"/>
  <c r="FX96" i="6"/>
  <c r="FW96" i="6"/>
  <c r="FV96" i="6"/>
  <c r="FU96" i="6"/>
  <c r="FT96" i="6"/>
  <c r="FS96" i="6"/>
  <c r="FR96" i="6"/>
  <c r="FQ96" i="6"/>
  <c r="FP96" i="6"/>
  <c r="FO96" i="6"/>
  <c r="FN96" i="6"/>
  <c r="FM96" i="6"/>
  <c r="FL96" i="6"/>
  <c r="FK96" i="6"/>
  <c r="FJ96" i="6"/>
  <c r="FI96" i="6"/>
  <c r="FH96" i="6"/>
  <c r="FG96" i="6"/>
  <c r="FF96" i="6"/>
  <c r="FE96" i="6"/>
  <c r="FD96" i="6"/>
  <c r="FC96" i="6"/>
  <c r="FB96" i="6"/>
  <c r="FA96" i="6"/>
  <c r="EZ96" i="6"/>
  <c r="EY96" i="6"/>
  <c r="EX96" i="6"/>
  <c r="EW96" i="6"/>
  <c r="EV96" i="6"/>
  <c r="EU96" i="6"/>
  <c r="ET96" i="6"/>
  <c r="ES96" i="6"/>
  <c r="ER96" i="6"/>
  <c r="EQ96" i="6"/>
  <c r="EP96" i="6"/>
  <c r="EO96" i="6"/>
  <c r="EN96" i="6"/>
  <c r="EM96" i="6"/>
  <c r="EL96" i="6"/>
  <c r="EJ96" i="6"/>
  <c r="GC95" i="6"/>
  <c r="GB95" i="6"/>
  <c r="GA95" i="6"/>
  <c r="FZ95" i="6"/>
  <c r="FY95" i="6"/>
  <c r="FX95" i="6"/>
  <c r="FW95" i="6"/>
  <c r="FV95" i="6"/>
  <c r="FU95" i="6"/>
  <c r="FT95" i="6"/>
  <c r="FS95" i="6"/>
  <c r="FR95" i="6"/>
  <c r="FQ95" i="6"/>
  <c r="FP95" i="6"/>
  <c r="FO95" i="6"/>
  <c r="FN95" i="6"/>
  <c r="FM95" i="6"/>
  <c r="FL95" i="6"/>
  <c r="FK95" i="6"/>
  <c r="FJ95" i="6"/>
  <c r="FI95" i="6"/>
  <c r="FH95" i="6"/>
  <c r="FG95" i="6"/>
  <c r="FF95" i="6"/>
  <c r="FE95" i="6"/>
  <c r="FD95" i="6"/>
  <c r="FC95" i="6"/>
  <c r="FB95" i="6"/>
  <c r="FA95" i="6"/>
  <c r="EZ95" i="6"/>
  <c r="EY95" i="6"/>
  <c r="EX95" i="6"/>
  <c r="EW95" i="6"/>
  <c r="EV95" i="6"/>
  <c r="EU95" i="6"/>
  <c r="ET95" i="6"/>
  <c r="ES95" i="6"/>
  <c r="ER95" i="6"/>
  <c r="EQ95" i="6"/>
  <c r="EP95" i="6"/>
  <c r="EO95" i="6"/>
  <c r="EN95" i="6"/>
  <c r="EM95" i="6"/>
  <c r="EL95" i="6"/>
  <c r="EJ95" i="6"/>
  <c r="GC94" i="6"/>
  <c r="GB94" i="6"/>
  <c r="GA94" i="6"/>
  <c r="FZ94" i="6"/>
  <c r="FY94" i="6"/>
  <c r="FX94" i="6"/>
  <c r="FW94" i="6"/>
  <c r="FV94" i="6"/>
  <c r="FU94" i="6"/>
  <c r="FT94" i="6"/>
  <c r="FS94" i="6"/>
  <c r="FR94" i="6"/>
  <c r="FQ94" i="6"/>
  <c r="FP94" i="6"/>
  <c r="FO94" i="6"/>
  <c r="FN94" i="6"/>
  <c r="FM94" i="6"/>
  <c r="FL94" i="6"/>
  <c r="FK94" i="6"/>
  <c r="FJ94" i="6"/>
  <c r="FI94" i="6"/>
  <c r="FH94" i="6"/>
  <c r="FG94" i="6"/>
  <c r="FF94" i="6"/>
  <c r="FE94" i="6"/>
  <c r="FD94" i="6"/>
  <c r="FC94" i="6"/>
  <c r="FB94" i="6"/>
  <c r="FA94" i="6"/>
  <c r="EZ94" i="6"/>
  <c r="EY94" i="6"/>
  <c r="EX94" i="6"/>
  <c r="EW94" i="6"/>
  <c r="EV94" i="6"/>
  <c r="EU94" i="6"/>
  <c r="ET94" i="6"/>
  <c r="ES94" i="6"/>
  <c r="ER94" i="6"/>
  <c r="EQ94" i="6"/>
  <c r="EP94" i="6"/>
  <c r="EO94" i="6"/>
  <c r="EN94" i="6"/>
  <c r="EM94" i="6"/>
  <c r="EL94" i="6"/>
  <c r="EJ94" i="6"/>
  <c r="GC93" i="6"/>
  <c r="GB93" i="6"/>
  <c r="GA93" i="6"/>
  <c r="FZ93" i="6"/>
  <c r="FY93" i="6"/>
  <c r="FX93" i="6"/>
  <c r="FW93" i="6"/>
  <c r="FV93" i="6"/>
  <c r="FU93" i="6"/>
  <c r="FT93" i="6"/>
  <c r="FS93" i="6"/>
  <c r="FR93" i="6"/>
  <c r="FQ93" i="6"/>
  <c r="FP93" i="6"/>
  <c r="FO93" i="6"/>
  <c r="FN93" i="6"/>
  <c r="FM93" i="6"/>
  <c r="FL93" i="6"/>
  <c r="FK93" i="6"/>
  <c r="FJ93" i="6"/>
  <c r="FI93" i="6"/>
  <c r="FH93" i="6"/>
  <c r="FG93" i="6"/>
  <c r="FF93" i="6"/>
  <c r="FE93" i="6"/>
  <c r="FD93" i="6"/>
  <c r="FC93" i="6"/>
  <c r="FB93" i="6"/>
  <c r="FA93" i="6"/>
  <c r="EZ93" i="6"/>
  <c r="EY93" i="6"/>
  <c r="EX93" i="6"/>
  <c r="EW93" i="6"/>
  <c r="EV93" i="6"/>
  <c r="EU93" i="6"/>
  <c r="ET93" i="6"/>
  <c r="ES93" i="6"/>
  <c r="ER93" i="6"/>
  <c r="EQ93" i="6"/>
  <c r="EP93" i="6"/>
  <c r="EO93" i="6"/>
  <c r="EN93" i="6"/>
  <c r="EM93" i="6"/>
  <c r="EL93" i="6"/>
  <c r="EJ93" i="6"/>
  <c r="GC92" i="6"/>
  <c r="GB92" i="6"/>
  <c r="GA92" i="6"/>
  <c r="FZ92" i="6"/>
  <c r="FY92" i="6"/>
  <c r="FX92" i="6"/>
  <c r="FW92" i="6"/>
  <c r="FV92" i="6"/>
  <c r="FU92" i="6"/>
  <c r="FT92" i="6"/>
  <c r="FS92" i="6"/>
  <c r="FR92" i="6"/>
  <c r="FQ92" i="6"/>
  <c r="FP92" i="6"/>
  <c r="FO92" i="6"/>
  <c r="FN92" i="6"/>
  <c r="FM92" i="6"/>
  <c r="FL92" i="6"/>
  <c r="FK92" i="6"/>
  <c r="FJ92" i="6"/>
  <c r="FI92" i="6"/>
  <c r="FH92" i="6"/>
  <c r="FG92" i="6"/>
  <c r="FF92" i="6"/>
  <c r="FE92" i="6"/>
  <c r="FD92" i="6"/>
  <c r="FC92" i="6"/>
  <c r="FB92" i="6"/>
  <c r="FA92" i="6"/>
  <c r="EZ92" i="6"/>
  <c r="EY92" i="6"/>
  <c r="EX92" i="6"/>
  <c r="EW92" i="6"/>
  <c r="EV92" i="6"/>
  <c r="EU92" i="6"/>
  <c r="ET92" i="6"/>
  <c r="ES92" i="6"/>
  <c r="ER92" i="6"/>
  <c r="EQ92" i="6"/>
  <c r="EP92" i="6"/>
  <c r="EO92" i="6"/>
  <c r="EN92" i="6"/>
  <c r="EM92" i="6"/>
  <c r="EL92" i="6"/>
  <c r="EJ92" i="6"/>
  <c r="GC91" i="6"/>
  <c r="GB91" i="6"/>
  <c r="GA91" i="6"/>
  <c r="FZ91" i="6"/>
  <c r="FY91" i="6"/>
  <c r="FX91" i="6"/>
  <c r="FW91" i="6"/>
  <c r="FV91" i="6"/>
  <c r="FU91" i="6"/>
  <c r="FT91" i="6"/>
  <c r="FS91" i="6"/>
  <c r="FR91" i="6"/>
  <c r="FQ91" i="6"/>
  <c r="FP91" i="6"/>
  <c r="FO91" i="6"/>
  <c r="FN91" i="6"/>
  <c r="FM91" i="6"/>
  <c r="FL91" i="6"/>
  <c r="FK91" i="6"/>
  <c r="FJ91" i="6"/>
  <c r="FI91" i="6"/>
  <c r="FH91" i="6"/>
  <c r="FG91" i="6"/>
  <c r="FF91" i="6"/>
  <c r="FE91" i="6"/>
  <c r="FD91" i="6"/>
  <c r="FC91" i="6"/>
  <c r="FB91" i="6"/>
  <c r="FA91" i="6"/>
  <c r="EZ91" i="6"/>
  <c r="EY91" i="6"/>
  <c r="EX91" i="6"/>
  <c r="EW91" i="6"/>
  <c r="EV91" i="6"/>
  <c r="EU91" i="6"/>
  <c r="ET91" i="6"/>
  <c r="ES91" i="6"/>
  <c r="ER91" i="6"/>
  <c r="EQ91" i="6"/>
  <c r="EP91" i="6"/>
  <c r="EO91" i="6"/>
  <c r="EN91" i="6"/>
  <c r="EM91" i="6"/>
  <c r="EL91" i="6"/>
  <c r="EJ91" i="6"/>
  <c r="GC90" i="6"/>
  <c r="GB90" i="6"/>
  <c r="GA90" i="6"/>
  <c r="FZ90" i="6"/>
  <c r="FY90" i="6"/>
  <c r="FX90" i="6"/>
  <c r="FW90" i="6"/>
  <c r="FV90" i="6"/>
  <c r="FU90" i="6"/>
  <c r="FT90" i="6"/>
  <c r="FS90" i="6"/>
  <c r="FR90" i="6"/>
  <c r="FQ90" i="6"/>
  <c r="FP90" i="6"/>
  <c r="FO90" i="6"/>
  <c r="FN90" i="6"/>
  <c r="FM90" i="6"/>
  <c r="FL90" i="6"/>
  <c r="FK90" i="6"/>
  <c r="FJ90" i="6"/>
  <c r="FI90" i="6"/>
  <c r="FH90" i="6"/>
  <c r="FG90" i="6"/>
  <c r="FF90" i="6"/>
  <c r="FE90" i="6"/>
  <c r="FD90" i="6"/>
  <c r="FC90" i="6"/>
  <c r="FB90" i="6"/>
  <c r="FA90" i="6"/>
  <c r="EZ90" i="6"/>
  <c r="EY90" i="6"/>
  <c r="EX90" i="6"/>
  <c r="EW90" i="6"/>
  <c r="EV90" i="6"/>
  <c r="EU90" i="6"/>
  <c r="ET90" i="6"/>
  <c r="ES90" i="6"/>
  <c r="ER90" i="6"/>
  <c r="EQ90" i="6"/>
  <c r="EP90" i="6"/>
  <c r="EO90" i="6"/>
  <c r="EN90" i="6"/>
  <c r="EM90" i="6"/>
  <c r="EL90" i="6"/>
  <c r="EJ90" i="6"/>
  <c r="GC89" i="6"/>
  <c r="GB89" i="6"/>
  <c r="GA89" i="6"/>
  <c r="FZ89" i="6"/>
  <c r="FY89" i="6"/>
  <c r="FX89" i="6"/>
  <c r="FW89" i="6"/>
  <c r="FV89" i="6"/>
  <c r="FU89" i="6"/>
  <c r="FT89" i="6"/>
  <c r="FS89" i="6"/>
  <c r="FR89" i="6"/>
  <c r="FQ89" i="6"/>
  <c r="FP89" i="6"/>
  <c r="FO89" i="6"/>
  <c r="FN89" i="6"/>
  <c r="FM89" i="6"/>
  <c r="FL89" i="6"/>
  <c r="FK89" i="6"/>
  <c r="FJ89" i="6"/>
  <c r="FI89" i="6"/>
  <c r="FH89" i="6"/>
  <c r="FG89" i="6"/>
  <c r="FF89" i="6"/>
  <c r="FE89" i="6"/>
  <c r="FD89" i="6"/>
  <c r="FC89" i="6"/>
  <c r="FB89" i="6"/>
  <c r="FA89" i="6"/>
  <c r="EZ89" i="6"/>
  <c r="EY89" i="6"/>
  <c r="EX89" i="6"/>
  <c r="EW89" i="6"/>
  <c r="EV89" i="6"/>
  <c r="EU89" i="6"/>
  <c r="ET89" i="6"/>
  <c r="ES89" i="6"/>
  <c r="ER89" i="6"/>
  <c r="EQ89" i="6"/>
  <c r="EP89" i="6"/>
  <c r="EO89" i="6"/>
  <c r="EN89" i="6"/>
  <c r="EM89" i="6"/>
  <c r="EL89" i="6"/>
  <c r="EJ89" i="6"/>
  <c r="GC88" i="6"/>
  <c r="GB88" i="6"/>
  <c r="GA88" i="6"/>
  <c r="FZ88" i="6"/>
  <c r="FY88" i="6"/>
  <c r="FX88" i="6"/>
  <c r="FW88" i="6"/>
  <c r="FV88" i="6"/>
  <c r="FU88" i="6"/>
  <c r="FT88" i="6"/>
  <c r="FS88" i="6"/>
  <c r="FR88" i="6"/>
  <c r="FQ88" i="6"/>
  <c r="FP88" i="6"/>
  <c r="FO88" i="6"/>
  <c r="FN88" i="6"/>
  <c r="FM88" i="6"/>
  <c r="FL88" i="6"/>
  <c r="FK88" i="6"/>
  <c r="FJ88" i="6"/>
  <c r="FI88" i="6"/>
  <c r="FH88" i="6"/>
  <c r="FG88" i="6"/>
  <c r="FF88" i="6"/>
  <c r="FE88" i="6"/>
  <c r="FD88" i="6"/>
  <c r="FC88" i="6"/>
  <c r="FB88" i="6"/>
  <c r="FA88" i="6"/>
  <c r="EZ88" i="6"/>
  <c r="EY88" i="6"/>
  <c r="EX88" i="6"/>
  <c r="EW88" i="6"/>
  <c r="EV88" i="6"/>
  <c r="EU88" i="6"/>
  <c r="ET88" i="6"/>
  <c r="ES88" i="6"/>
  <c r="ER88" i="6"/>
  <c r="EQ88" i="6"/>
  <c r="EP88" i="6"/>
  <c r="EO88" i="6"/>
  <c r="EN88" i="6"/>
  <c r="EM88" i="6"/>
  <c r="EL88" i="6"/>
  <c r="EJ88" i="6"/>
  <c r="GB87" i="6"/>
  <c r="FZ87" i="6"/>
  <c r="FX87" i="6"/>
  <c r="FV87" i="6"/>
  <c r="FT87" i="6"/>
  <c r="FR87" i="6"/>
  <c r="FP87" i="6"/>
  <c r="FN87" i="6"/>
  <c r="FL87" i="6"/>
  <c r="FJ87" i="6"/>
  <c r="FH87" i="6"/>
  <c r="FF87" i="6"/>
  <c r="FD87" i="6"/>
  <c r="FB87" i="6"/>
  <c r="EZ87" i="6"/>
  <c r="EY87" i="6"/>
  <c r="EX87" i="6"/>
  <c r="EV87" i="6"/>
  <c r="ET87" i="6"/>
  <c r="ER87" i="6"/>
  <c r="EP87" i="6"/>
  <c r="EN87" i="6"/>
  <c r="EL87" i="6"/>
  <c r="EJ87" i="6"/>
  <c r="GB86" i="6"/>
  <c r="FZ86" i="6"/>
  <c r="FX86" i="6"/>
  <c r="FV86" i="6"/>
  <c r="FT86" i="6"/>
  <c r="FR86" i="6"/>
  <c r="FP86" i="6"/>
  <c r="FN86" i="6"/>
  <c r="FL86" i="6"/>
  <c r="FJ86" i="6"/>
  <c r="FH86" i="6"/>
  <c r="FF86" i="6"/>
  <c r="FD86" i="6"/>
  <c r="FB86" i="6"/>
  <c r="EZ86" i="6"/>
  <c r="EY86" i="6"/>
  <c r="EX86" i="6"/>
  <c r="ET86" i="6"/>
  <c r="ER86" i="6"/>
  <c r="EN86" i="6"/>
  <c r="EL86" i="6"/>
  <c r="GB85" i="6"/>
  <c r="FZ85" i="6"/>
  <c r="FX85" i="6"/>
  <c r="FV85" i="6"/>
  <c r="FT85" i="6"/>
  <c r="FR85" i="6"/>
  <c r="FP85" i="6"/>
  <c r="FN85" i="6"/>
  <c r="FL85" i="6"/>
  <c r="FJ85" i="6"/>
  <c r="FH85" i="6"/>
  <c r="FF85" i="6"/>
  <c r="FD85" i="6"/>
  <c r="FB85" i="6"/>
  <c r="EZ85" i="6"/>
  <c r="EY85" i="6"/>
  <c r="EX85" i="6"/>
  <c r="ET85" i="6"/>
  <c r="ER85" i="6"/>
  <c r="EP85" i="6"/>
  <c r="EN85" i="6"/>
  <c r="EM85" i="6"/>
  <c r="EL85" i="6"/>
  <c r="EJ85" i="6"/>
  <c r="GB84" i="6"/>
  <c r="FZ84" i="6"/>
  <c r="FX84" i="6"/>
  <c r="FV84" i="6"/>
  <c r="FT84" i="6"/>
  <c r="FR84" i="6"/>
  <c r="FP84" i="6"/>
  <c r="FN84" i="6"/>
  <c r="FL84" i="6"/>
  <c r="FJ84" i="6"/>
  <c r="FH84" i="6"/>
  <c r="FF84" i="6"/>
  <c r="FD84" i="6"/>
  <c r="FB84" i="6"/>
  <c r="EZ84" i="6"/>
  <c r="EY84" i="6"/>
  <c r="EX84" i="6"/>
  <c r="ET84" i="6"/>
  <c r="ER84" i="6"/>
  <c r="EP84" i="6"/>
  <c r="EN84" i="6"/>
  <c r="EM84" i="6"/>
  <c r="EL84" i="6"/>
  <c r="EJ84" i="6"/>
  <c r="GC82" i="6"/>
  <c r="GB82" i="6"/>
  <c r="GA82" i="6"/>
  <c r="FZ82" i="6"/>
  <c r="FY82" i="6"/>
  <c r="FX82" i="6"/>
  <c r="FW82" i="6"/>
  <c r="FV82" i="6"/>
  <c r="FU82" i="6"/>
  <c r="FT82" i="6"/>
  <c r="FS82" i="6"/>
  <c r="FR82" i="6"/>
  <c r="FQ82" i="6"/>
  <c r="FP82" i="6"/>
  <c r="FO82" i="6"/>
  <c r="FN82" i="6"/>
  <c r="FM82" i="6"/>
  <c r="FL82" i="6"/>
  <c r="FK82" i="6"/>
  <c r="FJ82" i="6"/>
  <c r="FI82" i="6"/>
  <c r="FH82" i="6"/>
  <c r="FG82" i="6"/>
  <c r="FF82" i="6"/>
  <c r="FE82" i="6"/>
  <c r="FD82" i="6"/>
  <c r="FC82" i="6"/>
  <c r="FB82" i="6"/>
  <c r="FA82" i="6"/>
  <c r="EZ82" i="6"/>
  <c r="EY82" i="6"/>
  <c r="EX82" i="6"/>
  <c r="EW82" i="6"/>
  <c r="EV82" i="6"/>
  <c r="EU82" i="6"/>
  <c r="ET82" i="6"/>
  <c r="ES82" i="6"/>
  <c r="ER82" i="6"/>
  <c r="EQ82" i="6"/>
  <c r="EP82" i="6"/>
  <c r="EO82" i="6"/>
  <c r="EN82" i="6"/>
  <c r="EM82" i="6"/>
  <c r="EL82" i="6"/>
  <c r="EJ82" i="6"/>
  <c r="GC81" i="6"/>
  <c r="GB81" i="6"/>
  <c r="GA81" i="6"/>
  <c r="FZ81" i="6"/>
  <c r="FY81" i="6"/>
  <c r="FX81" i="6"/>
  <c r="FW81" i="6"/>
  <c r="FV81" i="6"/>
  <c r="FU81" i="6"/>
  <c r="FT81" i="6"/>
  <c r="FS81" i="6"/>
  <c r="FR81" i="6"/>
  <c r="FQ81" i="6"/>
  <c r="FP81" i="6"/>
  <c r="FO81" i="6"/>
  <c r="FN81" i="6"/>
  <c r="FM81" i="6"/>
  <c r="FL81" i="6"/>
  <c r="FK81" i="6"/>
  <c r="FJ81" i="6"/>
  <c r="FI81" i="6"/>
  <c r="FH81" i="6"/>
  <c r="FG81" i="6"/>
  <c r="FF81" i="6"/>
  <c r="FE81" i="6"/>
  <c r="FD81" i="6"/>
  <c r="FC81" i="6"/>
  <c r="FB81" i="6"/>
  <c r="FA81" i="6"/>
  <c r="EZ81" i="6"/>
  <c r="EY81" i="6"/>
  <c r="EX81" i="6"/>
  <c r="EW81" i="6"/>
  <c r="EV81" i="6"/>
  <c r="EU81" i="6"/>
  <c r="ET81" i="6"/>
  <c r="ES81" i="6"/>
  <c r="ER81" i="6"/>
  <c r="EQ81" i="6"/>
  <c r="EP81" i="6"/>
  <c r="EO81" i="6"/>
  <c r="EN81" i="6"/>
  <c r="EM81" i="6"/>
  <c r="EL81" i="6"/>
  <c r="EJ81" i="6"/>
  <c r="GC80" i="6"/>
  <c r="GB80" i="6"/>
  <c r="GA80" i="6"/>
  <c r="FZ80" i="6"/>
  <c r="FY80" i="6"/>
  <c r="FX80" i="6"/>
  <c r="FW80" i="6"/>
  <c r="FV80" i="6"/>
  <c r="FU80" i="6"/>
  <c r="FT80" i="6"/>
  <c r="FS80" i="6"/>
  <c r="FR80" i="6"/>
  <c r="FQ80" i="6"/>
  <c r="FP80" i="6"/>
  <c r="FO80" i="6"/>
  <c r="FN80" i="6"/>
  <c r="FM80" i="6"/>
  <c r="FL80" i="6"/>
  <c r="FK80" i="6"/>
  <c r="FJ80" i="6"/>
  <c r="FI80" i="6"/>
  <c r="FH80" i="6"/>
  <c r="FG80" i="6"/>
  <c r="FF80" i="6"/>
  <c r="FE80" i="6"/>
  <c r="FD80" i="6"/>
  <c r="FC80" i="6"/>
  <c r="FB80" i="6"/>
  <c r="FA80" i="6"/>
  <c r="EZ80" i="6"/>
  <c r="EY80" i="6"/>
  <c r="EX80" i="6"/>
  <c r="EW80" i="6"/>
  <c r="EV80" i="6"/>
  <c r="EU80" i="6"/>
  <c r="ET80" i="6"/>
  <c r="ES80" i="6"/>
  <c r="ER80" i="6"/>
  <c r="EQ80" i="6"/>
  <c r="EP80" i="6"/>
  <c r="EO80" i="6"/>
  <c r="EN80" i="6"/>
  <c r="EM80" i="6"/>
  <c r="EL80" i="6"/>
  <c r="EJ80" i="6"/>
  <c r="GC79" i="6"/>
  <c r="GB79" i="6"/>
  <c r="GA79" i="6"/>
  <c r="FZ79" i="6"/>
  <c r="FY79" i="6"/>
  <c r="FX79" i="6"/>
  <c r="FW79" i="6"/>
  <c r="FV79" i="6"/>
  <c r="FU79" i="6"/>
  <c r="FT79" i="6"/>
  <c r="FS79" i="6"/>
  <c r="FR79" i="6"/>
  <c r="FQ79" i="6"/>
  <c r="FP79" i="6"/>
  <c r="FO79" i="6"/>
  <c r="FN79" i="6"/>
  <c r="FM79" i="6"/>
  <c r="FL79" i="6"/>
  <c r="FK79" i="6"/>
  <c r="FJ79" i="6"/>
  <c r="FI79" i="6"/>
  <c r="FH79" i="6"/>
  <c r="FG79" i="6"/>
  <c r="FF79" i="6"/>
  <c r="FE79" i="6"/>
  <c r="FD79" i="6"/>
  <c r="FC79" i="6"/>
  <c r="FB79" i="6"/>
  <c r="FA79" i="6"/>
  <c r="EZ79" i="6"/>
  <c r="EY79" i="6"/>
  <c r="EX79" i="6"/>
  <c r="EW79" i="6"/>
  <c r="EV79" i="6"/>
  <c r="EU79" i="6"/>
  <c r="ET79" i="6"/>
  <c r="ES79" i="6"/>
  <c r="ER79" i="6"/>
  <c r="EQ79" i="6"/>
  <c r="EP79" i="6"/>
  <c r="EO79" i="6"/>
  <c r="EN79" i="6"/>
  <c r="EM79" i="6"/>
  <c r="EL79" i="6"/>
  <c r="EJ79" i="6"/>
  <c r="GC78" i="6"/>
  <c r="GB78" i="6"/>
  <c r="GA78" i="6"/>
  <c r="FZ78" i="6"/>
  <c r="FY78" i="6"/>
  <c r="FX78" i="6"/>
  <c r="FW78" i="6"/>
  <c r="FV78" i="6"/>
  <c r="FU78" i="6"/>
  <c r="FT78" i="6"/>
  <c r="FS78" i="6"/>
  <c r="FR78" i="6"/>
  <c r="FQ78" i="6"/>
  <c r="FP78" i="6"/>
  <c r="FO78" i="6"/>
  <c r="FN78" i="6"/>
  <c r="FM78" i="6"/>
  <c r="FL78" i="6"/>
  <c r="FK78" i="6"/>
  <c r="FJ78" i="6"/>
  <c r="FI78" i="6"/>
  <c r="FH78" i="6"/>
  <c r="FG78" i="6"/>
  <c r="FF78" i="6"/>
  <c r="FE78" i="6"/>
  <c r="FD78" i="6"/>
  <c r="FC78" i="6"/>
  <c r="FB78" i="6"/>
  <c r="FA78" i="6"/>
  <c r="EZ78" i="6"/>
  <c r="EY78" i="6"/>
  <c r="EX78" i="6"/>
  <c r="EW78" i="6"/>
  <c r="EV78" i="6"/>
  <c r="EU78" i="6"/>
  <c r="ET78" i="6"/>
  <c r="ES78" i="6"/>
  <c r="ER78" i="6"/>
  <c r="EQ78" i="6"/>
  <c r="EP78" i="6"/>
  <c r="EO78" i="6"/>
  <c r="EN78" i="6"/>
  <c r="EM78" i="6"/>
  <c r="EL78" i="6"/>
  <c r="EJ78" i="6"/>
  <c r="GC77" i="6"/>
  <c r="GB77" i="6"/>
  <c r="GA77" i="6"/>
  <c r="FZ77" i="6"/>
  <c r="FY77" i="6"/>
  <c r="FX77" i="6"/>
  <c r="FW77" i="6"/>
  <c r="FV77" i="6"/>
  <c r="FU77" i="6"/>
  <c r="FT77" i="6"/>
  <c r="FS77" i="6"/>
  <c r="FR77" i="6"/>
  <c r="FQ77" i="6"/>
  <c r="FP77" i="6"/>
  <c r="FO77" i="6"/>
  <c r="FN77" i="6"/>
  <c r="FM77" i="6"/>
  <c r="FL77" i="6"/>
  <c r="FK77" i="6"/>
  <c r="FJ77" i="6"/>
  <c r="FI77" i="6"/>
  <c r="FH77" i="6"/>
  <c r="FG77" i="6"/>
  <c r="FF77" i="6"/>
  <c r="FE77" i="6"/>
  <c r="FD77" i="6"/>
  <c r="FC77" i="6"/>
  <c r="FB77" i="6"/>
  <c r="FA77" i="6"/>
  <c r="EZ77" i="6"/>
  <c r="EY77" i="6"/>
  <c r="EX77" i="6"/>
  <c r="EW77" i="6"/>
  <c r="EV77" i="6"/>
  <c r="EU77" i="6"/>
  <c r="ET77" i="6"/>
  <c r="ES77" i="6"/>
  <c r="ER77" i="6"/>
  <c r="EQ77" i="6"/>
  <c r="EP77" i="6"/>
  <c r="EO77" i="6"/>
  <c r="EN77" i="6"/>
  <c r="EM77" i="6"/>
  <c r="EL77" i="6"/>
  <c r="EJ77" i="6"/>
  <c r="GC76" i="6"/>
  <c r="GB76" i="6"/>
  <c r="GA76" i="6"/>
  <c r="FZ76" i="6"/>
  <c r="FY76" i="6"/>
  <c r="FX76" i="6"/>
  <c r="FW76" i="6"/>
  <c r="FV76" i="6"/>
  <c r="FU76" i="6"/>
  <c r="FT76" i="6"/>
  <c r="FS76" i="6"/>
  <c r="FR76" i="6"/>
  <c r="FQ76" i="6"/>
  <c r="FP76" i="6"/>
  <c r="FO76" i="6"/>
  <c r="FN76" i="6"/>
  <c r="FM76" i="6"/>
  <c r="FL76" i="6"/>
  <c r="FK76" i="6"/>
  <c r="FJ76" i="6"/>
  <c r="FI76" i="6"/>
  <c r="FH76" i="6"/>
  <c r="FG76" i="6"/>
  <c r="FF76" i="6"/>
  <c r="FE76" i="6"/>
  <c r="FD76" i="6"/>
  <c r="FC76" i="6"/>
  <c r="FB76" i="6"/>
  <c r="FA76" i="6"/>
  <c r="EZ76" i="6"/>
  <c r="EY76" i="6"/>
  <c r="EX76" i="6"/>
  <c r="EW76" i="6"/>
  <c r="EV76" i="6"/>
  <c r="EU76" i="6"/>
  <c r="ET76" i="6"/>
  <c r="ES76" i="6"/>
  <c r="ER76" i="6"/>
  <c r="EQ76" i="6"/>
  <c r="EP76" i="6"/>
  <c r="EO76" i="6"/>
  <c r="EN76" i="6"/>
  <c r="EM76" i="6"/>
  <c r="EL76" i="6"/>
  <c r="EJ76" i="6"/>
  <c r="GC75" i="6"/>
  <c r="GB75" i="6"/>
  <c r="GA75" i="6"/>
  <c r="FZ75" i="6"/>
  <c r="FY75" i="6"/>
  <c r="FX75" i="6"/>
  <c r="FW75" i="6"/>
  <c r="FV75" i="6"/>
  <c r="FU75" i="6"/>
  <c r="FT75" i="6"/>
  <c r="FS75" i="6"/>
  <c r="FR75" i="6"/>
  <c r="FQ75" i="6"/>
  <c r="FP75" i="6"/>
  <c r="FO75" i="6"/>
  <c r="FN75" i="6"/>
  <c r="FM75" i="6"/>
  <c r="FL75" i="6"/>
  <c r="FK75" i="6"/>
  <c r="FJ75" i="6"/>
  <c r="FI75" i="6"/>
  <c r="FH75" i="6"/>
  <c r="FG75" i="6"/>
  <c r="FF75" i="6"/>
  <c r="FE75" i="6"/>
  <c r="FD75" i="6"/>
  <c r="FC75" i="6"/>
  <c r="FB75" i="6"/>
  <c r="FA75" i="6"/>
  <c r="EZ75" i="6"/>
  <c r="EY75" i="6"/>
  <c r="EX75" i="6"/>
  <c r="EW75" i="6"/>
  <c r="EV75" i="6"/>
  <c r="EU75" i="6"/>
  <c r="ET75" i="6"/>
  <c r="ES75" i="6"/>
  <c r="ER75" i="6"/>
  <c r="EQ75" i="6"/>
  <c r="EP75" i="6"/>
  <c r="EO75" i="6"/>
  <c r="EN75" i="6"/>
  <c r="EM75" i="6"/>
  <c r="EL75" i="6"/>
  <c r="EJ75" i="6"/>
  <c r="GC74" i="6"/>
  <c r="GB74" i="6"/>
  <c r="GA74" i="6"/>
  <c r="FZ74" i="6"/>
  <c r="FY74" i="6"/>
  <c r="FX74" i="6"/>
  <c r="FW74" i="6"/>
  <c r="FV74" i="6"/>
  <c r="FU74" i="6"/>
  <c r="FT74" i="6"/>
  <c r="FS74" i="6"/>
  <c r="FR74" i="6"/>
  <c r="FQ74" i="6"/>
  <c r="FP74" i="6"/>
  <c r="FO74" i="6"/>
  <c r="FN74" i="6"/>
  <c r="FM74" i="6"/>
  <c r="FL74" i="6"/>
  <c r="FK74" i="6"/>
  <c r="FJ74" i="6"/>
  <c r="FI74" i="6"/>
  <c r="FH74" i="6"/>
  <c r="FG74" i="6"/>
  <c r="FF74" i="6"/>
  <c r="FE74" i="6"/>
  <c r="FD74" i="6"/>
  <c r="FC74" i="6"/>
  <c r="FB74" i="6"/>
  <c r="FA74" i="6"/>
  <c r="EZ74" i="6"/>
  <c r="EY74" i="6"/>
  <c r="EX74" i="6"/>
  <c r="EW74" i="6"/>
  <c r="EV74" i="6"/>
  <c r="EU74" i="6"/>
  <c r="ET74" i="6"/>
  <c r="ES74" i="6"/>
  <c r="ER74" i="6"/>
  <c r="EQ74" i="6"/>
  <c r="EP74" i="6"/>
  <c r="EO74" i="6"/>
  <c r="EN74" i="6"/>
  <c r="EM74" i="6"/>
  <c r="EL74" i="6"/>
  <c r="EJ74" i="6"/>
  <c r="GC73" i="6"/>
  <c r="GB73" i="6"/>
  <c r="GA73" i="6"/>
  <c r="FZ73" i="6"/>
  <c r="FY73" i="6"/>
  <c r="FX73" i="6"/>
  <c r="FW73" i="6"/>
  <c r="FV73" i="6"/>
  <c r="FU73" i="6"/>
  <c r="FT73" i="6"/>
  <c r="FS73" i="6"/>
  <c r="FR73" i="6"/>
  <c r="FQ73" i="6"/>
  <c r="FP73" i="6"/>
  <c r="FO73" i="6"/>
  <c r="FN73" i="6"/>
  <c r="FM73" i="6"/>
  <c r="FL73" i="6"/>
  <c r="FK73" i="6"/>
  <c r="FJ73" i="6"/>
  <c r="FI73" i="6"/>
  <c r="FH73" i="6"/>
  <c r="FG73" i="6"/>
  <c r="FF73" i="6"/>
  <c r="FE73" i="6"/>
  <c r="FD73" i="6"/>
  <c r="FC73" i="6"/>
  <c r="FB73" i="6"/>
  <c r="FA73" i="6"/>
  <c r="EZ73" i="6"/>
  <c r="EY73" i="6"/>
  <c r="EX73" i="6"/>
  <c r="EW73" i="6"/>
  <c r="EV73" i="6"/>
  <c r="EU73" i="6"/>
  <c r="ET73" i="6"/>
  <c r="ES73" i="6"/>
  <c r="ER73" i="6"/>
  <c r="EQ73" i="6"/>
  <c r="EP73" i="6"/>
  <c r="EO73" i="6"/>
  <c r="EN73" i="6"/>
  <c r="EM73" i="6"/>
  <c r="EL73" i="6"/>
  <c r="EJ73" i="6"/>
  <c r="GC72" i="6"/>
  <c r="GB72" i="6"/>
  <c r="GA72" i="6"/>
  <c r="FZ72" i="6"/>
  <c r="FY72" i="6"/>
  <c r="FX72" i="6"/>
  <c r="FW72" i="6"/>
  <c r="FV72" i="6"/>
  <c r="FU72" i="6"/>
  <c r="FT72" i="6"/>
  <c r="FS72" i="6"/>
  <c r="FR72" i="6"/>
  <c r="FQ72" i="6"/>
  <c r="FP72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J72" i="6"/>
  <c r="GC71" i="6"/>
  <c r="GB71" i="6"/>
  <c r="GA71" i="6"/>
  <c r="FZ71" i="6"/>
  <c r="FY71" i="6"/>
  <c r="FX71" i="6"/>
  <c r="FW71" i="6"/>
  <c r="FV71" i="6"/>
  <c r="FU71" i="6"/>
  <c r="FT71" i="6"/>
  <c r="FS71" i="6"/>
  <c r="FR71" i="6"/>
  <c r="FQ71" i="6"/>
  <c r="FP71" i="6"/>
  <c r="FO71" i="6"/>
  <c r="FN71" i="6"/>
  <c r="FM71" i="6"/>
  <c r="FL71" i="6"/>
  <c r="FK71" i="6"/>
  <c r="FJ71" i="6"/>
  <c r="FI71" i="6"/>
  <c r="FH71" i="6"/>
  <c r="FG71" i="6"/>
  <c r="FF71" i="6"/>
  <c r="FE71" i="6"/>
  <c r="FD71" i="6"/>
  <c r="FC71" i="6"/>
  <c r="FB71" i="6"/>
  <c r="FA71" i="6"/>
  <c r="EZ71" i="6"/>
  <c r="EY71" i="6"/>
  <c r="EX71" i="6"/>
  <c r="EW71" i="6"/>
  <c r="EV71" i="6"/>
  <c r="EU71" i="6"/>
  <c r="ET71" i="6"/>
  <c r="ES71" i="6"/>
  <c r="ER71" i="6"/>
  <c r="EQ71" i="6"/>
  <c r="EP71" i="6"/>
  <c r="EO71" i="6"/>
  <c r="EN71" i="6"/>
  <c r="EM71" i="6"/>
  <c r="EL71" i="6"/>
  <c r="EJ71" i="6"/>
  <c r="GB70" i="6"/>
  <c r="FZ70" i="6"/>
  <c r="FX70" i="6"/>
  <c r="FV70" i="6"/>
  <c r="FT70" i="6"/>
  <c r="FR70" i="6"/>
  <c r="FP70" i="6"/>
  <c r="FN70" i="6"/>
  <c r="FL70" i="6"/>
  <c r="FJ70" i="6"/>
  <c r="FH70" i="6"/>
  <c r="FF70" i="6"/>
  <c r="FD70" i="6"/>
  <c r="FB70" i="6"/>
  <c r="EZ70" i="6"/>
  <c r="EY70" i="6"/>
  <c r="EX70" i="6"/>
  <c r="ET70" i="6"/>
  <c r="ER70" i="6"/>
  <c r="EP70" i="6"/>
  <c r="EN70" i="6"/>
  <c r="EM70" i="6"/>
  <c r="EL70" i="6"/>
  <c r="EJ70" i="6"/>
  <c r="GC68" i="6"/>
  <c r="GB68" i="6"/>
  <c r="GA68" i="6"/>
  <c r="FZ68" i="6"/>
  <c r="FY68" i="6"/>
  <c r="FX68" i="6"/>
  <c r="FW68" i="6"/>
  <c r="FV68" i="6"/>
  <c r="FU68" i="6"/>
  <c r="FT68" i="6"/>
  <c r="FS68" i="6"/>
  <c r="FR68" i="6"/>
  <c r="FQ68" i="6"/>
  <c r="FP68" i="6"/>
  <c r="FO68" i="6"/>
  <c r="FN68" i="6"/>
  <c r="FM68" i="6"/>
  <c r="FL68" i="6"/>
  <c r="FK68" i="6"/>
  <c r="FJ68" i="6"/>
  <c r="FI68" i="6"/>
  <c r="FH68" i="6"/>
  <c r="FG68" i="6"/>
  <c r="FF68" i="6"/>
  <c r="FE68" i="6"/>
  <c r="FD68" i="6"/>
  <c r="FC68" i="6"/>
  <c r="FB68" i="6"/>
  <c r="FA68" i="6"/>
  <c r="EZ68" i="6"/>
  <c r="EY68" i="6"/>
  <c r="EX68" i="6"/>
  <c r="EW68" i="6"/>
  <c r="EV68" i="6"/>
  <c r="EU68" i="6"/>
  <c r="ET68" i="6"/>
  <c r="ES68" i="6"/>
  <c r="ER68" i="6"/>
  <c r="EQ68" i="6"/>
  <c r="EP68" i="6"/>
  <c r="EO68" i="6"/>
  <c r="EN68" i="6"/>
  <c r="EM68" i="6"/>
  <c r="EL68" i="6"/>
  <c r="EJ68" i="6"/>
  <c r="GC67" i="6"/>
  <c r="GB67" i="6"/>
  <c r="GA67" i="6"/>
  <c r="FZ67" i="6"/>
  <c r="FY67" i="6"/>
  <c r="FX67" i="6"/>
  <c r="FW67" i="6"/>
  <c r="FV67" i="6"/>
  <c r="FU67" i="6"/>
  <c r="FT67" i="6"/>
  <c r="FS67" i="6"/>
  <c r="FR67" i="6"/>
  <c r="FQ67" i="6"/>
  <c r="FP67" i="6"/>
  <c r="FO67" i="6"/>
  <c r="FN67" i="6"/>
  <c r="FM67" i="6"/>
  <c r="FL67" i="6"/>
  <c r="FK67" i="6"/>
  <c r="FJ67" i="6"/>
  <c r="FI67" i="6"/>
  <c r="FH67" i="6"/>
  <c r="FG67" i="6"/>
  <c r="FF67" i="6"/>
  <c r="FE67" i="6"/>
  <c r="FD67" i="6"/>
  <c r="FC67" i="6"/>
  <c r="FB67" i="6"/>
  <c r="FA67" i="6"/>
  <c r="EZ67" i="6"/>
  <c r="EY67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J67" i="6"/>
  <c r="GC66" i="6"/>
  <c r="GB66" i="6"/>
  <c r="GA66" i="6"/>
  <c r="FZ66" i="6"/>
  <c r="FY66" i="6"/>
  <c r="FX66" i="6"/>
  <c r="FW66" i="6"/>
  <c r="FV66" i="6"/>
  <c r="FU66" i="6"/>
  <c r="FT66" i="6"/>
  <c r="FS66" i="6"/>
  <c r="FR66" i="6"/>
  <c r="FQ66" i="6"/>
  <c r="FP66" i="6"/>
  <c r="FO66" i="6"/>
  <c r="FN66" i="6"/>
  <c r="FM66" i="6"/>
  <c r="FL66" i="6"/>
  <c r="FK66" i="6"/>
  <c r="FJ66" i="6"/>
  <c r="FI66" i="6"/>
  <c r="FH66" i="6"/>
  <c r="FG66" i="6"/>
  <c r="FF66" i="6"/>
  <c r="FE66" i="6"/>
  <c r="FD66" i="6"/>
  <c r="FC66" i="6"/>
  <c r="FB66" i="6"/>
  <c r="FA66" i="6"/>
  <c r="EZ66" i="6"/>
  <c r="EY66" i="6"/>
  <c r="EX66" i="6"/>
  <c r="EW66" i="6"/>
  <c r="EV66" i="6"/>
  <c r="EU66" i="6"/>
  <c r="ET66" i="6"/>
  <c r="ES66" i="6"/>
  <c r="ER66" i="6"/>
  <c r="EQ66" i="6"/>
  <c r="EP66" i="6"/>
  <c r="EO66" i="6"/>
  <c r="EN66" i="6"/>
  <c r="EM66" i="6"/>
  <c r="EL66" i="6"/>
  <c r="EJ66" i="6"/>
  <c r="GC65" i="6"/>
  <c r="GB65" i="6"/>
  <c r="GA65" i="6"/>
  <c r="FZ65" i="6"/>
  <c r="FY65" i="6"/>
  <c r="FX65" i="6"/>
  <c r="FW65" i="6"/>
  <c r="FV65" i="6"/>
  <c r="FU65" i="6"/>
  <c r="FT65" i="6"/>
  <c r="FS65" i="6"/>
  <c r="FR65" i="6"/>
  <c r="FQ65" i="6"/>
  <c r="FP65" i="6"/>
  <c r="FO65" i="6"/>
  <c r="FN65" i="6"/>
  <c r="FM65" i="6"/>
  <c r="FL65" i="6"/>
  <c r="FK65" i="6"/>
  <c r="FJ65" i="6"/>
  <c r="FI65" i="6"/>
  <c r="FH65" i="6"/>
  <c r="FG65" i="6"/>
  <c r="FF65" i="6"/>
  <c r="FE65" i="6"/>
  <c r="FD65" i="6"/>
  <c r="FC65" i="6"/>
  <c r="FB65" i="6"/>
  <c r="FA65" i="6"/>
  <c r="EZ65" i="6"/>
  <c r="EY65" i="6"/>
  <c r="EX65" i="6"/>
  <c r="EW65" i="6"/>
  <c r="EV65" i="6"/>
  <c r="EU65" i="6"/>
  <c r="ET65" i="6"/>
  <c r="ES65" i="6"/>
  <c r="ER65" i="6"/>
  <c r="EQ65" i="6"/>
  <c r="EP65" i="6"/>
  <c r="EO65" i="6"/>
  <c r="EN65" i="6"/>
  <c r="EM65" i="6"/>
  <c r="EL65" i="6"/>
  <c r="EJ65" i="6"/>
  <c r="GC64" i="6"/>
  <c r="GB64" i="6"/>
  <c r="GA64" i="6"/>
  <c r="FZ64" i="6"/>
  <c r="FY64" i="6"/>
  <c r="FX64" i="6"/>
  <c r="FW64" i="6"/>
  <c r="FV64" i="6"/>
  <c r="FU64" i="6"/>
  <c r="FT64" i="6"/>
  <c r="FS64" i="6"/>
  <c r="FR64" i="6"/>
  <c r="FQ64" i="6"/>
  <c r="FP64" i="6"/>
  <c r="FO64" i="6"/>
  <c r="FN64" i="6"/>
  <c r="FM64" i="6"/>
  <c r="FL64" i="6"/>
  <c r="FK64" i="6"/>
  <c r="FJ64" i="6"/>
  <c r="FI64" i="6"/>
  <c r="FH64" i="6"/>
  <c r="FG64" i="6"/>
  <c r="FF64" i="6"/>
  <c r="FE64" i="6"/>
  <c r="FD64" i="6"/>
  <c r="FC64" i="6"/>
  <c r="FB64" i="6"/>
  <c r="FA64" i="6"/>
  <c r="EZ64" i="6"/>
  <c r="EY64" i="6"/>
  <c r="EX64" i="6"/>
  <c r="EW64" i="6"/>
  <c r="EV64" i="6"/>
  <c r="EU64" i="6"/>
  <c r="ET64" i="6"/>
  <c r="ES64" i="6"/>
  <c r="ER64" i="6"/>
  <c r="EQ64" i="6"/>
  <c r="EP64" i="6"/>
  <c r="EO64" i="6"/>
  <c r="EN64" i="6"/>
  <c r="EM64" i="6"/>
  <c r="EL64" i="6"/>
  <c r="EJ64" i="6"/>
  <c r="GC63" i="6"/>
  <c r="GB63" i="6"/>
  <c r="GA63" i="6"/>
  <c r="FZ63" i="6"/>
  <c r="FY63" i="6"/>
  <c r="FX63" i="6"/>
  <c r="FW63" i="6"/>
  <c r="FV63" i="6"/>
  <c r="FU63" i="6"/>
  <c r="FT63" i="6"/>
  <c r="FS63" i="6"/>
  <c r="FR63" i="6"/>
  <c r="FQ63" i="6"/>
  <c r="FP63" i="6"/>
  <c r="FO63" i="6"/>
  <c r="FN63" i="6"/>
  <c r="FM63" i="6"/>
  <c r="FL63" i="6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V63" i="6"/>
  <c r="EU63" i="6"/>
  <c r="ET63" i="6"/>
  <c r="ES63" i="6"/>
  <c r="ER63" i="6"/>
  <c r="EQ63" i="6"/>
  <c r="EP63" i="6"/>
  <c r="EO63" i="6"/>
  <c r="EN63" i="6"/>
  <c r="EM63" i="6"/>
  <c r="EL63" i="6"/>
  <c r="EJ63" i="6"/>
  <c r="GC62" i="6"/>
  <c r="GB62" i="6"/>
  <c r="GA62" i="6"/>
  <c r="FZ62" i="6"/>
  <c r="FY62" i="6"/>
  <c r="FX62" i="6"/>
  <c r="FW62" i="6"/>
  <c r="FV62" i="6"/>
  <c r="FU62" i="6"/>
  <c r="FT62" i="6"/>
  <c r="FS62" i="6"/>
  <c r="FR62" i="6"/>
  <c r="FQ62" i="6"/>
  <c r="FP62" i="6"/>
  <c r="FO62" i="6"/>
  <c r="FN62" i="6"/>
  <c r="FM62" i="6"/>
  <c r="FL62" i="6"/>
  <c r="FK62" i="6"/>
  <c r="FJ62" i="6"/>
  <c r="FI62" i="6"/>
  <c r="FH62" i="6"/>
  <c r="FG62" i="6"/>
  <c r="FF62" i="6"/>
  <c r="FE62" i="6"/>
  <c r="FD62" i="6"/>
  <c r="FC62" i="6"/>
  <c r="FB62" i="6"/>
  <c r="FA62" i="6"/>
  <c r="EZ62" i="6"/>
  <c r="EY62" i="6"/>
  <c r="EX62" i="6"/>
  <c r="EW62" i="6"/>
  <c r="EV62" i="6"/>
  <c r="EU62" i="6"/>
  <c r="ET62" i="6"/>
  <c r="ES62" i="6"/>
  <c r="ER62" i="6"/>
  <c r="EQ62" i="6"/>
  <c r="EP62" i="6"/>
  <c r="EO62" i="6"/>
  <c r="EN62" i="6"/>
  <c r="EM62" i="6"/>
  <c r="EL62" i="6"/>
  <c r="EJ62" i="6"/>
  <c r="GC61" i="6"/>
  <c r="GB61" i="6"/>
  <c r="GA61" i="6"/>
  <c r="FZ61" i="6"/>
  <c r="FY61" i="6"/>
  <c r="FX61" i="6"/>
  <c r="FW61" i="6"/>
  <c r="FV61" i="6"/>
  <c r="FU61" i="6"/>
  <c r="FT61" i="6"/>
  <c r="FS61" i="6"/>
  <c r="FR61" i="6"/>
  <c r="FQ61" i="6"/>
  <c r="FP61" i="6"/>
  <c r="FO61" i="6"/>
  <c r="FN61" i="6"/>
  <c r="FM61" i="6"/>
  <c r="FL61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V61" i="6"/>
  <c r="EU61" i="6"/>
  <c r="ET61" i="6"/>
  <c r="ES61" i="6"/>
  <c r="ER61" i="6"/>
  <c r="EQ61" i="6"/>
  <c r="EP61" i="6"/>
  <c r="EO61" i="6"/>
  <c r="EN61" i="6"/>
  <c r="EM61" i="6"/>
  <c r="EL61" i="6"/>
  <c r="EJ61" i="6"/>
  <c r="GC60" i="6"/>
  <c r="GB60" i="6"/>
  <c r="FZ60" i="6"/>
  <c r="FY60" i="6"/>
  <c r="FX60" i="6"/>
  <c r="FW60" i="6"/>
  <c r="FV60" i="6"/>
  <c r="FU60" i="6"/>
  <c r="FT60" i="6"/>
  <c r="FS60" i="6"/>
  <c r="FR60" i="6"/>
  <c r="FQ60" i="6"/>
  <c r="FP60" i="6"/>
  <c r="FO60" i="6"/>
  <c r="FN60" i="6"/>
  <c r="FM60" i="6"/>
  <c r="FL60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V60" i="6"/>
  <c r="EU60" i="6"/>
  <c r="ET60" i="6"/>
  <c r="ES60" i="6"/>
  <c r="ER60" i="6"/>
  <c r="EQ60" i="6"/>
  <c r="EP60" i="6"/>
  <c r="EO60" i="6"/>
  <c r="EN60" i="6"/>
  <c r="EM60" i="6"/>
  <c r="EL60" i="6"/>
  <c r="EJ60" i="6"/>
  <c r="GB59" i="6"/>
  <c r="FZ59" i="6"/>
  <c r="FX59" i="6"/>
  <c r="FV59" i="6"/>
  <c r="FT59" i="6"/>
  <c r="FR59" i="6"/>
  <c r="FP59" i="6"/>
  <c r="FN59" i="6"/>
  <c r="FL59" i="6"/>
  <c r="FJ59" i="6"/>
  <c r="FH59" i="6"/>
  <c r="FF59" i="6"/>
  <c r="FD59" i="6"/>
  <c r="FB59" i="6"/>
  <c r="EZ59" i="6"/>
  <c r="EY59" i="6"/>
  <c r="EX59" i="6"/>
  <c r="EV59" i="6"/>
  <c r="ET59" i="6"/>
  <c r="ER59" i="6"/>
  <c r="EP59" i="6"/>
  <c r="EN59" i="6"/>
  <c r="EL59" i="6"/>
  <c r="EJ59" i="6"/>
  <c r="GB58" i="6"/>
  <c r="FZ58" i="6"/>
  <c r="FX58" i="6"/>
  <c r="FV58" i="6"/>
  <c r="FT58" i="6"/>
  <c r="FR58" i="6"/>
  <c r="FP58" i="6"/>
  <c r="FN58" i="6"/>
  <c r="FL58" i="6"/>
  <c r="FJ58" i="6"/>
  <c r="FH58" i="6"/>
  <c r="FF58" i="6"/>
  <c r="FD58" i="6"/>
  <c r="FB58" i="6"/>
  <c r="EZ58" i="6"/>
  <c r="EY58" i="6"/>
  <c r="EX58" i="6"/>
  <c r="EV58" i="6"/>
  <c r="ET58" i="6"/>
  <c r="ER58" i="6"/>
  <c r="EP58" i="6"/>
  <c r="EN58" i="6"/>
  <c r="EL58" i="6"/>
  <c r="EJ58" i="6"/>
  <c r="GC57" i="6"/>
  <c r="GB57" i="6"/>
  <c r="GA57" i="6"/>
  <c r="FZ57" i="6"/>
  <c r="FY57" i="6"/>
  <c r="FX57" i="6"/>
  <c r="FW57" i="6"/>
  <c r="FV57" i="6"/>
  <c r="FU57" i="6"/>
  <c r="FT57" i="6"/>
  <c r="FS57" i="6"/>
  <c r="FR57" i="6"/>
  <c r="FQ57" i="6"/>
  <c r="FP57" i="6"/>
  <c r="FO57" i="6"/>
  <c r="FN57" i="6"/>
  <c r="FM57" i="6"/>
  <c r="FL57" i="6"/>
  <c r="FK57" i="6"/>
  <c r="FJ57" i="6"/>
  <c r="FI57" i="6"/>
  <c r="FH57" i="6"/>
  <c r="FG57" i="6"/>
  <c r="FF57" i="6"/>
  <c r="FE57" i="6"/>
  <c r="FD57" i="6"/>
  <c r="FC57" i="6"/>
  <c r="FB57" i="6"/>
  <c r="FA57" i="6"/>
  <c r="EZ57" i="6"/>
  <c r="EY57" i="6"/>
  <c r="EX57" i="6"/>
  <c r="EW57" i="6"/>
  <c r="EV57" i="6"/>
  <c r="EU57" i="6"/>
  <c r="ET57" i="6"/>
  <c r="ES57" i="6"/>
  <c r="ER57" i="6"/>
  <c r="EQ57" i="6"/>
  <c r="EP57" i="6"/>
  <c r="EO57" i="6"/>
  <c r="EN57" i="6"/>
  <c r="EL57" i="6"/>
  <c r="EJ57" i="6"/>
  <c r="GB56" i="6"/>
  <c r="FZ56" i="6"/>
  <c r="FX56" i="6"/>
  <c r="FV56" i="6"/>
  <c r="FT56" i="6"/>
  <c r="FR56" i="6"/>
  <c r="FP56" i="6"/>
  <c r="FN56" i="6"/>
  <c r="FL56" i="6"/>
  <c r="FJ56" i="6"/>
  <c r="FH56" i="6"/>
  <c r="FF56" i="6"/>
  <c r="FD56" i="6"/>
  <c r="FB56" i="6"/>
  <c r="EZ56" i="6"/>
  <c r="EY56" i="6"/>
  <c r="EX56" i="6"/>
  <c r="ET56" i="6"/>
  <c r="ER56" i="6"/>
  <c r="EP56" i="6"/>
  <c r="EN56" i="6"/>
  <c r="EM56" i="6"/>
  <c r="EL56" i="6"/>
  <c r="EJ56" i="6"/>
  <c r="EN55" i="6"/>
  <c r="GC54" i="6"/>
  <c r="GB54" i="6"/>
  <c r="GA54" i="6"/>
  <c r="FZ54" i="6"/>
  <c r="FY54" i="6"/>
  <c r="FX54" i="6"/>
  <c r="FW54" i="6"/>
  <c r="FV54" i="6"/>
  <c r="FU54" i="6"/>
  <c r="FT54" i="6"/>
  <c r="FS54" i="6"/>
  <c r="FR54" i="6"/>
  <c r="FQ54" i="6"/>
  <c r="FP54" i="6"/>
  <c r="FO54" i="6"/>
  <c r="FN54" i="6"/>
  <c r="FM54" i="6"/>
  <c r="FL54" i="6"/>
  <c r="FK54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V54" i="6"/>
  <c r="EU54" i="6"/>
  <c r="ET54" i="6"/>
  <c r="ES54" i="6"/>
  <c r="ER54" i="6"/>
  <c r="EQ54" i="6"/>
  <c r="EP54" i="6"/>
  <c r="EO54" i="6"/>
  <c r="EN54" i="6"/>
  <c r="EM54" i="6"/>
  <c r="EL54" i="6"/>
  <c r="EJ54" i="6"/>
  <c r="GC53" i="6"/>
  <c r="GB53" i="6"/>
  <c r="GA53" i="6"/>
  <c r="FZ53" i="6"/>
  <c r="FY53" i="6"/>
  <c r="FX53" i="6"/>
  <c r="FW53" i="6"/>
  <c r="FV53" i="6"/>
  <c r="FU53" i="6"/>
  <c r="FT53" i="6"/>
  <c r="FS53" i="6"/>
  <c r="FR53" i="6"/>
  <c r="FQ53" i="6"/>
  <c r="FP53" i="6"/>
  <c r="FO53" i="6"/>
  <c r="FN53" i="6"/>
  <c r="FM53" i="6"/>
  <c r="FL53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V53" i="6"/>
  <c r="EU53" i="6"/>
  <c r="ET53" i="6"/>
  <c r="ES53" i="6"/>
  <c r="ER53" i="6"/>
  <c r="EQ53" i="6"/>
  <c r="EP53" i="6"/>
  <c r="EO53" i="6"/>
  <c r="EN53" i="6"/>
  <c r="EM53" i="6"/>
  <c r="EL53" i="6"/>
  <c r="EJ53" i="6"/>
  <c r="GC52" i="6"/>
  <c r="GB52" i="6"/>
  <c r="GA52" i="6"/>
  <c r="FZ52" i="6"/>
  <c r="FY52" i="6"/>
  <c r="FX52" i="6"/>
  <c r="FW52" i="6"/>
  <c r="FV52" i="6"/>
  <c r="FU52" i="6"/>
  <c r="FT52" i="6"/>
  <c r="FS52" i="6"/>
  <c r="FR52" i="6"/>
  <c r="FQ52" i="6"/>
  <c r="FP52" i="6"/>
  <c r="FO52" i="6"/>
  <c r="FN52" i="6"/>
  <c r="FM52" i="6"/>
  <c r="FL52" i="6"/>
  <c r="FK52" i="6"/>
  <c r="FJ52" i="6"/>
  <c r="FI52" i="6"/>
  <c r="FH52" i="6"/>
  <c r="FG52" i="6"/>
  <c r="FF52" i="6"/>
  <c r="FE52" i="6"/>
  <c r="FD52" i="6"/>
  <c r="FC52" i="6"/>
  <c r="FB52" i="6"/>
  <c r="FA52" i="6"/>
  <c r="EZ52" i="6"/>
  <c r="EY52" i="6"/>
  <c r="EX52" i="6"/>
  <c r="EW52" i="6"/>
  <c r="EV52" i="6"/>
  <c r="EU52" i="6"/>
  <c r="ET52" i="6"/>
  <c r="ES52" i="6"/>
  <c r="ER52" i="6"/>
  <c r="EQ52" i="6"/>
  <c r="EP52" i="6"/>
  <c r="EO52" i="6"/>
  <c r="EN52" i="6"/>
  <c r="EM52" i="6"/>
  <c r="EL52" i="6"/>
  <c r="EJ52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J51" i="6"/>
  <c r="GC50" i="6"/>
  <c r="GB50" i="6"/>
  <c r="GA50" i="6"/>
  <c r="FZ50" i="6"/>
  <c r="FY50" i="6"/>
  <c r="FX50" i="6"/>
  <c r="FW50" i="6"/>
  <c r="FV50" i="6"/>
  <c r="FU50" i="6"/>
  <c r="FT50" i="6"/>
  <c r="FS50" i="6"/>
  <c r="FR50" i="6"/>
  <c r="FQ50" i="6"/>
  <c r="FP50" i="6"/>
  <c r="FO50" i="6"/>
  <c r="FN50" i="6"/>
  <c r="FM50" i="6"/>
  <c r="FL50" i="6"/>
  <c r="FK50" i="6"/>
  <c r="FJ50" i="6"/>
  <c r="FI50" i="6"/>
  <c r="FH50" i="6"/>
  <c r="FG50" i="6"/>
  <c r="FF50" i="6"/>
  <c r="FE50" i="6"/>
  <c r="FD50" i="6"/>
  <c r="FC50" i="6"/>
  <c r="FB50" i="6"/>
  <c r="FA50" i="6"/>
  <c r="EZ50" i="6"/>
  <c r="EY50" i="6"/>
  <c r="EX50" i="6"/>
  <c r="EW50" i="6"/>
  <c r="EV50" i="6"/>
  <c r="EU50" i="6"/>
  <c r="ET50" i="6"/>
  <c r="ES50" i="6"/>
  <c r="ER50" i="6"/>
  <c r="EQ50" i="6"/>
  <c r="EP50" i="6"/>
  <c r="EO50" i="6"/>
  <c r="EN50" i="6"/>
  <c r="EM50" i="6"/>
  <c r="EL50" i="6"/>
  <c r="EJ50" i="6"/>
  <c r="GC49" i="6"/>
  <c r="GB49" i="6"/>
  <c r="GA49" i="6"/>
  <c r="FZ49" i="6"/>
  <c r="FY49" i="6"/>
  <c r="FX49" i="6"/>
  <c r="FW49" i="6"/>
  <c r="FV49" i="6"/>
  <c r="FU49" i="6"/>
  <c r="FT49" i="6"/>
  <c r="FS49" i="6"/>
  <c r="FR49" i="6"/>
  <c r="FQ49" i="6"/>
  <c r="FP49" i="6"/>
  <c r="FO49" i="6"/>
  <c r="FN49" i="6"/>
  <c r="FM49" i="6"/>
  <c r="FL49" i="6"/>
  <c r="FK49" i="6"/>
  <c r="FJ49" i="6"/>
  <c r="FI49" i="6"/>
  <c r="FH49" i="6"/>
  <c r="FG49" i="6"/>
  <c r="FF49" i="6"/>
  <c r="FE49" i="6"/>
  <c r="FD49" i="6"/>
  <c r="FC49" i="6"/>
  <c r="FB49" i="6"/>
  <c r="FA49" i="6"/>
  <c r="EZ49" i="6"/>
  <c r="EY49" i="6"/>
  <c r="EX49" i="6"/>
  <c r="EW49" i="6"/>
  <c r="EV49" i="6"/>
  <c r="EU49" i="6"/>
  <c r="ET49" i="6"/>
  <c r="ES49" i="6"/>
  <c r="ER49" i="6"/>
  <c r="EQ49" i="6"/>
  <c r="EP49" i="6"/>
  <c r="EO49" i="6"/>
  <c r="EN49" i="6"/>
  <c r="EM49" i="6"/>
  <c r="EL49" i="6"/>
  <c r="EJ49" i="6"/>
  <c r="GC48" i="6"/>
  <c r="GB48" i="6"/>
  <c r="GA48" i="6"/>
  <c r="FZ48" i="6"/>
  <c r="FY48" i="6"/>
  <c r="FX48" i="6"/>
  <c r="FW48" i="6"/>
  <c r="FV48" i="6"/>
  <c r="FU48" i="6"/>
  <c r="FT48" i="6"/>
  <c r="FS48" i="6"/>
  <c r="FR48" i="6"/>
  <c r="FQ48" i="6"/>
  <c r="FP48" i="6"/>
  <c r="FO48" i="6"/>
  <c r="FN48" i="6"/>
  <c r="FM48" i="6"/>
  <c r="FL48" i="6"/>
  <c r="FK48" i="6"/>
  <c r="FJ48" i="6"/>
  <c r="FI48" i="6"/>
  <c r="FH48" i="6"/>
  <c r="FG48" i="6"/>
  <c r="FF48" i="6"/>
  <c r="FE48" i="6"/>
  <c r="FD48" i="6"/>
  <c r="FC48" i="6"/>
  <c r="FB48" i="6"/>
  <c r="FA48" i="6"/>
  <c r="EZ48" i="6"/>
  <c r="EY48" i="6"/>
  <c r="EX48" i="6"/>
  <c r="EW48" i="6"/>
  <c r="EV48" i="6"/>
  <c r="EU48" i="6"/>
  <c r="ET48" i="6"/>
  <c r="ES48" i="6"/>
  <c r="ER48" i="6"/>
  <c r="EQ48" i="6"/>
  <c r="EP48" i="6"/>
  <c r="EO48" i="6"/>
  <c r="EN48" i="6"/>
  <c r="EM48" i="6"/>
  <c r="EL48" i="6"/>
  <c r="EJ48" i="6"/>
  <c r="GC47" i="6"/>
  <c r="GB47" i="6"/>
  <c r="GA47" i="6"/>
  <c r="FZ47" i="6"/>
  <c r="FY47" i="6"/>
  <c r="FX47" i="6"/>
  <c r="FW47" i="6"/>
  <c r="FV47" i="6"/>
  <c r="FU47" i="6"/>
  <c r="FT47" i="6"/>
  <c r="FS47" i="6"/>
  <c r="FR47" i="6"/>
  <c r="FQ47" i="6"/>
  <c r="FP47" i="6"/>
  <c r="FO47" i="6"/>
  <c r="FN47" i="6"/>
  <c r="FM47" i="6"/>
  <c r="FL47" i="6"/>
  <c r="FK47" i="6"/>
  <c r="FJ47" i="6"/>
  <c r="FI47" i="6"/>
  <c r="FH47" i="6"/>
  <c r="FG47" i="6"/>
  <c r="FF47" i="6"/>
  <c r="FE47" i="6"/>
  <c r="FD47" i="6"/>
  <c r="FC47" i="6"/>
  <c r="FB47" i="6"/>
  <c r="FA47" i="6"/>
  <c r="EZ47" i="6"/>
  <c r="EY47" i="6"/>
  <c r="EX47" i="6"/>
  <c r="EW47" i="6"/>
  <c r="EV47" i="6"/>
  <c r="EU47" i="6"/>
  <c r="ET47" i="6"/>
  <c r="ES47" i="6"/>
  <c r="ER47" i="6"/>
  <c r="EQ47" i="6"/>
  <c r="EP47" i="6"/>
  <c r="EO47" i="6"/>
  <c r="EN47" i="6"/>
  <c r="EM47" i="6"/>
  <c r="EL47" i="6"/>
  <c r="EJ47" i="6"/>
  <c r="GC46" i="6"/>
  <c r="GB46" i="6"/>
  <c r="GA46" i="6"/>
  <c r="FZ46" i="6"/>
  <c r="FY46" i="6"/>
  <c r="FX46" i="6"/>
  <c r="FW46" i="6"/>
  <c r="FV46" i="6"/>
  <c r="FU46" i="6"/>
  <c r="FT46" i="6"/>
  <c r="FS46" i="6"/>
  <c r="FR46" i="6"/>
  <c r="FQ46" i="6"/>
  <c r="FP46" i="6"/>
  <c r="FO46" i="6"/>
  <c r="FN46" i="6"/>
  <c r="FM46" i="6"/>
  <c r="FL46" i="6"/>
  <c r="FK46" i="6"/>
  <c r="FJ46" i="6"/>
  <c r="FI46" i="6"/>
  <c r="FH46" i="6"/>
  <c r="FG46" i="6"/>
  <c r="FF46" i="6"/>
  <c r="FE46" i="6"/>
  <c r="FD46" i="6"/>
  <c r="FC46" i="6"/>
  <c r="FB46" i="6"/>
  <c r="FA46" i="6"/>
  <c r="EZ46" i="6"/>
  <c r="EY46" i="6"/>
  <c r="EX46" i="6"/>
  <c r="EW46" i="6"/>
  <c r="EV46" i="6"/>
  <c r="EU46" i="6"/>
  <c r="ET46" i="6"/>
  <c r="ES46" i="6"/>
  <c r="ER46" i="6"/>
  <c r="EQ46" i="6"/>
  <c r="EP46" i="6"/>
  <c r="EO46" i="6"/>
  <c r="EN46" i="6"/>
  <c r="EM46" i="6"/>
  <c r="EL46" i="6"/>
  <c r="EJ46" i="6"/>
  <c r="GB45" i="6"/>
  <c r="FZ45" i="6"/>
  <c r="FX45" i="6"/>
  <c r="FV45" i="6"/>
  <c r="FT45" i="6"/>
  <c r="FR45" i="6"/>
  <c r="FP45" i="6"/>
  <c r="FN45" i="6"/>
  <c r="FL45" i="6"/>
  <c r="FJ45" i="6"/>
  <c r="FH45" i="6"/>
  <c r="FF45" i="6"/>
  <c r="FD45" i="6"/>
  <c r="FB45" i="6"/>
  <c r="EZ45" i="6"/>
  <c r="EY45" i="6"/>
  <c r="EX45" i="6"/>
  <c r="EV45" i="6"/>
  <c r="ET45" i="6"/>
  <c r="ER45" i="6"/>
  <c r="EP45" i="6"/>
  <c r="EN45" i="6"/>
  <c r="EL45" i="6"/>
  <c r="EJ45" i="6"/>
  <c r="GB44" i="6"/>
  <c r="FZ44" i="6"/>
  <c r="FX44" i="6"/>
  <c r="FV44" i="6"/>
  <c r="FT44" i="6"/>
  <c r="FR44" i="6"/>
  <c r="FP44" i="6"/>
  <c r="FN44" i="6"/>
  <c r="FL44" i="6"/>
  <c r="FJ44" i="6"/>
  <c r="FH44" i="6"/>
  <c r="FF44" i="6"/>
  <c r="FD44" i="6"/>
  <c r="FB44" i="6"/>
  <c r="EZ44" i="6"/>
  <c r="EY44" i="6"/>
  <c r="EX44" i="6"/>
  <c r="ET44" i="6"/>
  <c r="ER44" i="6"/>
  <c r="EP44" i="6"/>
  <c r="EN44" i="6"/>
  <c r="EL44" i="6"/>
  <c r="EJ44" i="6"/>
  <c r="GB43" i="6"/>
  <c r="FZ43" i="6"/>
  <c r="FX43" i="6"/>
  <c r="FV43" i="6"/>
  <c r="FT43" i="6"/>
  <c r="FR43" i="6"/>
  <c r="FP43" i="6"/>
  <c r="FN43" i="6"/>
  <c r="FL43" i="6"/>
  <c r="FJ43" i="6"/>
  <c r="FH43" i="6"/>
  <c r="FF43" i="6"/>
  <c r="FD43" i="6"/>
  <c r="FB43" i="6"/>
  <c r="EZ43" i="6"/>
  <c r="EY43" i="6"/>
  <c r="EX43" i="6"/>
  <c r="EV43" i="6"/>
  <c r="ET43" i="6"/>
  <c r="ER43" i="6"/>
  <c r="EP43" i="6"/>
  <c r="EN43" i="6"/>
  <c r="EL43" i="6"/>
  <c r="EJ43" i="6"/>
  <c r="GB42" i="6"/>
  <c r="FZ42" i="6"/>
  <c r="FX42" i="6"/>
  <c r="FV42" i="6"/>
  <c r="FT42" i="6"/>
  <c r="FR42" i="6"/>
  <c r="FP42" i="6"/>
  <c r="FN42" i="6"/>
  <c r="FL42" i="6"/>
  <c r="FJ42" i="6"/>
  <c r="FH42" i="6"/>
  <c r="FF42" i="6"/>
  <c r="FD42" i="6"/>
  <c r="FB42" i="6"/>
  <c r="EZ42" i="6"/>
  <c r="EY42" i="6"/>
  <c r="EX42" i="6"/>
  <c r="ET42" i="6"/>
  <c r="ER42" i="6"/>
  <c r="EN42" i="6"/>
  <c r="GC40" i="6"/>
  <c r="GB40" i="6"/>
  <c r="GA40" i="6"/>
  <c r="FZ40" i="6"/>
  <c r="FY40" i="6"/>
  <c r="FX40" i="6"/>
  <c r="FW40" i="6"/>
  <c r="FV40" i="6"/>
  <c r="FU40" i="6"/>
  <c r="FT40" i="6"/>
  <c r="FS40" i="6"/>
  <c r="FR40" i="6"/>
  <c r="FQ40" i="6"/>
  <c r="FP40" i="6"/>
  <c r="FO40" i="6"/>
  <c r="FN40" i="6"/>
  <c r="FM40" i="6"/>
  <c r="FL40" i="6"/>
  <c r="FK40" i="6"/>
  <c r="FJ40" i="6"/>
  <c r="FI40" i="6"/>
  <c r="FH40" i="6"/>
  <c r="FG40" i="6"/>
  <c r="FF40" i="6"/>
  <c r="FE40" i="6"/>
  <c r="FD40" i="6"/>
  <c r="FC40" i="6"/>
  <c r="FB40" i="6"/>
  <c r="FA40" i="6"/>
  <c r="EZ40" i="6"/>
  <c r="EY40" i="6"/>
  <c r="EX40" i="6"/>
  <c r="EW40" i="6"/>
  <c r="EV40" i="6"/>
  <c r="EU40" i="6"/>
  <c r="ET40" i="6"/>
  <c r="ES40" i="6"/>
  <c r="ER40" i="6"/>
  <c r="EQ40" i="6"/>
  <c r="EP40" i="6"/>
  <c r="EO40" i="6"/>
  <c r="EN40" i="6"/>
  <c r="EM40" i="6"/>
  <c r="EL40" i="6"/>
  <c r="EJ40" i="6"/>
  <c r="GC39" i="6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M39" i="6"/>
  <c r="FL39" i="6"/>
  <c r="FK39" i="6"/>
  <c r="FJ39" i="6"/>
  <c r="FI39" i="6"/>
  <c r="FH39" i="6"/>
  <c r="FG39" i="6"/>
  <c r="FF39" i="6"/>
  <c r="FE39" i="6"/>
  <c r="FD39" i="6"/>
  <c r="FC39" i="6"/>
  <c r="FB39" i="6"/>
  <c r="FA39" i="6"/>
  <c r="EZ39" i="6"/>
  <c r="EY39" i="6"/>
  <c r="EX39" i="6"/>
  <c r="EW39" i="6"/>
  <c r="EV39" i="6"/>
  <c r="EU39" i="6"/>
  <c r="ET39" i="6"/>
  <c r="ES39" i="6"/>
  <c r="ER39" i="6"/>
  <c r="EQ39" i="6"/>
  <c r="EP39" i="6"/>
  <c r="EO39" i="6"/>
  <c r="EN39" i="6"/>
  <c r="EM39" i="6"/>
  <c r="EL39" i="6"/>
  <c r="EJ39" i="6"/>
  <c r="GC38" i="6"/>
  <c r="GB38" i="6"/>
  <c r="GA38" i="6"/>
  <c r="FZ38" i="6"/>
  <c r="FY38" i="6"/>
  <c r="FX38" i="6"/>
  <c r="FW38" i="6"/>
  <c r="FV38" i="6"/>
  <c r="FU38" i="6"/>
  <c r="FT3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J38" i="6"/>
  <c r="GC37" i="6"/>
  <c r="GB37" i="6"/>
  <c r="GA37" i="6"/>
  <c r="FZ37" i="6"/>
  <c r="FY37" i="6"/>
  <c r="FX37" i="6"/>
  <c r="FW37" i="6"/>
  <c r="FV37" i="6"/>
  <c r="FU37" i="6"/>
  <c r="FT37" i="6"/>
  <c r="FS37" i="6"/>
  <c r="FR37" i="6"/>
  <c r="FQ37" i="6"/>
  <c r="FP37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J37" i="6"/>
  <c r="GC36" i="6"/>
  <c r="GB36" i="6"/>
  <c r="GA36" i="6"/>
  <c r="FZ36" i="6"/>
  <c r="FY36" i="6"/>
  <c r="FX36" i="6"/>
  <c r="FW36" i="6"/>
  <c r="FV36" i="6"/>
  <c r="FU36" i="6"/>
  <c r="FT36" i="6"/>
  <c r="FS36" i="6"/>
  <c r="FR36" i="6"/>
  <c r="FQ36" i="6"/>
  <c r="FP36" i="6"/>
  <c r="FO36" i="6"/>
  <c r="FN36" i="6"/>
  <c r="FM36" i="6"/>
  <c r="FL36" i="6"/>
  <c r="FK36" i="6"/>
  <c r="FJ36" i="6"/>
  <c r="FI36" i="6"/>
  <c r="FH36" i="6"/>
  <c r="FG36" i="6"/>
  <c r="FF36" i="6"/>
  <c r="FE36" i="6"/>
  <c r="FD36" i="6"/>
  <c r="FC36" i="6"/>
  <c r="FB36" i="6"/>
  <c r="FA36" i="6"/>
  <c r="EZ36" i="6"/>
  <c r="EY36" i="6"/>
  <c r="EX36" i="6"/>
  <c r="EW36" i="6"/>
  <c r="EV36" i="6"/>
  <c r="EU36" i="6"/>
  <c r="ET36" i="6"/>
  <c r="ES36" i="6"/>
  <c r="ER36" i="6"/>
  <c r="EQ36" i="6"/>
  <c r="EP36" i="6"/>
  <c r="EO36" i="6"/>
  <c r="EN36" i="6"/>
  <c r="EM36" i="6"/>
  <c r="EL36" i="6"/>
  <c r="EJ36" i="6"/>
  <c r="GC35" i="6"/>
  <c r="GB35" i="6"/>
  <c r="GA35" i="6"/>
  <c r="FZ35" i="6"/>
  <c r="FY35" i="6"/>
  <c r="FX35" i="6"/>
  <c r="FW35" i="6"/>
  <c r="FV35" i="6"/>
  <c r="FU35" i="6"/>
  <c r="FT35" i="6"/>
  <c r="FS35" i="6"/>
  <c r="FR35" i="6"/>
  <c r="FQ35" i="6"/>
  <c r="FP35" i="6"/>
  <c r="FO35" i="6"/>
  <c r="FN35" i="6"/>
  <c r="FM35" i="6"/>
  <c r="FL35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V35" i="6"/>
  <c r="EU35" i="6"/>
  <c r="ET35" i="6"/>
  <c r="ES35" i="6"/>
  <c r="ER35" i="6"/>
  <c r="EQ35" i="6"/>
  <c r="EP35" i="6"/>
  <c r="EO35" i="6"/>
  <c r="EN35" i="6"/>
  <c r="EM35" i="6"/>
  <c r="EL35" i="6"/>
  <c r="EJ35" i="6"/>
  <c r="GB34" i="6"/>
  <c r="FZ34" i="6"/>
  <c r="FX34" i="6"/>
  <c r="FV34" i="6"/>
  <c r="FT34" i="6"/>
  <c r="FR34" i="6"/>
  <c r="FP34" i="6"/>
  <c r="FN34" i="6"/>
  <c r="FL34" i="6"/>
  <c r="FJ34" i="6"/>
  <c r="FH34" i="6"/>
  <c r="FF34" i="6"/>
  <c r="FD34" i="6"/>
  <c r="FB34" i="6"/>
  <c r="EZ34" i="6"/>
  <c r="EY34" i="6"/>
  <c r="EX34" i="6"/>
  <c r="EV34" i="6"/>
  <c r="ET34" i="6"/>
  <c r="ER34" i="6"/>
  <c r="EP34" i="6"/>
  <c r="EN34" i="6"/>
  <c r="EL34" i="6"/>
  <c r="EJ34" i="6"/>
  <c r="GB33" i="6"/>
  <c r="FZ33" i="6"/>
  <c r="FX33" i="6"/>
  <c r="FV33" i="6"/>
  <c r="FT33" i="6"/>
  <c r="FR33" i="6"/>
  <c r="FP33" i="6"/>
  <c r="FN33" i="6"/>
  <c r="FL33" i="6"/>
  <c r="FJ33" i="6"/>
  <c r="FH33" i="6"/>
  <c r="FF33" i="6"/>
  <c r="FD33" i="6"/>
  <c r="FB33" i="6"/>
  <c r="EZ33" i="6"/>
  <c r="EY33" i="6"/>
  <c r="EX33" i="6"/>
  <c r="EV33" i="6"/>
  <c r="ET33" i="6"/>
  <c r="ER33" i="6"/>
  <c r="EP33" i="6"/>
  <c r="EN33" i="6"/>
  <c r="EL33" i="6"/>
  <c r="EJ33" i="6"/>
  <c r="GB32" i="6"/>
  <c r="FZ32" i="6"/>
  <c r="FX32" i="6"/>
  <c r="FV32" i="6"/>
  <c r="FT32" i="6"/>
  <c r="FR32" i="6"/>
  <c r="FP32" i="6"/>
  <c r="FN32" i="6"/>
  <c r="FL32" i="6"/>
  <c r="FJ32" i="6"/>
  <c r="FH32" i="6"/>
  <c r="FF32" i="6"/>
  <c r="FD32" i="6"/>
  <c r="FB32" i="6"/>
  <c r="EZ32" i="6"/>
  <c r="EY32" i="6"/>
  <c r="EX32" i="6"/>
  <c r="ET32" i="6"/>
  <c r="ER32" i="6"/>
  <c r="EP32" i="6"/>
  <c r="EN32" i="6"/>
  <c r="EL32" i="6"/>
  <c r="EJ32" i="6"/>
  <c r="GB31" i="6"/>
  <c r="FZ31" i="6"/>
  <c r="FX31" i="6"/>
  <c r="FV31" i="6"/>
  <c r="FT31" i="6"/>
  <c r="FR31" i="6"/>
  <c r="FP31" i="6"/>
  <c r="FN31" i="6"/>
  <c r="FL31" i="6"/>
  <c r="FJ31" i="6"/>
  <c r="FH31" i="6"/>
  <c r="FF31" i="6"/>
  <c r="FD31" i="6"/>
  <c r="FB31" i="6"/>
  <c r="EZ31" i="6"/>
  <c r="EX31" i="6"/>
  <c r="EW31" i="6"/>
  <c r="ET31" i="6"/>
  <c r="ER31" i="6"/>
  <c r="EP31" i="6"/>
  <c r="EN31" i="6"/>
  <c r="EL31" i="6"/>
  <c r="EJ31" i="6"/>
  <c r="GB30" i="6"/>
  <c r="FZ30" i="6"/>
  <c r="FX30" i="6"/>
  <c r="FV30" i="6"/>
  <c r="FT30" i="6"/>
  <c r="FR30" i="6"/>
  <c r="FP30" i="6"/>
  <c r="FN30" i="6"/>
  <c r="FL30" i="6"/>
  <c r="FJ30" i="6"/>
  <c r="FH30" i="6"/>
  <c r="FF30" i="6"/>
  <c r="FD30" i="6"/>
  <c r="FB30" i="6"/>
  <c r="EZ30" i="6"/>
  <c r="EX30" i="6"/>
  <c r="EW30" i="6"/>
  <c r="ET30" i="6"/>
  <c r="ER30" i="6"/>
  <c r="EP30" i="6"/>
  <c r="EN30" i="6"/>
  <c r="EL30" i="6"/>
  <c r="EJ30" i="6"/>
  <c r="GB29" i="6"/>
  <c r="FZ29" i="6"/>
  <c r="FX29" i="6"/>
  <c r="FV29" i="6"/>
  <c r="FT29" i="6"/>
  <c r="FR29" i="6"/>
  <c r="FP29" i="6"/>
  <c r="FN29" i="6"/>
  <c r="FL29" i="6"/>
  <c r="FJ29" i="6"/>
  <c r="FH29" i="6"/>
  <c r="FF29" i="6"/>
  <c r="FD29" i="6"/>
  <c r="FB29" i="6"/>
  <c r="EZ29" i="6"/>
  <c r="EX29" i="6"/>
  <c r="EW29" i="6"/>
  <c r="ET29" i="6"/>
  <c r="ER29" i="6"/>
  <c r="EP29" i="6"/>
  <c r="EN29" i="6"/>
  <c r="EL29" i="6"/>
  <c r="EJ29" i="6"/>
  <c r="GB28" i="6"/>
  <c r="FZ28" i="6"/>
  <c r="FX28" i="6"/>
  <c r="FV28" i="6"/>
  <c r="FT28" i="6"/>
  <c r="FR28" i="6"/>
  <c r="FP28" i="6"/>
  <c r="FN28" i="6"/>
  <c r="FL28" i="6"/>
  <c r="FJ28" i="6"/>
  <c r="FH28" i="6"/>
  <c r="FF28" i="6"/>
  <c r="FD28" i="6"/>
  <c r="FB28" i="6"/>
  <c r="EZ28" i="6"/>
  <c r="EX28" i="6"/>
  <c r="EW28" i="6"/>
  <c r="ET28" i="6"/>
  <c r="ER28" i="6"/>
  <c r="EP28" i="6"/>
  <c r="EN28" i="6"/>
  <c r="EL28" i="6"/>
  <c r="EJ28" i="6"/>
  <c r="GB27" i="6"/>
  <c r="FZ27" i="6"/>
  <c r="FX27" i="6"/>
  <c r="FV27" i="6"/>
  <c r="FT27" i="6"/>
  <c r="FR27" i="6"/>
  <c r="FP27" i="6"/>
  <c r="FN27" i="6"/>
  <c r="FL27" i="6"/>
  <c r="FJ27" i="6"/>
  <c r="FH27" i="6"/>
  <c r="FF27" i="6"/>
  <c r="FD27" i="6"/>
  <c r="FB27" i="6"/>
  <c r="EZ27" i="6"/>
  <c r="EX27" i="6"/>
  <c r="EW27" i="6"/>
  <c r="ET27" i="6"/>
  <c r="ER27" i="6"/>
  <c r="EP27" i="6"/>
  <c r="EN27" i="6"/>
  <c r="EL27" i="6"/>
  <c r="EJ27" i="6"/>
  <c r="GB26" i="6"/>
  <c r="FZ26" i="6"/>
  <c r="FX26" i="6"/>
  <c r="FV26" i="6"/>
  <c r="FT26" i="6"/>
  <c r="FR26" i="6"/>
  <c r="FP26" i="6"/>
  <c r="FN26" i="6"/>
  <c r="FL26" i="6"/>
  <c r="FJ26" i="6"/>
  <c r="FH26" i="6"/>
  <c r="FF26" i="6"/>
  <c r="FD26" i="6"/>
  <c r="FB26" i="6"/>
  <c r="EZ26" i="6"/>
  <c r="EX26" i="6"/>
  <c r="EW26" i="6"/>
  <c r="ET26" i="6"/>
  <c r="ER26" i="6"/>
  <c r="EP26" i="6"/>
  <c r="EN26" i="6"/>
  <c r="EL26" i="6"/>
  <c r="EJ26" i="6"/>
  <c r="GB25" i="6"/>
  <c r="FZ25" i="6"/>
  <c r="FX25" i="6"/>
  <c r="FV25" i="6"/>
  <c r="FT25" i="6"/>
  <c r="FR25" i="6"/>
  <c r="FP25" i="6"/>
  <c r="FN25" i="6"/>
  <c r="FL25" i="6"/>
  <c r="FJ25" i="6"/>
  <c r="FH25" i="6"/>
  <c r="FF25" i="6"/>
  <c r="FD25" i="6"/>
  <c r="FB25" i="6"/>
  <c r="EZ25" i="6"/>
  <c r="EY25" i="6"/>
  <c r="EX25" i="6"/>
  <c r="ET25" i="6"/>
  <c r="ER25" i="6"/>
  <c r="EP25" i="6"/>
  <c r="EN25" i="6"/>
  <c r="EL25" i="6"/>
  <c r="EJ25" i="6"/>
  <c r="GC23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J23" i="6"/>
  <c r="GC22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J22" i="6"/>
  <c r="GC21" i="6"/>
  <c r="GB21" i="6"/>
  <c r="GA21" i="6"/>
  <c r="FZ21" i="6"/>
  <c r="FY21" i="6"/>
  <c r="FX21" i="6"/>
  <c r="FW21" i="6"/>
  <c r="FV21" i="6"/>
  <c r="FU21" i="6"/>
  <c r="FT21" i="6"/>
  <c r="FS21" i="6"/>
  <c r="FR21" i="6"/>
  <c r="FQ21" i="6"/>
  <c r="FP21" i="6"/>
  <c r="FO21" i="6"/>
  <c r="FN21" i="6"/>
  <c r="FM21" i="6"/>
  <c r="FL21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J21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J20" i="6"/>
  <c r="GC19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J19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J17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J16" i="6"/>
  <c r="GC15" i="6"/>
  <c r="GB15" i="6"/>
  <c r="GA15" i="6"/>
  <c r="FZ15" i="6"/>
  <c r="FY15" i="6"/>
  <c r="FX15" i="6"/>
  <c r="FW15" i="6"/>
  <c r="FV15" i="6"/>
  <c r="FU15" i="6"/>
  <c r="FT15" i="6"/>
  <c r="FS15" i="6"/>
  <c r="FR15" i="6"/>
  <c r="FQ15" i="6"/>
  <c r="FP15" i="6"/>
  <c r="FO15" i="6"/>
  <c r="FN15" i="6"/>
  <c r="FM15" i="6"/>
  <c r="FL15" i="6"/>
  <c r="FK15" i="6"/>
  <c r="FJ15" i="6"/>
  <c r="FI15" i="6"/>
  <c r="FH15" i="6"/>
  <c r="FG15" i="6"/>
  <c r="FF15" i="6"/>
  <c r="FE15" i="6"/>
  <c r="FD15" i="6"/>
  <c r="FC15" i="6"/>
  <c r="FB15" i="6"/>
  <c r="FA15" i="6"/>
  <c r="EZ15" i="6"/>
  <c r="EY15" i="6"/>
  <c r="EX15" i="6"/>
  <c r="EW15" i="6"/>
  <c r="EV15" i="6"/>
  <c r="EU15" i="6"/>
  <c r="ET15" i="6"/>
  <c r="ES15" i="6"/>
  <c r="ER15" i="6"/>
  <c r="EQ15" i="6"/>
  <c r="EP15" i="6"/>
  <c r="EO15" i="6"/>
  <c r="EN15" i="6"/>
  <c r="EM15" i="6"/>
  <c r="EL15" i="6"/>
  <c r="EJ15" i="6"/>
  <c r="GB14" i="6"/>
  <c r="FZ14" i="6"/>
  <c r="FY14" i="6"/>
  <c r="FX14" i="6"/>
  <c r="FV14" i="6"/>
  <c r="FT14" i="6"/>
  <c r="FR14" i="6"/>
  <c r="FP14" i="6"/>
  <c r="FN14" i="6"/>
  <c r="FL14" i="6"/>
  <c r="FJ14" i="6"/>
  <c r="FH14" i="6"/>
  <c r="FF14" i="6"/>
  <c r="FD14" i="6"/>
  <c r="FB14" i="6"/>
  <c r="EZ14" i="6"/>
  <c r="EY14" i="6"/>
  <c r="EX14" i="6"/>
  <c r="EV14" i="6"/>
  <c r="ET14" i="6"/>
  <c r="ER14" i="6"/>
  <c r="EP14" i="6"/>
  <c r="EN14" i="6"/>
  <c r="EL14" i="6"/>
  <c r="EJ14" i="6"/>
  <c r="GB13" i="6"/>
  <c r="FZ13" i="6"/>
  <c r="FX13" i="6"/>
  <c r="FV13" i="6"/>
  <c r="FT13" i="6"/>
  <c r="FR13" i="6"/>
  <c r="FP13" i="6"/>
  <c r="FN13" i="6"/>
  <c r="FL13" i="6"/>
  <c r="FJ13" i="6"/>
  <c r="FH13" i="6"/>
  <c r="FF13" i="6"/>
  <c r="FD13" i="6"/>
  <c r="FB13" i="6"/>
  <c r="EZ13" i="6"/>
  <c r="EY13" i="6"/>
  <c r="EX13" i="6"/>
  <c r="EV13" i="6"/>
  <c r="ET13" i="6"/>
  <c r="ER13" i="6"/>
  <c r="EP13" i="6"/>
  <c r="EN13" i="6"/>
  <c r="EL13" i="6"/>
  <c r="EJ13" i="6"/>
  <c r="GB12" i="6"/>
  <c r="FZ12" i="6"/>
  <c r="FX12" i="6"/>
  <c r="FV12" i="6"/>
  <c r="FT12" i="6"/>
  <c r="FR12" i="6"/>
  <c r="FP12" i="6"/>
  <c r="FN12" i="6"/>
  <c r="FL12" i="6"/>
  <c r="FJ12" i="6"/>
  <c r="FH12" i="6"/>
  <c r="FF12" i="6"/>
  <c r="FD12" i="6"/>
  <c r="FB12" i="6"/>
  <c r="EZ12" i="6"/>
  <c r="EY12" i="6"/>
  <c r="EX12" i="6"/>
  <c r="EV12" i="6"/>
  <c r="ET12" i="6"/>
  <c r="ER12" i="6"/>
  <c r="EP12" i="6"/>
  <c r="EN12" i="6"/>
  <c r="EL12" i="6"/>
  <c r="EJ12" i="6"/>
  <c r="GB11" i="6"/>
  <c r="FZ11" i="6"/>
  <c r="FX11" i="6"/>
  <c r="FV11" i="6"/>
  <c r="FT11" i="6"/>
  <c r="FR11" i="6"/>
  <c r="FP11" i="6"/>
  <c r="FN11" i="6"/>
  <c r="FL11" i="6"/>
  <c r="FJ11" i="6"/>
  <c r="FH11" i="6"/>
  <c r="FF11" i="6"/>
  <c r="FD11" i="6"/>
  <c r="FB11" i="6"/>
  <c r="EZ11" i="6"/>
  <c r="EY11" i="6"/>
  <c r="EX11" i="6"/>
  <c r="ET11" i="6"/>
  <c r="ER11" i="6"/>
  <c r="EP11" i="6"/>
  <c r="EN11" i="6"/>
  <c r="EL11" i="6"/>
  <c r="EJ11" i="6"/>
  <c r="GB10" i="6"/>
  <c r="FZ10" i="6"/>
  <c r="FX10" i="6"/>
  <c r="FV10" i="6"/>
  <c r="FT10" i="6"/>
  <c r="FR10" i="6"/>
  <c r="FP10" i="6"/>
  <c r="FN10" i="6"/>
  <c r="FL10" i="6"/>
  <c r="FJ10" i="6"/>
  <c r="FH10" i="6"/>
  <c r="FF10" i="6"/>
  <c r="FD10" i="6"/>
  <c r="FB10" i="6"/>
  <c r="EZ10" i="6"/>
  <c r="EY10" i="6"/>
  <c r="EX10" i="6"/>
  <c r="ET10" i="6"/>
  <c r="ER10" i="6"/>
  <c r="EP10" i="6"/>
  <c r="EN10" i="6"/>
  <c r="EL10" i="6"/>
  <c r="EJ10" i="6"/>
  <c r="BC87" i="7"/>
  <c r="BA87" i="7"/>
  <c r="AY87" i="7"/>
  <c r="AW87" i="7"/>
  <c r="AU87" i="7"/>
  <c r="AS87" i="7"/>
  <c r="AQ87" i="7"/>
  <c r="AO87" i="7"/>
  <c r="AM87" i="7"/>
  <c r="AK87" i="7"/>
  <c r="AI87" i="7"/>
  <c r="AG87" i="7"/>
  <c r="AE87" i="7"/>
  <c r="AC87" i="7"/>
  <c r="AA87" i="7"/>
  <c r="Z87" i="7"/>
  <c r="Y87" i="7"/>
  <c r="U87" i="7"/>
  <c r="S87" i="7"/>
  <c r="Q87" i="7"/>
  <c r="O87" i="7"/>
  <c r="DR237" i="6" l="1"/>
  <c r="DR215" i="6"/>
  <c r="GA60" i="6"/>
  <c r="DR60" i="6"/>
  <c r="DS460" i="6"/>
  <c r="DR460" i="6"/>
  <c r="DS236" i="6"/>
  <c r="ES236" i="6"/>
  <c r="DR236" i="6"/>
  <c r="DR332" i="6"/>
  <c r="ES237" i="6"/>
  <c r="DS237" i="6"/>
  <c r="ES438" i="6"/>
  <c r="DP115" i="6"/>
  <c r="DN115" i="6"/>
  <c r="DL115" i="6"/>
  <c r="DJ115" i="6"/>
  <c r="DH115" i="6"/>
  <c r="DF115" i="6"/>
  <c r="DD115" i="6"/>
  <c r="DB115" i="6"/>
  <c r="CZ115" i="6"/>
  <c r="CX115" i="6"/>
  <c r="CV115" i="6"/>
  <c r="CT115" i="6"/>
  <c r="CR115" i="6"/>
  <c r="CP115" i="6"/>
  <c r="CN115" i="6"/>
  <c r="CM115" i="6"/>
  <c r="CL115" i="6"/>
  <c r="CH115" i="6"/>
  <c r="CF115" i="6"/>
  <c r="CD115" i="6"/>
  <c r="CB115" i="6"/>
  <c r="BZ115" i="6"/>
  <c r="BX115" i="6"/>
  <c r="BE234" i="6"/>
  <c r="GC234" i="6" s="1"/>
  <c r="BC234" i="6"/>
  <c r="GA234" i="6" s="1"/>
  <c r="BA234" i="6"/>
  <c r="AY234" i="6"/>
  <c r="FW234" i="6" s="1"/>
  <c r="AW234" i="6"/>
  <c r="FU234" i="6" s="1"/>
  <c r="AU234" i="6"/>
  <c r="FS234" i="6" s="1"/>
  <c r="AS234" i="6"/>
  <c r="FQ234" i="6" s="1"/>
  <c r="AQ234" i="6"/>
  <c r="FO234" i="6" s="1"/>
  <c r="AO234" i="6"/>
  <c r="FM234" i="6" s="1"/>
  <c r="AM234" i="6"/>
  <c r="FK234" i="6" s="1"/>
  <c r="AK234" i="6"/>
  <c r="FI234" i="6" s="1"/>
  <c r="AI234" i="6"/>
  <c r="FG234" i="6" s="1"/>
  <c r="AG234" i="6"/>
  <c r="FE234" i="6" s="1"/>
  <c r="AE234" i="6"/>
  <c r="FC234" i="6" s="1"/>
  <c r="AC234" i="6"/>
  <c r="FA234" i="6" s="1"/>
  <c r="Y234" i="6"/>
  <c r="EW234" i="6" s="1"/>
  <c r="W234" i="6"/>
  <c r="EU234" i="6" s="1"/>
  <c r="U234" i="6"/>
  <c r="ES234" i="6" s="1"/>
  <c r="S234" i="6"/>
  <c r="EQ234" i="6" s="1"/>
  <c r="Q234" i="6"/>
  <c r="O234" i="6"/>
  <c r="EM234" i="6" s="1"/>
  <c r="M234" i="6"/>
  <c r="EK234" i="6" s="1"/>
  <c r="BE334" i="6"/>
  <c r="GC334" i="6" s="1"/>
  <c r="AY334" i="6"/>
  <c r="FW334" i="6" s="1"/>
  <c r="AW334" i="6"/>
  <c r="FU334" i="6" s="1"/>
  <c r="AU334" i="6"/>
  <c r="FS334" i="6" s="1"/>
  <c r="AS334" i="6"/>
  <c r="FQ334" i="6" s="1"/>
  <c r="AO334" i="6"/>
  <c r="FM334" i="6" s="1"/>
  <c r="AM334" i="6"/>
  <c r="FK334" i="6" s="1"/>
  <c r="AE334" i="6"/>
  <c r="FC334" i="6" s="1"/>
  <c r="Y334" i="6"/>
  <c r="EW334" i="6" s="1"/>
  <c r="W334" i="6"/>
  <c r="EU334" i="6" s="1"/>
  <c r="S334" i="6"/>
  <c r="EQ334" i="6" s="1"/>
  <c r="Q334" i="6"/>
  <c r="EO334" i="6" s="1"/>
  <c r="O334" i="6"/>
  <c r="EM334" i="6" s="1"/>
  <c r="M334" i="6"/>
  <c r="K334" i="6"/>
  <c r="BA334" i="6" s="1"/>
  <c r="FY334" i="6" s="1"/>
  <c r="AK334" i="6"/>
  <c r="FI334" i="6" s="1"/>
  <c r="BE245" i="6"/>
  <c r="GC245" i="6" s="1"/>
  <c r="AY245" i="6"/>
  <c r="FW245" i="6" s="1"/>
  <c r="AW245" i="6"/>
  <c r="FU245" i="6" s="1"/>
  <c r="AU245" i="6"/>
  <c r="FS245" i="6" s="1"/>
  <c r="AS245" i="6"/>
  <c r="FQ245" i="6" s="1"/>
  <c r="AO245" i="6"/>
  <c r="FM245" i="6" s="1"/>
  <c r="AM245" i="6"/>
  <c r="FK245" i="6" s="1"/>
  <c r="AE245" i="6"/>
  <c r="FC245" i="6" s="1"/>
  <c r="Y245" i="6"/>
  <c r="EW245" i="6" s="1"/>
  <c r="W245" i="6"/>
  <c r="EU245" i="6" s="1"/>
  <c r="S245" i="6"/>
  <c r="EQ245" i="6" s="1"/>
  <c r="Q245" i="6"/>
  <c r="EO245" i="6" s="1"/>
  <c r="O245" i="6"/>
  <c r="EM245" i="6" s="1"/>
  <c r="M245" i="6"/>
  <c r="K245" i="6"/>
  <c r="BA245" i="6" s="1"/>
  <c r="FY245" i="6" s="1"/>
  <c r="AK245" i="6"/>
  <c r="FI245" i="6" s="1"/>
  <c r="BE333" i="6"/>
  <c r="GC333" i="6" s="1"/>
  <c r="AY333" i="6"/>
  <c r="FW333" i="6" s="1"/>
  <c r="AW333" i="6"/>
  <c r="FU333" i="6" s="1"/>
  <c r="AU333" i="6"/>
  <c r="FS333" i="6" s="1"/>
  <c r="AS333" i="6"/>
  <c r="FQ333" i="6" s="1"/>
  <c r="AQ333" i="6"/>
  <c r="FO333" i="6" s="1"/>
  <c r="AO333" i="6"/>
  <c r="FM333" i="6" s="1"/>
  <c r="AM333" i="6"/>
  <c r="FK333" i="6" s="1"/>
  <c r="AK333" i="6"/>
  <c r="FI333" i="6" s="1"/>
  <c r="AI333" i="6"/>
  <c r="FG333" i="6" s="1"/>
  <c r="AG333" i="6"/>
  <c r="FE333" i="6" s="1"/>
  <c r="AE333" i="6"/>
  <c r="FC333" i="6" s="1"/>
  <c r="AC333" i="6"/>
  <c r="FA333" i="6" s="1"/>
  <c r="Y333" i="6"/>
  <c r="EW333" i="6" s="1"/>
  <c r="W333" i="6"/>
  <c r="EU333" i="6" s="1"/>
  <c r="S333" i="6"/>
  <c r="EQ333" i="6" s="1"/>
  <c r="Q333" i="6"/>
  <c r="EO333" i="6" s="1"/>
  <c r="O333" i="6"/>
  <c r="EM333" i="6" s="1"/>
  <c r="M333" i="6"/>
  <c r="K333" i="6"/>
  <c r="BA333" i="6" s="1"/>
  <c r="FY333" i="6" s="1"/>
  <c r="BE271" i="6"/>
  <c r="AY271" i="6"/>
  <c r="AW271" i="6"/>
  <c r="AU271" i="6"/>
  <c r="AS271" i="6"/>
  <c r="AQ271" i="6"/>
  <c r="AO271" i="6"/>
  <c r="AM271" i="6"/>
  <c r="AK271" i="6"/>
  <c r="AI271" i="6"/>
  <c r="AG271" i="6"/>
  <c r="AE271" i="6"/>
  <c r="AC271" i="6"/>
  <c r="Y271" i="6"/>
  <c r="EW271" i="6" s="1"/>
  <c r="W271" i="6"/>
  <c r="S271" i="6"/>
  <c r="Q271" i="6"/>
  <c r="O271" i="6"/>
  <c r="M271" i="6"/>
  <c r="K271" i="6"/>
  <c r="BA271" i="6" s="1"/>
  <c r="DQ435" i="6"/>
  <c r="DO435" i="6"/>
  <c r="DM435" i="6"/>
  <c r="FY435" i="6" s="1"/>
  <c r="DK435" i="6"/>
  <c r="FW435" i="6" s="1"/>
  <c r="DI435" i="6"/>
  <c r="FU435" i="6" s="1"/>
  <c r="DG435" i="6"/>
  <c r="FS435" i="6" s="1"/>
  <c r="DE435" i="6"/>
  <c r="FQ435" i="6" s="1"/>
  <c r="DC435" i="6"/>
  <c r="FO435" i="6" s="1"/>
  <c r="DA435" i="6"/>
  <c r="FM435" i="6" s="1"/>
  <c r="CY435" i="6"/>
  <c r="FK435" i="6" s="1"/>
  <c r="CW435" i="6"/>
  <c r="FI435" i="6" s="1"/>
  <c r="CU435" i="6"/>
  <c r="FG435" i="6" s="1"/>
  <c r="CS435" i="6"/>
  <c r="FE435" i="6" s="1"/>
  <c r="CQ435" i="6"/>
  <c r="FC435" i="6" s="1"/>
  <c r="CO435" i="6"/>
  <c r="FA435" i="6" s="1"/>
  <c r="CK435" i="6"/>
  <c r="EW435" i="6" s="1"/>
  <c r="CJ435" i="6"/>
  <c r="EV435" i="6" s="1"/>
  <c r="CI435" i="6"/>
  <c r="EU435" i="6" s="1"/>
  <c r="CG435" i="6"/>
  <c r="ES435" i="6" s="1"/>
  <c r="CE435" i="6"/>
  <c r="EQ435" i="6" s="1"/>
  <c r="CC435" i="6"/>
  <c r="EO435" i="6" s="1"/>
  <c r="CA435" i="6"/>
  <c r="BY435" i="6"/>
  <c r="DR435" i="6" l="1"/>
  <c r="DS435" i="6"/>
  <c r="GA435" i="6"/>
  <c r="BC333" i="6"/>
  <c r="GA333" i="6" s="1"/>
  <c r="BG234" i="6"/>
  <c r="FY234" i="6"/>
  <c r="BF234" i="6"/>
  <c r="EO234" i="6"/>
  <c r="BC271" i="6"/>
  <c r="BC245" i="6"/>
  <c r="GA245" i="6" s="1"/>
  <c r="BC334" i="6"/>
  <c r="GA334" i="6" s="1"/>
  <c r="X334" i="6"/>
  <c r="EV334" i="6" s="1"/>
  <c r="AG334" i="6"/>
  <c r="FE334" i="6" s="1"/>
  <c r="AI334" i="6"/>
  <c r="FG334" i="6" s="1"/>
  <c r="AQ334" i="6"/>
  <c r="FO334" i="6" s="1"/>
  <c r="U334" i="6"/>
  <c r="ES334" i="6" s="1"/>
  <c r="AC334" i="6"/>
  <c r="FA334" i="6" s="1"/>
  <c r="X245" i="6"/>
  <c r="EV245" i="6" s="1"/>
  <c r="AG245" i="6"/>
  <c r="FE245" i="6" s="1"/>
  <c r="AI245" i="6"/>
  <c r="FG245" i="6" s="1"/>
  <c r="AQ245" i="6"/>
  <c r="U245" i="6"/>
  <c r="AC245" i="6"/>
  <c r="FA245" i="6" s="1"/>
  <c r="X333" i="6"/>
  <c r="U333" i="6"/>
  <c r="X271" i="6"/>
  <c r="U271" i="6"/>
  <c r="DQ127" i="6"/>
  <c r="GC127" i="6" s="1"/>
  <c r="DO127" i="6"/>
  <c r="DM127" i="6"/>
  <c r="FY127" i="6" s="1"/>
  <c r="DK127" i="6"/>
  <c r="FW127" i="6" s="1"/>
  <c r="DI127" i="6"/>
  <c r="FU127" i="6" s="1"/>
  <c r="DG127" i="6"/>
  <c r="FS127" i="6" s="1"/>
  <c r="DE127" i="6"/>
  <c r="FQ127" i="6" s="1"/>
  <c r="DC127" i="6"/>
  <c r="FO127" i="6" s="1"/>
  <c r="DA127" i="6"/>
  <c r="FM127" i="6" s="1"/>
  <c r="CY127" i="6"/>
  <c r="FK127" i="6" s="1"/>
  <c r="CW127" i="6"/>
  <c r="FI127" i="6" s="1"/>
  <c r="CU127" i="6"/>
  <c r="FG127" i="6" s="1"/>
  <c r="CS127" i="6"/>
  <c r="FE127" i="6" s="1"/>
  <c r="CQ127" i="6"/>
  <c r="FC127" i="6" s="1"/>
  <c r="CO127" i="6"/>
  <c r="FA127" i="6" s="1"/>
  <c r="CK127" i="6"/>
  <c r="EW127" i="6" s="1"/>
  <c r="CJ127" i="6"/>
  <c r="EV127" i="6" s="1"/>
  <c r="CI127" i="6"/>
  <c r="EU127" i="6" s="1"/>
  <c r="CG127" i="6"/>
  <c r="ES127" i="6" s="1"/>
  <c r="CE127" i="6"/>
  <c r="EQ127" i="6" s="1"/>
  <c r="CC127" i="6"/>
  <c r="EO127" i="6" s="1"/>
  <c r="CA127" i="6"/>
  <c r="BY127" i="6"/>
  <c r="DQ126" i="6"/>
  <c r="GC126" i="6" s="1"/>
  <c r="DO126" i="6"/>
  <c r="DM126" i="6"/>
  <c r="FY126" i="6" s="1"/>
  <c r="DK126" i="6"/>
  <c r="FW126" i="6" s="1"/>
  <c r="DI126" i="6"/>
  <c r="FU126" i="6" s="1"/>
  <c r="DG126" i="6"/>
  <c r="FS126" i="6" s="1"/>
  <c r="DE126" i="6"/>
  <c r="FQ126" i="6" s="1"/>
  <c r="DC126" i="6"/>
  <c r="FO126" i="6" s="1"/>
  <c r="DA126" i="6"/>
  <c r="FM126" i="6" s="1"/>
  <c r="CY126" i="6"/>
  <c r="FK126" i="6" s="1"/>
  <c r="CW126" i="6"/>
  <c r="FI126" i="6" s="1"/>
  <c r="CU126" i="6"/>
  <c r="FG126" i="6" s="1"/>
  <c r="CS126" i="6"/>
  <c r="FE126" i="6" s="1"/>
  <c r="CQ126" i="6"/>
  <c r="FC126" i="6" s="1"/>
  <c r="CO126" i="6"/>
  <c r="FA126" i="6" s="1"/>
  <c r="CI126" i="6"/>
  <c r="EU126" i="6" s="1"/>
  <c r="CG126" i="6"/>
  <c r="ES126" i="6" s="1"/>
  <c r="CE126" i="6"/>
  <c r="EQ126" i="6" s="1"/>
  <c r="CC126" i="6"/>
  <c r="EO126" i="6" s="1"/>
  <c r="CA126" i="6"/>
  <c r="BY126" i="6"/>
  <c r="BE131" i="6"/>
  <c r="GC131" i="6" s="1"/>
  <c r="BC131" i="6"/>
  <c r="BA131" i="6"/>
  <c r="FY131" i="6" s="1"/>
  <c r="AY131" i="6"/>
  <c r="FW131" i="6" s="1"/>
  <c r="AW131" i="6"/>
  <c r="FU131" i="6" s="1"/>
  <c r="AU131" i="6"/>
  <c r="FS131" i="6" s="1"/>
  <c r="AS131" i="6"/>
  <c r="FQ131" i="6" s="1"/>
  <c r="AQ131" i="6"/>
  <c r="FO131" i="6" s="1"/>
  <c r="AO131" i="6"/>
  <c r="FM131" i="6" s="1"/>
  <c r="AM131" i="6"/>
  <c r="FK131" i="6" s="1"/>
  <c r="AK131" i="6"/>
  <c r="FI131" i="6" s="1"/>
  <c r="AI131" i="6"/>
  <c r="FG131" i="6" s="1"/>
  <c r="AG131" i="6"/>
  <c r="FE131" i="6" s="1"/>
  <c r="AE131" i="6"/>
  <c r="FC131" i="6" s="1"/>
  <c r="AC131" i="6"/>
  <c r="FA131" i="6" s="1"/>
  <c r="Y131" i="6"/>
  <c r="EW131" i="6" s="1"/>
  <c r="X131" i="6"/>
  <c r="EV131" i="6" s="1"/>
  <c r="W131" i="6"/>
  <c r="EU131" i="6" s="1"/>
  <c r="U131" i="6"/>
  <c r="ES131" i="6" s="1"/>
  <c r="S131" i="6"/>
  <c r="EQ131" i="6" s="1"/>
  <c r="Q131" i="6"/>
  <c r="EO131" i="6" s="1"/>
  <c r="O131" i="6"/>
  <c r="M131" i="6"/>
  <c r="EK131" i="6" s="1"/>
  <c r="BE233" i="6"/>
  <c r="GC233" i="6" s="1"/>
  <c r="BC233" i="6"/>
  <c r="BA233" i="6"/>
  <c r="FY233" i="6" s="1"/>
  <c r="AY233" i="6"/>
  <c r="FW233" i="6" s="1"/>
  <c r="AW233" i="6"/>
  <c r="FU233" i="6" s="1"/>
  <c r="AU233" i="6"/>
  <c r="FS233" i="6" s="1"/>
  <c r="AS233" i="6"/>
  <c r="FQ233" i="6" s="1"/>
  <c r="AQ233" i="6"/>
  <c r="FO233" i="6" s="1"/>
  <c r="AO233" i="6"/>
  <c r="FM233" i="6" s="1"/>
  <c r="AM233" i="6"/>
  <c r="FK233" i="6" s="1"/>
  <c r="AK233" i="6"/>
  <c r="FI233" i="6" s="1"/>
  <c r="AI233" i="6"/>
  <c r="FG233" i="6" s="1"/>
  <c r="AG233" i="6"/>
  <c r="FE233" i="6" s="1"/>
  <c r="AE233" i="6"/>
  <c r="FC233" i="6" s="1"/>
  <c r="AC233" i="6"/>
  <c r="FA233" i="6" s="1"/>
  <c r="Y233" i="6"/>
  <c r="EW233" i="6" s="1"/>
  <c r="X233" i="6"/>
  <c r="EV233" i="6" s="1"/>
  <c r="W233" i="6"/>
  <c r="EU233" i="6" s="1"/>
  <c r="U233" i="6"/>
  <c r="ES233" i="6" s="1"/>
  <c r="S233" i="6"/>
  <c r="EQ233" i="6" s="1"/>
  <c r="Q233" i="6"/>
  <c r="EO233" i="6" s="1"/>
  <c r="O233" i="6"/>
  <c r="M233" i="6"/>
  <c r="EK233" i="6" s="1"/>
  <c r="BE232" i="6"/>
  <c r="GC232" i="6" s="1"/>
  <c r="BC232" i="6"/>
  <c r="BA232" i="6"/>
  <c r="FY232" i="6" s="1"/>
  <c r="AY232" i="6"/>
  <c r="FW232" i="6" s="1"/>
  <c r="AW232" i="6"/>
  <c r="FU232" i="6" s="1"/>
  <c r="AU232" i="6"/>
  <c r="FS232" i="6" s="1"/>
  <c r="AS232" i="6"/>
  <c r="FQ232" i="6" s="1"/>
  <c r="AQ232" i="6"/>
  <c r="FO232" i="6" s="1"/>
  <c r="AO232" i="6"/>
  <c r="FM232" i="6" s="1"/>
  <c r="AM232" i="6"/>
  <c r="FK232" i="6" s="1"/>
  <c r="AK232" i="6"/>
  <c r="FI232" i="6" s="1"/>
  <c r="AI232" i="6"/>
  <c r="FG232" i="6" s="1"/>
  <c r="AG232" i="6"/>
  <c r="FE232" i="6" s="1"/>
  <c r="AE232" i="6"/>
  <c r="FC232" i="6" s="1"/>
  <c r="AC232" i="6"/>
  <c r="FA232" i="6" s="1"/>
  <c r="Y232" i="6"/>
  <c r="EW232" i="6" s="1"/>
  <c r="X232" i="6"/>
  <c r="EV232" i="6" s="1"/>
  <c r="W232" i="6"/>
  <c r="EU232" i="6" s="1"/>
  <c r="U232" i="6"/>
  <c r="ES232" i="6" s="1"/>
  <c r="S232" i="6"/>
  <c r="EQ232" i="6" s="1"/>
  <c r="Q232" i="6"/>
  <c r="EO232" i="6" s="1"/>
  <c r="O232" i="6"/>
  <c r="M232" i="6"/>
  <c r="EK232" i="6" s="1"/>
  <c r="DQ87" i="6"/>
  <c r="GC460" i="6" s="1"/>
  <c r="DO87" i="6"/>
  <c r="GA460" i="6" s="1"/>
  <c r="DK87" i="6"/>
  <c r="FW460" i="6" s="1"/>
  <c r="DI87" i="6"/>
  <c r="FU460" i="6" s="1"/>
  <c r="DG87" i="6"/>
  <c r="FS460" i="6" s="1"/>
  <c r="DE87" i="6"/>
  <c r="FQ460" i="6" s="1"/>
  <c r="DC87" i="6"/>
  <c r="FO460" i="6" s="1"/>
  <c r="DA87" i="6"/>
  <c r="FM460" i="6" s="1"/>
  <c r="CY87" i="6"/>
  <c r="FK460" i="6" s="1"/>
  <c r="CW87" i="6"/>
  <c r="FI460" i="6" s="1"/>
  <c r="CU87" i="6"/>
  <c r="FG460" i="6" s="1"/>
  <c r="CS87" i="6"/>
  <c r="FE460" i="6" s="1"/>
  <c r="CQ87" i="6"/>
  <c r="FC460" i="6" s="1"/>
  <c r="CO87" i="6"/>
  <c r="FA460" i="6" s="1"/>
  <c r="CK87" i="6"/>
  <c r="EW460" i="6" s="1"/>
  <c r="CI87" i="6"/>
  <c r="EU460" i="6" s="1"/>
  <c r="CG87" i="6"/>
  <c r="ES460" i="6" s="1"/>
  <c r="CE87" i="6"/>
  <c r="EQ460" i="6" s="1"/>
  <c r="CC87" i="6"/>
  <c r="EO460" i="6" s="1"/>
  <c r="CA87" i="6"/>
  <c r="EM460" i="6" s="1"/>
  <c r="BY87" i="6"/>
  <c r="EK460" i="6" s="1"/>
  <c r="DQ473" i="6"/>
  <c r="DO473" i="6"/>
  <c r="DK473" i="6"/>
  <c r="DI473" i="6"/>
  <c r="DG473" i="6"/>
  <c r="DE473" i="6"/>
  <c r="DC473" i="6"/>
  <c r="DA473" i="6"/>
  <c r="CY473" i="6"/>
  <c r="CW473" i="6"/>
  <c r="CU473" i="6"/>
  <c r="CS473" i="6"/>
  <c r="CQ473" i="6"/>
  <c r="CO473" i="6"/>
  <c r="CK473" i="6"/>
  <c r="CI473" i="6"/>
  <c r="CG473" i="6"/>
  <c r="CE473" i="6"/>
  <c r="CC473" i="6"/>
  <c r="CA473" i="6"/>
  <c r="BY473" i="6"/>
  <c r="DQ14" i="6"/>
  <c r="GC14" i="6" s="1"/>
  <c r="DO14" i="6"/>
  <c r="DK14" i="6"/>
  <c r="FW14" i="6" s="1"/>
  <c r="DI14" i="6"/>
  <c r="FU14" i="6" s="1"/>
  <c r="DG14" i="6"/>
  <c r="FS14" i="6" s="1"/>
  <c r="DE14" i="6"/>
  <c r="FQ14" i="6" s="1"/>
  <c r="DC14" i="6"/>
  <c r="FO14" i="6" s="1"/>
  <c r="DA14" i="6"/>
  <c r="FM14" i="6" s="1"/>
  <c r="CY14" i="6"/>
  <c r="FK14" i="6" s="1"/>
  <c r="CW14" i="6"/>
  <c r="FI14" i="6" s="1"/>
  <c r="CU14" i="6"/>
  <c r="FG14" i="6" s="1"/>
  <c r="CS14" i="6"/>
  <c r="FE14" i="6" s="1"/>
  <c r="CQ14" i="6"/>
  <c r="FC14" i="6" s="1"/>
  <c r="CO14" i="6"/>
  <c r="FA14" i="6" s="1"/>
  <c r="CK14" i="6"/>
  <c r="EW14" i="6" s="1"/>
  <c r="CI14" i="6"/>
  <c r="EU14" i="6" s="1"/>
  <c r="CG14" i="6"/>
  <c r="ES14" i="6" s="1"/>
  <c r="CE14" i="6"/>
  <c r="EQ14" i="6" s="1"/>
  <c r="CC14" i="6"/>
  <c r="EO14" i="6" s="1"/>
  <c r="CA14" i="6"/>
  <c r="EM14" i="6" s="1"/>
  <c r="BY14" i="6"/>
  <c r="BE473" i="6"/>
  <c r="BC473" i="6"/>
  <c r="BA473" i="6"/>
  <c r="FY473" i="6" s="1"/>
  <c r="AY473" i="6"/>
  <c r="AW473" i="6"/>
  <c r="AU473" i="6"/>
  <c r="AS473" i="6"/>
  <c r="AQ473" i="6"/>
  <c r="AO473" i="6"/>
  <c r="AM473" i="6"/>
  <c r="AK473" i="6"/>
  <c r="AI473" i="6"/>
  <c r="AG473" i="6"/>
  <c r="AE473" i="6"/>
  <c r="AC473" i="6"/>
  <c r="Y473" i="6"/>
  <c r="W473" i="6"/>
  <c r="U473" i="6"/>
  <c r="S473" i="6"/>
  <c r="Q473" i="6"/>
  <c r="O473" i="6"/>
  <c r="M473" i="6"/>
  <c r="BE86" i="6"/>
  <c r="BC86" i="6"/>
  <c r="BA86" i="6"/>
  <c r="AY86" i="6"/>
  <c r="AW86" i="6"/>
  <c r="AU86" i="6"/>
  <c r="AS86" i="6"/>
  <c r="AQ86" i="6"/>
  <c r="AO86" i="6"/>
  <c r="AM86" i="6"/>
  <c r="AK86" i="6"/>
  <c r="AI86" i="6"/>
  <c r="AG86" i="6"/>
  <c r="AE86" i="6"/>
  <c r="AC86" i="6"/>
  <c r="Y86" i="6"/>
  <c r="W86" i="6"/>
  <c r="U86" i="6"/>
  <c r="S86" i="6"/>
  <c r="Q86" i="6"/>
  <c r="O86" i="6"/>
  <c r="M86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Y13" i="6"/>
  <c r="W13" i="6"/>
  <c r="U13" i="6"/>
  <c r="S13" i="6"/>
  <c r="Q13" i="6"/>
  <c r="O13" i="6"/>
  <c r="M13" i="6"/>
  <c r="DQ330" i="6"/>
  <c r="DO330" i="6"/>
  <c r="BY330" i="6"/>
  <c r="DQ488" i="6"/>
  <c r="GC488" i="6" s="1"/>
  <c r="DO488" i="6"/>
  <c r="GA488" i="6" s="1"/>
  <c r="DK488" i="6"/>
  <c r="FW488" i="6" s="1"/>
  <c r="DI488" i="6"/>
  <c r="FU488" i="6" s="1"/>
  <c r="DG488" i="6"/>
  <c r="FS488" i="6" s="1"/>
  <c r="DE488" i="6"/>
  <c r="FQ488" i="6" s="1"/>
  <c r="DC488" i="6"/>
  <c r="FO488" i="6" s="1"/>
  <c r="DA488" i="6"/>
  <c r="FM488" i="6" s="1"/>
  <c r="CY488" i="6"/>
  <c r="FK488" i="6" s="1"/>
  <c r="CW488" i="6"/>
  <c r="FI488" i="6" s="1"/>
  <c r="CU488" i="6"/>
  <c r="FG488" i="6" s="1"/>
  <c r="CS488" i="6"/>
  <c r="FE488" i="6" s="1"/>
  <c r="CQ488" i="6"/>
  <c r="FC488" i="6" s="1"/>
  <c r="CO488" i="6"/>
  <c r="FA488" i="6" s="1"/>
  <c r="CK488" i="6"/>
  <c r="EW488" i="6" s="1"/>
  <c r="CI488" i="6"/>
  <c r="EU488" i="6" s="1"/>
  <c r="CG488" i="6"/>
  <c r="ES488" i="6" s="1"/>
  <c r="CE488" i="6"/>
  <c r="EQ488" i="6" s="1"/>
  <c r="CC488" i="6"/>
  <c r="EO488" i="6" s="1"/>
  <c r="CA488" i="6"/>
  <c r="EM488" i="6" s="1"/>
  <c r="BY488" i="6"/>
  <c r="EK488" i="6" s="1"/>
  <c r="DQ434" i="6"/>
  <c r="DO434" i="6"/>
  <c r="DK434" i="6"/>
  <c r="DI434" i="6"/>
  <c r="DG434" i="6"/>
  <c r="DE434" i="6"/>
  <c r="DC434" i="6"/>
  <c r="DA434" i="6"/>
  <c r="CY434" i="6"/>
  <c r="CW434" i="6"/>
  <c r="CU434" i="6"/>
  <c r="CS434" i="6"/>
  <c r="CQ434" i="6"/>
  <c r="CO434" i="6"/>
  <c r="CK434" i="6"/>
  <c r="CI434" i="6"/>
  <c r="CG434" i="6"/>
  <c r="CE434" i="6"/>
  <c r="CC434" i="6"/>
  <c r="CA434" i="6"/>
  <c r="EM434" i="6" s="1"/>
  <c r="BY434" i="6"/>
  <c r="BE487" i="6"/>
  <c r="GC487" i="6" s="1"/>
  <c r="BC487" i="6"/>
  <c r="GA487" i="6" s="1"/>
  <c r="BA487" i="6"/>
  <c r="FY487" i="6" s="1"/>
  <c r="AY487" i="6"/>
  <c r="FW487" i="6" s="1"/>
  <c r="AW487" i="6"/>
  <c r="FU487" i="6" s="1"/>
  <c r="AU487" i="6"/>
  <c r="FS487" i="6" s="1"/>
  <c r="AS487" i="6"/>
  <c r="FQ487" i="6" s="1"/>
  <c r="AQ487" i="6"/>
  <c r="FO487" i="6" s="1"/>
  <c r="AO487" i="6"/>
  <c r="FM487" i="6" s="1"/>
  <c r="AM487" i="6"/>
  <c r="FK487" i="6" s="1"/>
  <c r="AK487" i="6"/>
  <c r="FI487" i="6" s="1"/>
  <c r="AI487" i="6"/>
  <c r="FG487" i="6" s="1"/>
  <c r="AG487" i="6"/>
  <c r="FE487" i="6" s="1"/>
  <c r="AE487" i="6"/>
  <c r="FC487" i="6" s="1"/>
  <c r="AC487" i="6"/>
  <c r="FA487" i="6" s="1"/>
  <c r="Y487" i="6"/>
  <c r="EW487" i="6" s="1"/>
  <c r="W487" i="6"/>
  <c r="EU487" i="6" s="1"/>
  <c r="U487" i="6"/>
  <c r="ES487" i="6" s="1"/>
  <c r="S487" i="6"/>
  <c r="EQ487" i="6" s="1"/>
  <c r="Q487" i="6"/>
  <c r="EO487" i="6" s="1"/>
  <c r="O487" i="6"/>
  <c r="EM487" i="6" s="1"/>
  <c r="M487" i="6"/>
  <c r="EK487" i="6" s="1"/>
  <c r="BE437" i="6"/>
  <c r="GC437" i="6" s="1"/>
  <c r="BC437" i="6"/>
  <c r="GA437" i="6" s="1"/>
  <c r="BA437" i="6"/>
  <c r="FY437" i="6" s="1"/>
  <c r="AY437" i="6"/>
  <c r="FW437" i="6" s="1"/>
  <c r="AW437" i="6"/>
  <c r="FU437" i="6" s="1"/>
  <c r="AU437" i="6"/>
  <c r="FS437" i="6" s="1"/>
  <c r="AS437" i="6"/>
  <c r="FQ437" i="6" s="1"/>
  <c r="AQ437" i="6"/>
  <c r="FO437" i="6" s="1"/>
  <c r="AO437" i="6"/>
  <c r="FM437" i="6" s="1"/>
  <c r="AM437" i="6"/>
  <c r="FK437" i="6" s="1"/>
  <c r="AK437" i="6"/>
  <c r="FI437" i="6" s="1"/>
  <c r="AI437" i="6"/>
  <c r="FG437" i="6" s="1"/>
  <c r="AG437" i="6"/>
  <c r="FE437" i="6" s="1"/>
  <c r="AE437" i="6"/>
  <c r="FC437" i="6" s="1"/>
  <c r="AC437" i="6"/>
  <c r="FA437" i="6" s="1"/>
  <c r="Y437" i="6"/>
  <c r="EW437" i="6" s="1"/>
  <c r="W437" i="6"/>
  <c r="EU437" i="6" s="1"/>
  <c r="U437" i="6"/>
  <c r="ES437" i="6" s="1"/>
  <c r="S437" i="6"/>
  <c r="EQ437" i="6" s="1"/>
  <c r="Q437" i="6"/>
  <c r="EO437" i="6" s="1"/>
  <c r="O437" i="6"/>
  <c r="EM437" i="6" s="1"/>
  <c r="M437" i="6"/>
  <c r="EK437" i="6" s="1"/>
  <c r="GH483" i="6"/>
  <c r="GG483" i="6"/>
  <c r="DQ421" i="6"/>
  <c r="DO421" i="6"/>
  <c r="DM421" i="6"/>
  <c r="DK421" i="6"/>
  <c r="DI421" i="6"/>
  <c r="DG421" i="6"/>
  <c r="DE421" i="6"/>
  <c r="DC421" i="6"/>
  <c r="DA421" i="6"/>
  <c r="CY421" i="6"/>
  <c r="CW421" i="6"/>
  <c r="CU421" i="6"/>
  <c r="CS421" i="6"/>
  <c r="CQ421" i="6"/>
  <c r="CO421" i="6"/>
  <c r="CK421" i="6"/>
  <c r="CI421" i="6"/>
  <c r="CG421" i="6"/>
  <c r="CE421" i="6"/>
  <c r="CC421" i="6"/>
  <c r="CA421" i="6"/>
  <c r="EM421" i="6" s="1"/>
  <c r="BY421" i="6"/>
  <c r="DQ391" i="6"/>
  <c r="DO391" i="6"/>
  <c r="DM391" i="6"/>
  <c r="DK391" i="6"/>
  <c r="DI391" i="6"/>
  <c r="DG391" i="6"/>
  <c r="DE391" i="6"/>
  <c r="DC391" i="6"/>
  <c r="DA391" i="6"/>
  <c r="CY391" i="6"/>
  <c r="CW391" i="6"/>
  <c r="CU391" i="6"/>
  <c r="CS391" i="6"/>
  <c r="CQ391" i="6"/>
  <c r="CO391" i="6"/>
  <c r="CK391" i="6"/>
  <c r="CI391" i="6"/>
  <c r="CG391" i="6"/>
  <c r="CE391" i="6"/>
  <c r="CC391" i="6"/>
  <c r="CA391" i="6"/>
  <c r="BY391" i="6"/>
  <c r="DQ377" i="6"/>
  <c r="DO377" i="6"/>
  <c r="DM377" i="6"/>
  <c r="DK377" i="6"/>
  <c r="DI377" i="6"/>
  <c r="DG377" i="6"/>
  <c r="DE377" i="6"/>
  <c r="DC377" i="6"/>
  <c r="DA377" i="6"/>
  <c r="CY377" i="6"/>
  <c r="CW377" i="6"/>
  <c r="CU377" i="6"/>
  <c r="CS377" i="6"/>
  <c r="CQ377" i="6"/>
  <c r="CO377" i="6"/>
  <c r="CK377" i="6"/>
  <c r="CI377" i="6"/>
  <c r="CG377" i="6"/>
  <c r="CE377" i="6"/>
  <c r="CC377" i="6"/>
  <c r="CA377" i="6"/>
  <c r="EM377" i="6" s="1"/>
  <c r="BY377" i="6"/>
  <c r="DQ365" i="6"/>
  <c r="GC365" i="6" s="1"/>
  <c r="DO365" i="6"/>
  <c r="DM365" i="6"/>
  <c r="FY365" i="6" s="1"/>
  <c r="DK365" i="6"/>
  <c r="FW365" i="6" s="1"/>
  <c r="DI365" i="6"/>
  <c r="FU365" i="6" s="1"/>
  <c r="DG365" i="6"/>
  <c r="FS365" i="6" s="1"/>
  <c r="DE365" i="6"/>
  <c r="FQ365" i="6" s="1"/>
  <c r="DC365" i="6"/>
  <c r="FO365" i="6" s="1"/>
  <c r="DA365" i="6"/>
  <c r="FM365" i="6" s="1"/>
  <c r="CY365" i="6"/>
  <c r="FK365" i="6" s="1"/>
  <c r="CW365" i="6"/>
  <c r="FI365" i="6" s="1"/>
  <c r="CU365" i="6"/>
  <c r="FG365" i="6" s="1"/>
  <c r="CS365" i="6"/>
  <c r="FE365" i="6" s="1"/>
  <c r="CQ365" i="6"/>
  <c r="FC365" i="6" s="1"/>
  <c r="CO365" i="6"/>
  <c r="FA365" i="6" s="1"/>
  <c r="CK365" i="6"/>
  <c r="EW365" i="6" s="1"/>
  <c r="CI365" i="6"/>
  <c r="EU365" i="6" s="1"/>
  <c r="CG365" i="6"/>
  <c r="ES365" i="6" s="1"/>
  <c r="CE365" i="6"/>
  <c r="EQ365" i="6" s="1"/>
  <c r="CC365" i="6"/>
  <c r="EO365" i="6" s="1"/>
  <c r="CA365" i="6"/>
  <c r="EM365" i="6" s="1"/>
  <c r="BY365" i="6"/>
  <c r="EK365" i="6" s="1"/>
  <c r="DQ349" i="6"/>
  <c r="DO349" i="6"/>
  <c r="DM349" i="6"/>
  <c r="DK349" i="6"/>
  <c r="DI349" i="6"/>
  <c r="DG349" i="6"/>
  <c r="DE349" i="6"/>
  <c r="DC349" i="6"/>
  <c r="DA349" i="6"/>
  <c r="CY349" i="6"/>
  <c r="CW349" i="6"/>
  <c r="CU349" i="6"/>
  <c r="CS349" i="6"/>
  <c r="CQ349" i="6"/>
  <c r="CO349" i="6"/>
  <c r="CK349" i="6"/>
  <c r="CI349" i="6"/>
  <c r="CG349" i="6"/>
  <c r="CE349" i="6"/>
  <c r="CC349" i="6"/>
  <c r="CA349" i="6"/>
  <c r="BY349" i="6"/>
  <c r="DQ19" i="6"/>
  <c r="DO19" i="6"/>
  <c r="DM19" i="6"/>
  <c r="DM18" i="6" s="1"/>
  <c r="DK19" i="6"/>
  <c r="DI19" i="6"/>
  <c r="DG19" i="6"/>
  <c r="DE19" i="6"/>
  <c r="DC19" i="6"/>
  <c r="DA19" i="6"/>
  <c r="CY19" i="6"/>
  <c r="CW19" i="6"/>
  <c r="CU19" i="6"/>
  <c r="CS19" i="6"/>
  <c r="CQ19" i="6"/>
  <c r="CO19" i="6"/>
  <c r="CK19" i="6"/>
  <c r="CI19" i="6"/>
  <c r="CG19" i="6"/>
  <c r="CE19" i="6"/>
  <c r="CC19" i="6"/>
  <c r="CA19" i="6"/>
  <c r="BY19" i="6"/>
  <c r="EK231" i="6" s="1"/>
  <c r="DQ103" i="6"/>
  <c r="DO103" i="6"/>
  <c r="DM103" i="6"/>
  <c r="DK103" i="6"/>
  <c r="DI103" i="6"/>
  <c r="DG103" i="6"/>
  <c r="DE103" i="6"/>
  <c r="DC103" i="6"/>
  <c r="DA103" i="6"/>
  <c r="CY103" i="6"/>
  <c r="CW103" i="6"/>
  <c r="CU103" i="6"/>
  <c r="CS103" i="6"/>
  <c r="CQ103" i="6"/>
  <c r="CO103" i="6"/>
  <c r="CK103" i="6"/>
  <c r="CI103" i="6"/>
  <c r="CG103" i="6"/>
  <c r="CE103" i="6"/>
  <c r="CC103" i="6"/>
  <c r="CA103" i="6"/>
  <c r="BY103" i="6"/>
  <c r="DQ43" i="6"/>
  <c r="GC43" i="6" s="1"/>
  <c r="DO43" i="6"/>
  <c r="DM43" i="6"/>
  <c r="FY43" i="6" s="1"/>
  <c r="DK43" i="6"/>
  <c r="FW43" i="6" s="1"/>
  <c r="DI43" i="6"/>
  <c r="FU43" i="6" s="1"/>
  <c r="DG43" i="6"/>
  <c r="FS43" i="6" s="1"/>
  <c r="DE43" i="6"/>
  <c r="FQ43" i="6" s="1"/>
  <c r="DC43" i="6"/>
  <c r="FO43" i="6" s="1"/>
  <c r="DA43" i="6"/>
  <c r="FM43" i="6" s="1"/>
  <c r="CY43" i="6"/>
  <c r="FK43" i="6" s="1"/>
  <c r="CW43" i="6"/>
  <c r="FI43" i="6" s="1"/>
  <c r="CU43" i="6"/>
  <c r="FG43" i="6" s="1"/>
  <c r="CS43" i="6"/>
  <c r="FE43" i="6" s="1"/>
  <c r="CQ43" i="6"/>
  <c r="FC43" i="6" s="1"/>
  <c r="CO43" i="6"/>
  <c r="FA43" i="6" s="1"/>
  <c r="CK43" i="6"/>
  <c r="EW43" i="6" s="1"/>
  <c r="CI43" i="6"/>
  <c r="EU43" i="6" s="1"/>
  <c r="CG43" i="6"/>
  <c r="ES43" i="6" s="1"/>
  <c r="CE43" i="6"/>
  <c r="EQ43" i="6" s="1"/>
  <c r="CC43" i="6"/>
  <c r="EO43" i="6" s="1"/>
  <c r="CA43" i="6"/>
  <c r="BY43" i="6"/>
  <c r="DQ59" i="6"/>
  <c r="GC59" i="6" s="1"/>
  <c r="DO59" i="6"/>
  <c r="GA59" i="6" s="1"/>
  <c r="DM59" i="6"/>
  <c r="FY59" i="6" s="1"/>
  <c r="DK59" i="6"/>
  <c r="FW59" i="6" s="1"/>
  <c r="DI59" i="6"/>
  <c r="FU59" i="6" s="1"/>
  <c r="DG59" i="6"/>
  <c r="FS59" i="6" s="1"/>
  <c r="DE59" i="6"/>
  <c r="FQ59" i="6" s="1"/>
  <c r="DC59" i="6"/>
  <c r="FO59" i="6" s="1"/>
  <c r="DA59" i="6"/>
  <c r="FM59" i="6" s="1"/>
  <c r="CY59" i="6"/>
  <c r="FK59" i="6" s="1"/>
  <c r="CW59" i="6"/>
  <c r="FI59" i="6" s="1"/>
  <c r="CU59" i="6"/>
  <c r="FG59" i="6" s="1"/>
  <c r="CS59" i="6"/>
  <c r="FE59" i="6" s="1"/>
  <c r="CQ59" i="6"/>
  <c r="FC59" i="6" s="1"/>
  <c r="CO59" i="6"/>
  <c r="FA59" i="6" s="1"/>
  <c r="CK59" i="6"/>
  <c r="EW59" i="6" s="1"/>
  <c r="CI59" i="6"/>
  <c r="EU59" i="6" s="1"/>
  <c r="CG59" i="6"/>
  <c r="ES59" i="6" s="1"/>
  <c r="CE59" i="6"/>
  <c r="EQ59" i="6" s="1"/>
  <c r="CC59" i="6"/>
  <c r="EO59" i="6" s="1"/>
  <c r="CA59" i="6"/>
  <c r="BY59" i="6"/>
  <c r="DQ34" i="6"/>
  <c r="GC34" i="6" s="1"/>
  <c r="DO34" i="6"/>
  <c r="DM34" i="6"/>
  <c r="FY34" i="6" s="1"/>
  <c r="DK34" i="6"/>
  <c r="FW34" i="6" s="1"/>
  <c r="DI34" i="6"/>
  <c r="FU34" i="6" s="1"/>
  <c r="DG34" i="6"/>
  <c r="FS34" i="6" s="1"/>
  <c r="DE34" i="6"/>
  <c r="FQ34" i="6" s="1"/>
  <c r="DC34" i="6"/>
  <c r="FO34" i="6" s="1"/>
  <c r="DA34" i="6"/>
  <c r="FM34" i="6" s="1"/>
  <c r="CY34" i="6"/>
  <c r="FK34" i="6" s="1"/>
  <c r="CW34" i="6"/>
  <c r="FI34" i="6" s="1"/>
  <c r="CU34" i="6"/>
  <c r="FG34" i="6" s="1"/>
  <c r="CS34" i="6"/>
  <c r="FE34" i="6" s="1"/>
  <c r="CQ34" i="6"/>
  <c r="FC34" i="6" s="1"/>
  <c r="CO34" i="6"/>
  <c r="FA34" i="6" s="1"/>
  <c r="CK34" i="6"/>
  <c r="EW34" i="6" s="1"/>
  <c r="CI34" i="6"/>
  <c r="EU34" i="6" s="1"/>
  <c r="CG34" i="6"/>
  <c r="ES34" i="6" s="1"/>
  <c r="CE34" i="6"/>
  <c r="EQ34" i="6" s="1"/>
  <c r="CC34" i="6"/>
  <c r="EO34" i="6" s="1"/>
  <c r="CA34" i="6"/>
  <c r="EM34" i="6" s="1"/>
  <c r="BY34" i="6"/>
  <c r="BE423" i="6"/>
  <c r="GC423" i="6" s="1"/>
  <c r="BC423" i="6"/>
  <c r="BA423" i="6"/>
  <c r="FY423" i="6" s="1"/>
  <c r="AY423" i="6"/>
  <c r="FW423" i="6" s="1"/>
  <c r="AW423" i="6"/>
  <c r="FU423" i="6" s="1"/>
  <c r="AU423" i="6"/>
  <c r="FS423" i="6" s="1"/>
  <c r="AS423" i="6"/>
  <c r="FQ423" i="6" s="1"/>
  <c r="AQ423" i="6"/>
  <c r="FO423" i="6" s="1"/>
  <c r="AO423" i="6"/>
  <c r="FM423" i="6" s="1"/>
  <c r="AM423" i="6"/>
  <c r="FK423" i="6" s="1"/>
  <c r="AK423" i="6"/>
  <c r="FI423" i="6" s="1"/>
  <c r="AI423" i="6"/>
  <c r="FG423" i="6" s="1"/>
  <c r="AG423" i="6"/>
  <c r="FE423" i="6" s="1"/>
  <c r="AE423" i="6"/>
  <c r="FC423" i="6" s="1"/>
  <c r="AC423" i="6"/>
  <c r="FA423" i="6" s="1"/>
  <c r="Y423" i="6"/>
  <c r="EW423" i="6" s="1"/>
  <c r="W423" i="6"/>
  <c r="EU423" i="6" s="1"/>
  <c r="U423" i="6"/>
  <c r="ES423" i="6" s="1"/>
  <c r="S423" i="6"/>
  <c r="EQ423" i="6" s="1"/>
  <c r="Q423" i="6"/>
  <c r="EO423" i="6" s="1"/>
  <c r="O423" i="6"/>
  <c r="EM423" i="6" s="1"/>
  <c r="M423" i="6"/>
  <c r="EK423" i="6" s="1"/>
  <c r="BE392" i="6"/>
  <c r="GC392" i="6" s="1"/>
  <c r="BC392" i="6"/>
  <c r="BA392" i="6"/>
  <c r="FY392" i="6" s="1"/>
  <c r="AY392" i="6"/>
  <c r="FW392" i="6" s="1"/>
  <c r="AW392" i="6"/>
  <c r="FU392" i="6" s="1"/>
  <c r="AU392" i="6"/>
  <c r="FS392" i="6" s="1"/>
  <c r="AS392" i="6"/>
  <c r="FQ392" i="6" s="1"/>
  <c r="AQ392" i="6"/>
  <c r="FO392" i="6" s="1"/>
  <c r="AO392" i="6"/>
  <c r="FM392" i="6" s="1"/>
  <c r="AM392" i="6"/>
  <c r="FK392" i="6" s="1"/>
  <c r="AK392" i="6"/>
  <c r="FI392" i="6" s="1"/>
  <c r="AI392" i="6"/>
  <c r="FG392" i="6" s="1"/>
  <c r="AG392" i="6"/>
  <c r="FE392" i="6" s="1"/>
  <c r="AE392" i="6"/>
  <c r="FC392" i="6" s="1"/>
  <c r="AC392" i="6"/>
  <c r="FA392" i="6" s="1"/>
  <c r="Y392" i="6"/>
  <c r="EW392" i="6" s="1"/>
  <c r="W392" i="6"/>
  <c r="EU392" i="6" s="1"/>
  <c r="U392" i="6"/>
  <c r="ES392" i="6" s="1"/>
  <c r="S392" i="6"/>
  <c r="EQ392" i="6" s="1"/>
  <c r="Q392" i="6"/>
  <c r="EO392" i="6" s="1"/>
  <c r="O392" i="6"/>
  <c r="EM392" i="6" s="1"/>
  <c r="M392" i="6"/>
  <c r="EK392" i="6" s="1"/>
  <c r="BE378" i="6"/>
  <c r="GC378" i="6" s="1"/>
  <c r="BC378" i="6"/>
  <c r="GA378" i="6" s="1"/>
  <c r="BA378" i="6"/>
  <c r="FY378" i="6" s="1"/>
  <c r="AY378" i="6"/>
  <c r="FW378" i="6" s="1"/>
  <c r="AW378" i="6"/>
  <c r="FU378" i="6" s="1"/>
  <c r="AU378" i="6"/>
  <c r="FS378" i="6" s="1"/>
  <c r="AS378" i="6"/>
  <c r="FQ378" i="6" s="1"/>
  <c r="AQ378" i="6"/>
  <c r="FO378" i="6" s="1"/>
  <c r="AO378" i="6"/>
  <c r="FM378" i="6" s="1"/>
  <c r="AM378" i="6"/>
  <c r="FK378" i="6" s="1"/>
  <c r="AK378" i="6"/>
  <c r="FI378" i="6" s="1"/>
  <c r="AI378" i="6"/>
  <c r="FG378" i="6" s="1"/>
  <c r="AG378" i="6"/>
  <c r="FE378" i="6" s="1"/>
  <c r="AE378" i="6"/>
  <c r="FC378" i="6" s="1"/>
  <c r="AC378" i="6"/>
  <c r="FA378" i="6" s="1"/>
  <c r="Y378" i="6"/>
  <c r="EW378" i="6" s="1"/>
  <c r="W378" i="6"/>
  <c r="EU378" i="6" s="1"/>
  <c r="U378" i="6"/>
  <c r="ES378" i="6" s="1"/>
  <c r="S378" i="6"/>
  <c r="EQ378" i="6" s="1"/>
  <c r="Q378" i="6"/>
  <c r="EO378" i="6" s="1"/>
  <c r="O378" i="6"/>
  <c r="EM378" i="6" s="1"/>
  <c r="M378" i="6"/>
  <c r="EK378" i="6" s="1"/>
  <c r="BE363" i="6"/>
  <c r="BC363" i="6"/>
  <c r="BA363" i="6"/>
  <c r="AY363" i="6"/>
  <c r="AW363" i="6"/>
  <c r="AU363" i="6"/>
  <c r="AS363" i="6"/>
  <c r="AQ363" i="6"/>
  <c r="AO363" i="6"/>
  <c r="AM363" i="6"/>
  <c r="AK363" i="6"/>
  <c r="AI363" i="6"/>
  <c r="AG363" i="6"/>
  <c r="AE363" i="6"/>
  <c r="AC363" i="6"/>
  <c r="Y363" i="6"/>
  <c r="W363" i="6"/>
  <c r="U363" i="6"/>
  <c r="S363" i="6"/>
  <c r="Q363" i="6"/>
  <c r="O363" i="6"/>
  <c r="M363" i="6"/>
  <c r="BE349" i="6"/>
  <c r="BC349" i="6"/>
  <c r="BA349" i="6"/>
  <c r="AY349" i="6"/>
  <c r="AW349" i="6"/>
  <c r="AU349" i="6"/>
  <c r="AS349" i="6"/>
  <c r="AQ349" i="6"/>
  <c r="AO349" i="6"/>
  <c r="AM349" i="6"/>
  <c r="AK349" i="6"/>
  <c r="AI349" i="6"/>
  <c r="AG349" i="6"/>
  <c r="AE349" i="6"/>
  <c r="AC349" i="6"/>
  <c r="Y349" i="6"/>
  <c r="W349" i="6"/>
  <c r="U349" i="6"/>
  <c r="S349" i="6"/>
  <c r="Q349" i="6"/>
  <c r="O349" i="6"/>
  <c r="M349" i="6"/>
  <c r="BE19" i="6"/>
  <c r="BE18" i="6" s="1"/>
  <c r="BC19" i="6"/>
  <c r="BC18" i="6" s="1"/>
  <c r="BA19" i="6"/>
  <c r="BA18" i="6" s="1"/>
  <c r="AY19" i="6"/>
  <c r="AY18" i="6" s="1"/>
  <c r="AW19" i="6"/>
  <c r="AW18" i="6" s="1"/>
  <c r="AU19" i="6"/>
  <c r="AU18" i="6" s="1"/>
  <c r="AS19" i="6"/>
  <c r="AS18" i="6" s="1"/>
  <c r="AQ19" i="6"/>
  <c r="AQ18" i="6" s="1"/>
  <c r="AO19" i="6"/>
  <c r="AO18" i="6" s="1"/>
  <c r="AM19" i="6"/>
  <c r="AM18" i="6" s="1"/>
  <c r="AK19" i="6"/>
  <c r="AK18" i="6" s="1"/>
  <c r="AI19" i="6"/>
  <c r="AI18" i="6" s="1"/>
  <c r="AG19" i="6"/>
  <c r="AG18" i="6" s="1"/>
  <c r="AE19" i="6"/>
  <c r="AE18" i="6" s="1"/>
  <c r="AC19" i="6"/>
  <c r="AC18" i="6" s="1"/>
  <c r="Y19" i="6"/>
  <c r="Y18" i="6" s="1"/>
  <c r="W19" i="6"/>
  <c r="W18" i="6" s="1"/>
  <c r="U19" i="6"/>
  <c r="U18" i="6" s="1"/>
  <c r="S19" i="6"/>
  <c r="S18" i="6" s="1"/>
  <c r="Q19" i="6"/>
  <c r="Q18" i="6" s="1"/>
  <c r="O19" i="6"/>
  <c r="O18" i="6" s="1"/>
  <c r="M19" i="6"/>
  <c r="BE105" i="6"/>
  <c r="GC105" i="6" s="1"/>
  <c r="BC105" i="6"/>
  <c r="GA105" i="6" s="1"/>
  <c r="BA105" i="6"/>
  <c r="FY105" i="6" s="1"/>
  <c r="AY105" i="6"/>
  <c r="FW105" i="6" s="1"/>
  <c r="AW105" i="6"/>
  <c r="FU105" i="6" s="1"/>
  <c r="AU105" i="6"/>
  <c r="FS105" i="6" s="1"/>
  <c r="AS105" i="6"/>
  <c r="FQ105" i="6" s="1"/>
  <c r="AQ105" i="6"/>
  <c r="FO105" i="6" s="1"/>
  <c r="AO105" i="6"/>
  <c r="FM105" i="6" s="1"/>
  <c r="AM105" i="6"/>
  <c r="FK105" i="6" s="1"/>
  <c r="AK105" i="6"/>
  <c r="FI105" i="6" s="1"/>
  <c r="AI105" i="6"/>
  <c r="FG105" i="6" s="1"/>
  <c r="AG105" i="6"/>
  <c r="FE105" i="6" s="1"/>
  <c r="AE105" i="6"/>
  <c r="FC105" i="6" s="1"/>
  <c r="AC105" i="6"/>
  <c r="FA105" i="6" s="1"/>
  <c r="Y105" i="6"/>
  <c r="EW105" i="6" s="1"/>
  <c r="W105" i="6"/>
  <c r="EU105" i="6" s="1"/>
  <c r="U105" i="6"/>
  <c r="ES105" i="6" s="1"/>
  <c r="S105" i="6"/>
  <c r="EQ105" i="6" s="1"/>
  <c r="Q105" i="6"/>
  <c r="EO105" i="6" s="1"/>
  <c r="O105" i="6"/>
  <c r="EM105" i="6" s="1"/>
  <c r="M105" i="6"/>
  <c r="BE45" i="6"/>
  <c r="GC45" i="6" s="1"/>
  <c r="BC45" i="6"/>
  <c r="BA45" i="6"/>
  <c r="FY45" i="6" s="1"/>
  <c r="AY45" i="6"/>
  <c r="FW45" i="6" s="1"/>
  <c r="AW45" i="6"/>
  <c r="FU45" i="6" s="1"/>
  <c r="AU45" i="6"/>
  <c r="FS45" i="6" s="1"/>
  <c r="AS45" i="6"/>
  <c r="FQ45" i="6" s="1"/>
  <c r="AQ45" i="6"/>
  <c r="FO45" i="6" s="1"/>
  <c r="AO45" i="6"/>
  <c r="FM45" i="6" s="1"/>
  <c r="AM45" i="6"/>
  <c r="FK45" i="6" s="1"/>
  <c r="AK45" i="6"/>
  <c r="FI45" i="6" s="1"/>
  <c r="AI45" i="6"/>
  <c r="FG45" i="6" s="1"/>
  <c r="AG45" i="6"/>
  <c r="FE45" i="6" s="1"/>
  <c r="AE45" i="6"/>
  <c r="FC45" i="6" s="1"/>
  <c r="AC45" i="6"/>
  <c r="FA45" i="6" s="1"/>
  <c r="Y45" i="6"/>
  <c r="EW45" i="6" s="1"/>
  <c r="W45" i="6"/>
  <c r="EU45" i="6" s="1"/>
  <c r="U45" i="6"/>
  <c r="ES45" i="6" s="1"/>
  <c r="S45" i="6"/>
  <c r="EQ45" i="6" s="1"/>
  <c r="Q45" i="6"/>
  <c r="EO45" i="6" s="1"/>
  <c r="O45" i="6"/>
  <c r="EM45" i="6" s="1"/>
  <c r="M45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Y32" i="6"/>
  <c r="W32" i="6"/>
  <c r="U32" i="6"/>
  <c r="S32" i="6"/>
  <c r="Q32" i="6"/>
  <c r="O32" i="6"/>
  <c r="M32" i="6"/>
  <c r="BE58" i="6"/>
  <c r="GC58" i="6" s="1"/>
  <c r="BC58" i="6"/>
  <c r="BA58" i="6"/>
  <c r="FY58" i="6" s="1"/>
  <c r="AY58" i="6"/>
  <c r="FW58" i="6" s="1"/>
  <c r="AW58" i="6"/>
  <c r="FU58" i="6" s="1"/>
  <c r="AU58" i="6"/>
  <c r="FS58" i="6" s="1"/>
  <c r="AS58" i="6"/>
  <c r="FQ58" i="6" s="1"/>
  <c r="AQ58" i="6"/>
  <c r="FO58" i="6" s="1"/>
  <c r="AO58" i="6"/>
  <c r="FM58" i="6" s="1"/>
  <c r="AM58" i="6"/>
  <c r="FK58" i="6" s="1"/>
  <c r="AK58" i="6"/>
  <c r="FI58" i="6" s="1"/>
  <c r="AI58" i="6"/>
  <c r="FG58" i="6" s="1"/>
  <c r="AG58" i="6"/>
  <c r="FE58" i="6" s="1"/>
  <c r="AE58" i="6"/>
  <c r="FC58" i="6" s="1"/>
  <c r="AC58" i="6"/>
  <c r="FA58" i="6" s="1"/>
  <c r="Y58" i="6"/>
  <c r="EW58" i="6" s="1"/>
  <c r="W58" i="6"/>
  <c r="EU58" i="6" s="1"/>
  <c r="U58" i="6"/>
  <c r="ES58" i="6" s="1"/>
  <c r="S58" i="6"/>
  <c r="EQ58" i="6" s="1"/>
  <c r="Q58" i="6"/>
  <c r="EO58" i="6" s="1"/>
  <c r="O58" i="6"/>
  <c r="EM58" i="6" s="1"/>
  <c r="M58" i="6"/>
  <c r="EK58" i="6" s="1"/>
  <c r="DQ13" i="6"/>
  <c r="DO13" i="6"/>
  <c r="DM13" i="6"/>
  <c r="FY13" i="6" s="1"/>
  <c r="DK13" i="6"/>
  <c r="DI13" i="6"/>
  <c r="DG13" i="6"/>
  <c r="DE13" i="6"/>
  <c r="FQ13" i="6" s="1"/>
  <c r="DC13" i="6"/>
  <c r="DA13" i="6"/>
  <c r="CY13" i="6"/>
  <c r="CW13" i="6"/>
  <c r="CU13" i="6"/>
  <c r="CS13" i="6"/>
  <c r="CQ13" i="6"/>
  <c r="CO13" i="6"/>
  <c r="FA13" i="6" s="1"/>
  <c r="CK13" i="6"/>
  <c r="CI13" i="6"/>
  <c r="CG13" i="6"/>
  <c r="CE13" i="6"/>
  <c r="EQ13" i="6" s="1"/>
  <c r="CC13" i="6"/>
  <c r="CA13" i="6"/>
  <c r="BY13" i="6"/>
  <c r="DQ461" i="6"/>
  <c r="GC87" i="6" s="1"/>
  <c r="DO461" i="6"/>
  <c r="DM461" i="6"/>
  <c r="FY87" i="6" s="1"/>
  <c r="DK461" i="6"/>
  <c r="FW87" i="6" s="1"/>
  <c r="DI461" i="6"/>
  <c r="FU87" i="6" s="1"/>
  <c r="DG461" i="6"/>
  <c r="FS87" i="6" s="1"/>
  <c r="DE461" i="6"/>
  <c r="FQ87" i="6" s="1"/>
  <c r="DC461" i="6"/>
  <c r="FO87" i="6" s="1"/>
  <c r="DA461" i="6"/>
  <c r="FM87" i="6" s="1"/>
  <c r="CY461" i="6"/>
  <c r="FK87" i="6" s="1"/>
  <c r="CW461" i="6"/>
  <c r="FI87" i="6" s="1"/>
  <c r="CU461" i="6"/>
  <c r="FG87" i="6" s="1"/>
  <c r="CS461" i="6"/>
  <c r="FE87" i="6" s="1"/>
  <c r="CQ461" i="6"/>
  <c r="FC87" i="6" s="1"/>
  <c r="CO461" i="6"/>
  <c r="FA87" i="6" s="1"/>
  <c r="CK461" i="6"/>
  <c r="EW87" i="6" s="1"/>
  <c r="CI461" i="6"/>
  <c r="EU87" i="6" s="1"/>
  <c r="CG461" i="6"/>
  <c r="ES87" i="6" s="1"/>
  <c r="CE461" i="6"/>
  <c r="EQ87" i="6" s="1"/>
  <c r="CC461" i="6"/>
  <c r="EO87" i="6" s="1"/>
  <c r="CA461" i="6"/>
  <c r="EM87" i="6" s="1"/>
  <c r="BY461" i="6"/>
  <c r="DQ152" i="6"/>
  <c r="GC152" i="6" s="1"/>
  <c r="DO152" i="6"/>
  <c r="DM152" i="6"/>
  <c r="FY152" i="6" s="1"/>
  <c r="DK152" i="6"/>
  <c r="FW152" i="6" s="1"/>
  <c r="DI152" i="6"/>
  <c r="FU152" i="6" s="1"/>
  <c r="DG152" i="6"/>
  <c r="FS152" i="6" s="1"/>
  <c r="DE152" i="6"/>
  <c r="FQ152" i="6" s="1"/>
  <c r="DC152" i="6"/>
  <c r="FO152" i="6" s="1"/>
  <c r="DA152" i="6"/>
  <c r="FM152" i="6" s="1"/>
  <c r="CY152" i="6"/>
  <c r="FK152" i="6" s="1"/>
  <c r="CW152" i="6"/>
  <c r="FI152" i="6" s="1"/>
  <c r="CU152" i="6"/>
  <c r="FG152" i="6" s="1"/>
  <c r="CS152" i="6"/>
  <c r="FE152" i="6" s="1"/>
  <c r="CQ152" i="6"/>
  <c r="FC152" i="6" s="1"/>
  <c r="CO152" i="6"/>
  <c r="FA152" i="6" s="1"/>
  <c r="CK152" i="6"/>
  <c r="EW152" i="6" s="1"/>
  <c r="CI152" i="6"/>
  <c r="EU152" i="6" s="1"/>
  <c r="CG152" i="6"/>
  <c r="ES152" i="6" s="1"/>
  <c r="CE152" i="6"/>
  <c r="EQ152" i="6" s="1"/>
  <c r="CC152" i="6"/>
  <c r="EO152" i="6" s="1"/>
  <c r="CA152" i="6"/>
  <c r="BY152" i="6"/>
  <c r="DQ214" i="6"/>
  <c r="DO214" i="6"/>
  <c r="DM214" i="6"/>
  <c r="DK214" i="6"/>
  <c r="DI214" i="6"/>
  <c r="DG214" i="6"/>
  <c r="DE214" i="6"/>
  <c r="DC214" i="6"/>
  <c r="DA214" i="6"/>
  <c r="CY214" i="6"/>
  <c r="CW214" i="6"/>
  <c r="CU214" i="6"/>
  <c r="CS214" i="6"/>
  <c r="CQ214" i="6"/>
  <c r="CO214" i="6"/>
  <c r="CK214" i="6"/>
  <c r="CI214" i="6"/>
  <c r="CG214" i="6"/>
  <c r="CE214" i="6"/>
  <c r="CC214" i="6"/>
  <c r="CA214" i="6"/>
  <c r="EM214" i="6" s="1"/>
  <c r="BY214" i="6"/>
  <c r="DQ297" i="6"/>
  <c r="DO297" i="6"/>
  <c r="DM297" i="6"/>
  <c r="DK297" i="6"/>
  <c r="DI297" i="6"/>
  <c r="DG297" i="6"/>
  <c r="DE297" i="6"/>
  <c r="DC297" i="6"/>
  <c r="DA297" i="6"/>
  <c r="CY297" i="6"/>
  <c r="CW297" i="6"/>
  <c r="CU297" i="6"/>
  <c r="CS297" i="6"/>
  <c r="CQ297" i="6"/>
  <c r="CO297" i="6"/>
  <c r="CK297" i="6"/>
  <c r="CI297" i="6"/>
  <c r="CG297" i="6"/>
  <c r="CE297" i="6"/>
  <c r="CC297" i="6"/>
  <c r="CA297" i="6"/>
  <c r="BY297" i="6"/>
  <c r="DQ314" i="6"/>
  <c r="DO314" i="6"/>
  <c r="DM314" i="6"/>
  <c r="DK314" i="6"/>
  <c r="DI314" i="6"/>
  <c r="DG314" i="6"/>
  <c r="DE314" i="6"/>
  <c r="DC314" i="6"/>
  <c r="DA314" i="6"/>
  <c r="CY314" i="6"/>
  <c r="CW314" i="6"/>
  <c r="CU314" i="6"/>
  <c r="CS314" i="6"/>
  <c r="CQ314" i="6"/>
  <c r="CO314" i="6"/>
  <c r="CK314" i="6"/>
  <c r="CI314" i="6"/>
  <c r="CG314" i="6"/>
  <c r="CE314" i="6"/>
  <c r="CC314" i="6"/>
  <c r="CA314" i="6"/>
  <c r="BY314" i="6"/>
  <c r="BE314" i="6"/>
  <c r="BC314" i="6"/>
  <c r="BA314" i="6"/>
  <c r="AY314" i="6"/>
  <c r="AW314" i="6"/>
  <c r="AU314" i="6"/>
  <c r="AS314" i="6"/>
  <c r="AQ314" i="6"/>
  <c r="AO314" i="6"/>
  <c r="AM314" i="6"/>
  <c r="AK314" i="6"/>
  <c r="AI314" i="6"/>
  <c r="AG314" i="6"/>
  <c r="AE314" i="6"/>
  <c r="AC314" i="6"/>
  <c r="Y314" i="6"/>
  <c r="W314" i="6"/>
  <c r="U314" i="6"/>
  <c r="S314" i="6"/>
  <c r="Q314" i="6"/>
  <c r="O314" i="6"/>
  <c r="M314" i="6"/>
  <c r="BE297" i="6"/>
  <c r="BC297" i="6"/>
  <c r="BA297" i="6"/>
  <c r="AY297" i="6"/>
  <c r="AW297" i="6"/>
  <c r="AU297" i="6"/>
  <c r="AS297" i="6"/>
  <c r="AQ297" i="6"/>
  <c r="AO297" i="6"/>
  <c r="AM297" i="6"/>
  <c r="AK297" i="6"/>
  <c r="AI297" i="6"/>
  <c r="AG297" i="6"/>
  <c r="AE297" i="6"/>
  <c r="AC297" i="6"/>
  <c r="Y297" i="6"/>
  <c r="W297" i="6"/>
  <c r="U297" i="6"/>
  <c r="S297" i="6"/>
  <c r="Q297" i="6"/>
  <c r="O297" i="6"/>
  <c r="M297" i="6"/>
  <c r="BE215" i="6"/>
  <c r="GC215" i="6" s="1"/>
  <c r="BC215" i="6"/>
  <c r="GA215" i="6" s="1"/>
  <c r="BA215" i="6"/>
  <c r="FY215" i="6" s="1"/>
  <c r="AY215" i="6"/>
  <c r="FW215" i="6" s="1"/>
  <c r="AW215" i="6"/>
  <c r="FU215" i="6" s="1"/>
  <c r="AU215" i="6"/>
  <c r="FS215" i="6" s="1"/>
  <c r="AS215" i="6"/>
  <c r="FQ215" i="6" s="1"/>
  <c r="AQ215" i="6"/>
  <c r="FO215" i="6" s="1"/>
  <c r="AO215" i="6"/>
  <c r="FM215" i="6" s="1"/>
  <c r="AM215" i="6"/>
  <c r="FK215" i="6" s="1"/>
  <c r="AK215" i="6"/>
  <c r="FI215" i="6" s="1"/>
  <c r="AI215" i="6"/>
  <c r="FG215" i="6" s="1"/>
  <c r="AG215" i="6"/>
  <c r="FE215" i="6" s="1"/>
  <c r="AE215" i="6"/>
  <c r="FC215" i="6" s="1"/>
  <c r="AC215" i="6"/>
  <c r="FA215" i="6" s="1"/>
  <c r="Y215" i="6"/>
  <c r="EW215" i="6" s="1"/>
  <c r="W215" i="6"/>
  <c r="EU215" i="6" s="1"/>
  <c r="U215" i="6"/>
  <c r="ES215" i="6" s="1"/>
  <c r="S215" i="6"/>
  <c r="EQ215" i="6" s="1"/>
  <c r="Q215" i="6"/>
  <c r="EO215" i="6" s="1"/>
  <c r="O215" i="6"/>
  <c r="EM215" i="6" s="1"/>
  <c r="M215" i="6"/>
  <c r="EK215" i="6" s="1"/>
  <c r="BE460" i="6"/>
  <c r="BC460" i="6"/>
  <c r="BA460" i="6"/>
  <c r="AY460" i="6"/>
  <c r="AW460" i="6"/>
  <c r="AU460" i="6"/>
  <c r="AS460" i="6"/>
  <c r="AQ460" i="6"/>
  <c r="AO460" i="6"/>
  <c r="AM460" i="6"/>
  <c r="AK460" i="6"/>
  <c r="AI460" i="6"/>
  <c r="AG460" i="6"/>
  <c r="AE460" i="6"/>
  <c r="AC460" i="6"/>
  <c r="Y460" i="6"/>
  <c r="W460" i="6"/>
  <c r="U460" i="6"/>
  <c r="S460" i="6"/>
  <c r="Q460" i="6"/>
  <c r="O460" i="6"/>
  <c r="EM86" i="6" s="1"/>
  <c r="M460" i="6"/>
  <c r="BE153" i="6"/>
  <c r="GC153" i="6" s="1"/>
  <c r="BC153" i="6"/>
  <c r="GA153" i="6" s="1"/>
  <c r="BA153" i="6"/>
  <c r="FY153" i="6" s="1"/>
  <c r="AY153" i="6"/>
  <c r="FW153" i="6" s="1"/>
  <c r="AW153" i="6"/>
  <c r="FU153" i="6" s="1"/>
  <c r="AU153" i="6"/>
  <c r="FS153" i="6" s="1"/>
  <c r="AS153" i="6"/>
  <c r="FQ153" i="6" s="1"/>
  <c r="AQ153" i="6"/>
  <c r="FO153" i="6" s="1"/>
  <c r="AO153" i="6"/>
  <c r="FM153" i="6" s="1"/>
  <c r="AM153" i="6"/>
  <c r="FK153" i="6" s="1"/>
  <c r="AK153" i="6"/>
  <c r="FI153" i="6" s="1"/>
  <c r="AI153" i="6"/>
  <c r="FG153" i="6" s="1"/>
  <c r="AG153" i="6"/>
  <c r="FE153" i="6" s="1"/>
  <c r="AE153" i="6"/>
  <c r="FC153" i="6" s="1"/>
  <c r="AC153" i="6"/>
  <c r="FA153" i="6" s="1"/>
  <c r="Y153" i="6"/>
  <c r="EW153" i="6" s="1"/>
  <c r="W153" i="6"/>
  <c r="EU153" i="6" s="1"/>
  <c r="U153" i="6"/>
  <c r="ES153" i="6" s="1"/>
  <c r="S153" i="6"/>
  <c r="EQ153" i="6" s="1"/>
  <c r="Q153" i="6"/>
  <c r="EO153" i="6" s="1"/>
  <c r="O153" i="6"/>
  <c r="EM153" i="6" s="1"/>
  <c r="M153" i="6"/>
  <c r="EK153" i="6" s="1"/>
  <c r="BE12" i="6"/>
  <c r="GC12" i="6" s="1"/>
  <c r="BC12" i="6"/>
  <c r="BA12" i="6"/>
  <c r="FY12" i="6" s="1"/>
  <c r="AY12" i="6"/>
  <c r="FW12" i="6" s="1"/>
  <c r="AW12" i="6"/>
  <c r="AU12" i="6"/>
  <c r="AS12" i="6"/>
  <c r="FQ12" i="6" s="1"/>
  <c r="AQ12" i="6"/>
  <c r="AO12" i="6"/>
  <c r="FM12" i="6" s="1"/>
  <c r="AM12" i="6"/>
  <c r="AK12" i="6"/>
  <c r="AI12" i="6"/>
  <c r="AG12" i="6"/>
  <c r="AE12" i="6"/>
  <c r="AC12" i="6"/>
  <c r="Y12" i="6"/>
  <c r="EW12" i="6" s="1"/>
  <c r="W12" i="6"/>
  <c r="EU12" i="6" s="1"/>
  <c r="U12" i="6"/>
  <c r="ES12" i="6" s="1"/>
  <c r="S12" i="6"/>
  <c r="EQ12" i="6" s="1"/>
  <c r="Q12" i="6"/>
  <c r="EO12" i="6" s="1"/>
  <c r="O12" i="6"/>
  <c r="EM12" i="6" s="1"/>
  <c r="M12" i="6"/>
  <c r="EK12" i="6" s="1"/>
  <c r="FI13" i="6" l="1"/>
  <c r="EM231" i="6"/>
  <c r="CA18" i="6"/>
  <c r="FE231" i="6"/>
  <c r="CS18" i="6"/>
  <c r="FM231" i="6"/>
  <c r="DA18" i="6"/>
  <c r="FU231" i="6"/>
  <c r="DI18" i="6"/>
  <c r="GC231" i="6"/>
  <c r="DQ18" i="6"/>
  <c r="EO231" i="6"/>
  <c r="CC18" i="6"/>
  <c r="EW231" i="6"/>
  <c r="CK18" i="6"/>
  <c r="FG231" i="6"/>
  <c r="CU18" i="6"/>
  <c r="FO231" i="6"/>
  <c r="DC18" i="6"/>
  <c r="FW231" i="6"/>
  <c r="DK18" i="6"/>
  <c r="EQ231" i="6"/>
  <c r="CE18" i="6"/>
  <c r="FA231" i="6"/>
  <c r="CO18" i="6"/>
  <c r="FI231" i="6"/>
  <c r="CW18" i="6"/>
  <c r="FQ231" i="6"/>
  <c r="DE18" i="6"/>
  <c r="EU231" i="6"/>
  <c r="CI18" i="6"/>
  <c r="ES231" i="6"/>
  <c r="CG18" i="6"/>
  <c r="FC231" i="6"/>
  <c r="CQ18" i="6"/>
  <c r="FK231" i="6"/>
  <c r="CY18" i="6"/>
  <c r="FS231" i="6"/>
  <c r="DG18" i="6"/>
  <c r="GA231" i="6"/>
  <c r="DO18" i="6"/>
  <c r="FE230" i="6"/>
  <c r="GC230" i="6"/>
  <c r="EW230" i="6"/>
  <c r="FO230" i="6"/>
  <c r="EQ230" i="6"/>
  <c r="FA230" i="6"/>
  <c r="FI230" i="6"/>
  <c r="FQ230" i="6"/>
  <c r="FY230" i="6"/>
  <c r="EU230" i="6"/>
  <c r="FM230" i="6"/>
  <c r="FU230" i="6"/>
  <c r="EO230" i="6"/>
  <c r="FG230" i="6"/>
  <c r="FW230" i="6"/>
  <c r="ES230" i="6"/>
  <c r="FC230" i="6"/>
  <c r="FK230" i="6"/>
  <c r="FS230" i="6"/>
  <c r="EW13" i="6"/>
  <c r="FG13" i="6"/>
  <c r="FO13" i="6"/>
  <c r="FW13" i="6"/>
  <c r="DR330" i="6"/>
  <c r="EO473" i="6"/>
  <c r="EW473" i="6"/>
  <c r="FO473" i="6"/>
  <c r="FW473" i="6"/>
  <c r="EM314" i="6"/>
  <c r="EU314" i="6"/>
  <c r="FM314" i="6"/>
  <c r="FU314" i="6"/>
  <c r="FE473" i="6"/>
  <c r="FG473" i="6"/>
  <c r="EU473" i="6"/>
  <c r="FU473" i="6"/>
  <c r="FE314" i="6"/>
  <c r="GC314" i="6"/>
  <c r="EM473" i="6"/>
  <c r="FM473" i="6"/>
  <c r="EQ297" i="6"/>
  <c r="FA297" i="6"/>
  <c r="FI297" i="6"/>
  <c r="FQ297" i="6"/>
  <c r="FY297" i="6"/>
  <c r="BG131" i="6"/>
  <c r="GA131" i="6"/>
  <c r="DR127" i="6"/>
  <c r="GA13" i="6"/>
  <c r="DS434" i="6"/>
  <c r="DS126" i="6"/>
  <c r="GA126" i="6"/>
  <c r="DS127" i="6"/>
  <c r="GA127" i="6"/>
  <c r="FC13" i="6"/>
  <c r="FS13" i="6"/>
  <c r="DR59" i="6"/>
  <c r="EM59" i="6"/>
  <c r="DR103" i="6"/>
  <c r="EQ473" i="6"/>
  <c r="FA473" i="6"/>
  <c r="BF131" i="6"/>
  <c r="EM131" i="6"/>
  <c r="EK13" i="6"/>
  <c r="ES13" i="6"/>
  <c r="FK13" i="6"/>
  <c r="BG58" i="6"/>
  <c r="GA58" i="6"/>
  <c r="BG45" i="6"/>
  <c r="GA45" i="6"/>
  <c r="BG363" i="6"/>
  <c r="DS34" i="6"/>
  <c r="GA34" i="6"/>
  <c r="DS43" i="6"/>
  <c r="GA43" i="6"/>
  <c r="DS365" i="6"/>
  <c r="GA365" i="6"/>
  <c r="DR126" i="6"/>
  <c r="BG271" i="6"/>
  <c r="EM13" i="6"/>
  <c r="EU13" i="6"/>
  <c r="FE13" i="6"/>
  <c r="FM13" i="6"/>
  <c r="FU13" i="6"/>
  <c r="GC13" i="6"/>
  <c r="DS14" i="6"/>
  <c r="GA14" i="6"/>
  <c r="BG12" i="6"/>
  <c r="GA12" i="6"/>
  <c r="DR13" i="6"/>
  <c r="EO13" i="6"/>
  <c r="BG13" i="6"/>
  <c r="DS152" i="6"/>
  <c r="GA152" i="6"/>
  <c r="DS214" i="6"/>
  <c r="DS19" i="6"/>
  <c r="FY231" i="6"/>
  <c r="BG19" i="6"/>
  <c r="GA230" i="6"/>
  <c r="BF232" i="6"/>
  <c r="EM232" i="6"/>
  <c r="BG232" i="6"/>
  <c r="GA232" i="6"/>
  <c r="BF233" i="6"/>
  <c r="EM233" i="6"/>
  <c r="BG233" i="6"/>
  <c r="GA233" i="6"/>
  <c r="BF245" i="6"/>
  <c r="ES245" i="6"/>
  <c r="BG245" i="6"/>
  <c r="FO245" i="6"/>
  <c r="BF271" i="6"/>
  <c r="EK297" i="6"/>
  <c r="ES297" i="6"/>
  <c r="FC297" i="6"/>
  <c r="FK297" i="6"/>
  <c r="FS297" i="6"/>
  <c r="GA297" i="6"/>
  <c r="DR297" i="6"/>
  <c r="EM297" i="6"/>
  <c r="EU297" i="6"/>
  <c r="FE297" i="6"/>
  <c r="FM297" i="6"/>
  <c r="FU297" i="6"/>
  <c r="GC297" i="6"/>
  <c r="BG297" i="6"/>
  <c r="EO297" i="6"/>
  <c r="EW297" i="6"/>
  <c r="FG297" i="6"/>
  <c r="FO297" i="6"/>
  <c r="FW297" i="6"/>
  <c r="BG314" i="6"/>
  <c r="EO314" i="6"/>
  <c r="EW314" i="6"/>
  <c r="FG314" i="6"/>
  <c r="FO314" i="6"/>
  <c r="FW314" i="6"/>
  <c r="EQ314" i="6"/>
  <c r="FA314" i="6"/>
  <c r="FI314" i="6"/>
  <c r="FQ314" i="6"/>
  <c r="DS314" i="6"/>
  <c r="FY314" i="6"/>
  <c r="EK314" i="6"/>
  <c r="ES314" i="6"/>
  <c r="FC314" i="6"/>
  <c r="FK314" i="6"/>
  <c r="FS314" i="6"/>
  <c r="GA314" i="6"/>
  <c r="BG333" i="6"/>
  <c r="EV333" i="6"/>
  <c r="DS330" i="6"/>
  <c r="BF333" i="6"/>
  <c r="ES333" i="6"/>
  <c r="EQ349" i="6"/>
  <c r="FI349" i="6"/>
  <c r="FQ349" i="6"/>
  <c r="EK349" i="6"/>
  <c r="ES349" i="6"/>
  <c r="FK349" i="6"/>
  <c r="GA349" i="6"/>
  <c r="EM349" i="6"/>
  <c r="EU349" i="6"/>
  <c r="FE349" i="6"/>
  <c r="FM349" i="6"/>
  <c r="FU349" i="6"/>
  <c r="GC349" i="6"/>
  <c r="FA349" i="6"/>
  <c r="FY349" i="6"/>
  <c r="FC349" i="6"/>
  <c r="FS349" i="6"/>
  <c r="EO349" i="6"/>
  <c r="EW349" i="6"/>
  <c r="FG349" i="6"/>
  <c r="FO349" i="6"/>
  <c r="FW349" i="6"/>
  <c r="BG392" i="6"/>
  <c r="GA392" i="6"/>
  <c r="DS391" i="6"/>
  <c r="BG423" i="6"/>
  <c r="GA423" i="6"/>
  <c r="FI473" i="6"/>
  <c r="FQ473" i="6"/>
  <c r="GA473" i="6"/>
  <c r="EK473" i="6"/>
  <c r="ES473" i="6"/>
  <c r="FC473" i="6"/>
  <c r="FK473" i="6"/>
  <c r="FS473" i="6"/>
  <c r="GC473" i="6"/>
  <c r="DS461" i="6"/>
  <c r="GA87" i="6"/>
  <c r="BG86" i="6"/>
  <c r="DR14" i="6"/>
  <c r="BF334" i="6"/>
  <c r="BG334" i="6"/>
  <c r="DS473" i="6"/>
  <c r="DR473" i="6"/>
  <c r="DS87" i="6"/>
  <c r="DR87" i="6"/>
  <c r="BF13" i="6"/>
  <c r="BF86" i="6"/>
  <c r="BG473" i="6"/>
  <c r="BF473" i="6"/>
  <c r="DR434" i="6"/>
  <c r="DS488" i="6"/>
  <c r="DR488" i="6"/>
  <c r="BF437" i="6"/>
  <c r="BG437" i="6"/>
  <c r="BG487" i="6"/>
  <c r="BF487" i="6"/>
  <c r="DR34" i="6"/>
  <c r="DR43" i="6"/>
  <c r="DS59" i="6"/>
  <c r="DS103" i="6"/>
  <c r="DR19" i="6"/>
  <c r="DS349" i="6"/>
  <c r="DR349" i="6"/>
  <c r="DR365" i="6"/>
  <c r="DS377" i="6"/>
  <c r="DR377" i="6"/>
  <c r="DR391" i="6"/>
  <c r="DS421" i="6"/>
  <c r="DR421" i="6"/>
  <c r="BG32" i="6"/>
  <c r="BF32" i="6"/>
  <c r="BF45" i="6"/>
  <c r="BF58" i="6"/>
  <c r="BG105" i="6"/>
  <c r="BF105" i="6"/>
  <c r="BF19" i="6"/>
  <c r="BF18" i="6" s="1"/>
  <c r="BG349" i="6"/>
  <c r="BF349" i="6"/>
  <c r="BF363" i="6"/>
  <c r="BG378" i="6"/>
  <c r="BF378" i="6"/>
  <c r="BF392" i="6"/>
  <c r="BF423" i="6"/>
  <c r="DR314" i="6"/>
  <c r="DS297" i="6"/>
  <c r="DR214" i="6"/>
  <c r="DR152" i="6"/>
  <c r="DR461" i="6"/>
  <c r="DS13" i="6"/>
  <c r="BF12" i="6"/>
  <c r="BG153" i="6"/>
  <c r="BF153" i="6"/>
  <c r="BF460" i="6"/>
  <c r="BG460" i="6"/>
  <c r="BG215" i="6"/>
  <c r="BF215" i="6"/>
  <c r="BF297" i="6"/>
  <c r="BF314" i="6"/>
  <c r="DQ313" i="6"/>
  <c r="DM313" i="6"/>
  <c r="DK313" i="6"/>
  <c r="DI313" i="6"/>
  <c r="DG313" i="6"/>
  <c r="DE313" i="6"/>
  <c r="DC313" i="6"/>
  <c r="DA313" i="6"/>
  <c r="CY313" i="6"/>
  <c r="CW313" i="6"/>
  <c r="CU313" i="6"/>
  <c r="CS313" i="6"/>
  <c r="CQ313" i="6"/>
  <c r="CO313" i="6"/>
  <c r="CJ313" i="6"/>
  <c r="CI313" i="6"/>
  <c r="CD313" i="6"/>
  <c r="BY313" i="6" s="1"/>
  <c r="CC313" i="6"/>
  <c r="BX313" i="6"/>
  <c r="BW313" i="6"/>
  <c r="CG313" i="6" s="1"/>
  <c r="DQ472" i="6"/>
  <c r="DM472" i="6"/>
  <c r="DK472" i="6"/>
  <c r="DI472" i="6"/>
  <c r="DG472" i="6"/>
  <c r="DE472" i="6"/>
  <c r="DC472" i="6"/>
  <c r="DA472" i="6"/>
  <c r="CY472" i="6"/>
  <c r="CW472" i="6"/>
  <c r="CU472" i="6"/>
  <c r="CS472" i="6"/>
  <c r="CQ472" i="6"/>
  <c r="CO472" i="6"/>
  <c r="CJ472" i="6"/>
  <c r="CI472" i="6"/>
  <c r="CD472" i="6"/>
  <c r="CC472" i="6"/>
  <c r="BZ472" i="6"/>
  <c r="EL472" i="6" s="1"/>
  <c r="BX472" i="6"/>
  <c r="BW472" i="6"/>
  <c r="CG472" i="6" s="1"/>
  <c r="DQ420" i="6"/>
  <c r="DM420" i="6"/>
  <c r="DK420" i="6"/>
  <c r="DI420" i="6"/>
  <c r="DG420" i="6"/>
  <c r="DE420" i="6"/>
  <c r="DC420" i="6"/>
  <c r="DA420" i="6"/>
  <c r="CY420" i="6"/>
  <c r="CW420" i="6"/>
  <c r="CU420" i="6"/>
  <c r="CS420" i="6"/>
  <c r="CQ420" i="6"/>
  <c r="CO420" i="6"/>
  <c r="CJ420" i="6"/>
  <c r="EV420" i="6" s="1"/>
  <c r="CI420" i="6"/>
  <c r="CD420" i="6"/>
  <c r="CC420" i="6"/>
  <c r="BY420" i="6"/>
  <c r="BX420" i="6"/>
  <c r="BW420" i="6"/>
  <c r="CG420" i="6" s="1"/>
  <c r="DQ445" i="6"/>
  <c r="DM445" i="6"/>
  <c r="DK445" i="6"/>
  <c r="DI445" i="6"/>
  <c r="DG445" i="6"/>
  <c r="DE445" i="6"/>
  <c r="DC445" i="6"/>
  <c r="DA445" i="6"/>
  <c r="CY445" i="6"/>
  <c r="CW445" i="6"/>
  <c r="CU445" i="6"/>
  <c r="CS445" i="6"/>
  <c r="CQ445" i="6"/>
  <c r="CO445" i="6"/>
  <c r="CJ445" i="6"/>
  <c r="CI445" i="6"/>
  <c r="CD445" i="6"/>
  <c r="EP445" i="6" s="1"/>
  <c r="CC445" i="6"/>
  <c r="BZ445" i="6"/>
  <c r="BX445" i="6"/>
  <c r="BW445" i="6"/>
  <c r="CG445" i="6" s="1"/>
  <c r="DQ376" i="6"/>
  <c r="DM376" i="6"/>
  <c r="DK376" i="6"/>
  <c r="DI376" i="6"/>
  <c r="DG376" i="6"/>
  <c r="DE376" i="6"/>
  <c r="DC376" i="6"/>
  <c r="DA376" i="6"/>
  <c r="CY376" i="6"/>
  <c r="CW376" i="6"/>
  <c r="CU376" i="6"/>
  <c r="CS376" i="6"/>
  <c r="CQ376" i="6"/>
  <c r="CO376" i="6"/>
  <c r="CJ376" i="6"/>
  <c r="CI376" i="6"/>
  <c r="CD376" i="6"/>
  <c r="BY376" i="6" s="1"/>
  <c r="CC376" i="6"/>
  <c r="BX376" i="6"/>
  <c r="BW376" i="6"/>
  <c r="CG376" i="6" s="1"/>
  <c r="DQ42" i="6"/>
  <c r="GC42" i="6" s="1"/>
  <c r="DM42" i="6"/>
  <c r="FY42" i="6" s="1"/>
  <c r="DK42" i="6"/>
  <c r="FW42" i="6" s="1"/>
  <c r="DI42" i="6"/>
  <c r="FU42" i="6" s="1"/>
  <c r="DG42" i="6"/>
  <c r="FS42" i="6" s="1"/>
  <c r="DE42" i="6"/>
  <c r="FQ42" i="6" s="1"/>
  <c r="DC42" i="6"/>
  <c r="FO42" i="6" s="1"/>
  <c r="DA42" i="6"/>
  <c r="FM42" i="6" s="1"/>
  <c r="CY42" i="6"/>
  <c r="FK42" i="6" s="1"/>
  <c r="CW42" i="6"/>
  <c r="FI42" i="6" s="1"/>
  <c r="CU42" i="6"/>
  <c r="FG42" i="6" s="1"/>
  <c r="CS42" i="6"/>
  <c r="FE42" i="6" s="1"/>
  <c r="CQ42" i="6"/>
  <c r="FC42" i="6" s="1"/>
  <c r="CO42" i="6"/>
  <c r="FA42" i="6" s="1"/>
  <c r="CJ42" i="6"/>
  <c r="EV42" i="6" s="1"/>
  <c r="CI42" i="6"/>
  <c r="EU42" i="6" s="1"/>
  <c r="CD42" i="6"/>
  <c r="CC42" i="6"/>
  <c r="EO42" i="6" s="1"/>
  <c r="BZ42" i="6"/>
  <c r="EL42" i="6" s="1"/>
  <c r="BX42" i="6"/>
  <c r="BW42" i="6"/>
  <c r="CG42" i="6" s="1"/>
  <c r="ES42" i="6" s="1"/>
  <c r="DQ86" i="6"/>
  <c r="GC86" i="6" s="1"/>
  <c r="DM86" i="6"/>
  <c r="FY86" i="6" s="1"/>
  <c r="DK86" i="6"/>
  <c r="FW86" i="6" s="1"/>
  <c r="DI86" i="6"/>
  <c r="FU86" i="6" s="1"/>
  <c r="DG86" i="6"/>
  <c r="FS86" i="6" s="1"/>
  <c r="DE86" i="6"/>
  <c r="FQ86" i="6" s="1"/>
  <c r="DC86" i="6"/>
  <c r="FO86" i="6" s="1"/>
  <c r="DA86" i="6"/>
  <c r="FM86" i="6" s="1"/>
  <c r="CY86" i="6"/>
  <c r="FK86" i="6" s="1"/>
  <c r="CW86" i="6"/>
  <c r="FI86" i="6" s="1"/>
  <c r="CU86" i="6"/>
  <c r="FG86" i="6" s="1"/>
  <c r="CS86" i="6"/>
  <c r="FE86" i="6" s="1"/>
  <c r="CQ86" i="6"/>
  <c r="FC86" i="6" s="1"/>
  <c r="CO86" i="6"/>
  <c r="FA86" i="6" s="1"/>
  <c r="CJ86" i="6"/>
  <c r="EV86" i="6" s="1"/>
  <c r="CI86" i="6"/>
  <c r="EU86" i="6" s="1"/>
  <c r="CD86" i="6"/>
  <c r="EP86" i="6" s="1"/>
  <c r="CC86" i="6"/>
  <c r="EO86" i="6" s="1"/>
  <c r="BX86" i="6"/>
  <c r="EJ86" i="6" s="1"/>
  <c r="BW86" i="6"/>
  <c r="DO86" i="6" s="1"/>
  <c r="GA86" i="6" s="1"/>
  <c r="BZ230" i="6"/>
  <c r="EL230" i="6" s="1"/>
  <c r="BX230" i="6"/>
  <c r="EJ230" i="6" s="1"/>
  <c r="BW230" i="6"/>
  <c r="DQ403" i="6"/>
  <c r="GC403" i="6" s="1"/>
  <c r="DM403" i="6"/>
  <c r="FY403" i="6" s="1"/>
  <c r="DK403" i="6"/>
  <c r="FW403" i="6" s="1"/>
  <c r="DI403" i="6"/>
  <c r="FU403" i="6" s="1"/>
  <c r="DG403" i="6"/>
  <c r="FS403" i="6" s="1"/>
  <c r="DE403" i="6"/>
  <c r="FQ403" i="6" s="1"/>
  <c r="DC403" i="6"/>
  <c r="FO403" i="6" s="1"/>
  <c r="DA403" i="6"/>
  <c r="FM403" i="6" s="1"/>
  <c r="CY403" i="6"/>
  <c r="FK403" i="6" s="1"/>
  <c r="CW403" i="6"/>
  <c r="FI403" i="6" s="1"/>
  <c r="CU403" i="6"/>
  <c r="FG403" i="6" s="1"/>
  <c r="CS403" i="6"/>
  <c r="FE403" i="6" s="1"/>
  <c r="CQ403" i="6"/>
  <c r="FC403" i="6" s="1"/>
  <c r="CO403" i="6"/>
  <c r="FA403" i="6" s="1"/>
  <c r="CJ403" i="6"/>
  <c r="EV403" i="6" s="1"/>
  <c r="CI403" i="6"/>
  <c r="EU403" i="6" s="1"/>
  <c r="CD403" i="6"/>
  <c r="BY403" i="6" s="1"/>
  <c r="EK403" i="6" s="1"/>
  <c r="CC403" i="6"/>
  <c r="EO403" i="6" s="1"/>
  <c r="BX403" i="6"/>
  <c r="BW403" i="6"/>
  <c r="CG403" i="6" s="1"/>
  <c r="ES403" i="6" s="1"/>
  <c r="DQ364" i="6"/>
  <c r="GC364" i="6" s="1"/>
  <c r="DM364" i="6"/>
  <c r="FY364" i="6" s="1"/>
  <c r="DK364" i="6"/>
  <c r="FW364" i="6" s="1"/>
  <c r="DI364" i="6"/>
  <c r="FU364" i="6" s="1"/>
  <c r="DG364" i="6"/>
  <c r="FS364" i="6" s="1"/>
  <c r="DE364" i="6"/>
  <c r="FQ364" i="6" s="1"/>
  <c r="DC364" i="6"/>
  <c r="FO364" i="6" s="1"/>
  <c r="DA364" i="6"/>
  <c r="FM364" i="6" s="1"/>
  <c r="CY364" i="6"/>
  <c r="FK364" i="6" s="1"/>
  <c r="CW364" i="6"/>
  <c r="FI364" i="6" s="1"/>
  <c r="CU364" i="6"/>
  <c r="FG364" i="6" s="1"/>
  <c r="CS364" i="6"/>
  <c r="FE364" i="6" s="1"/>
  <c r="CQ364" i="6"/>
  <c r="FC364" i="6" s="1"/>
  <c r="CO364" i="6"/>
  <c r="FA364" i="6" s="1"/>
  <c r="CJ364" i="6"/>
  <c r="EV364" i="6" s="1"/>
  <c r="CI364" i="6"/>
  <c r="EU364" i="6" s="1"/>
  <c r="CD364" i="6"/>
  <c r="CC364" i="6"/>
  <c r="EO364" i="6" s="1"/>
  <c r="BZ364" i="6"/>
  <c r="EL364" i="6" s="1"/>
  <c r="BX364" i="6"/>
  <c r="BW364" i="6"/>
  <c r="CG364" i="6" s="1"/>
  <c r="ES364" i="6" s="1"/>
  <c r="DQ175" i="6"/>
  <c r="GC175" i="6" s="1"/>
  <c r="DM175" i="6"/>
  <c r="FY175" i="6" s="1"/>
  <c r="DK175" i="6"/>
  <c r="FW175" i="6" s="1"/>
  <c r="DI175" i="6"/>
  <c r="FU175" i="6" s="1"/>
  <c r="DG175" i="6"/>
  <c r="FS175" i="6" s="1"/>
  <c r="DE175" i="6"/>
  <c r="FQ175" i="6" s="1"/>
  <c r="DC175" i="6"/>
  <c r="FO175" i="6" s="1"/>
  <c r="DA175" i="6"/>
  <c r="FM175" i="6" s="1"/>
  <c r="CY175" i="6"/>
  <c r="FK175" i="6" s="1"/>
  <c r="CW175" i="6"/>
  <c r="FI175" i="6" s="1"/>
  <c r="CU175" i="6"/>
  <c r="FG175" i="6" s="1"/>
  <c r="CS175" i="6"/>
  <c r="FE175" i="6" s="1"/>
  <c r="CQ175" i="6"/>
  <c r="FC175" i="6" s="1"/>
  <c r="CO175" i="6"/>
  <c r="FA175" i="6" s="1"/>
  <c r="CJ175" i="6"/>
  <c r="EV175" i="6" s="1"/>
  <c r="CI175" i="6"/>
  <c r="EU175" i="6" s="1"/>
  <c r="CD175" i="6"/>
  <c r="CC175" i="6"/>
  <c r="EO175" i="6" s="1"/>
  <c r="BZ175" i="6"/>
  <c r="BX175" i="6"/>
  <c r="BW175" i="6"/>
  <c r="CG175" i="6" s="1"/>
  <c r="ES175" i="6" s="1"/>
  <c r="DQ390" i="6"/>
  <c r="DM390" i="6"/>
  <c r="DK390" i="6"/>
  <c r="DI390" i="6"/>
  <c r="DG390" i="6"/>
  <c r="DE390" i="6"/>
  <c r="DC390" i="6"/>
  <c r="DA390" i="6"/>
  <c r="CY390" i="6"/>
  <c r="CW390" i="6"/>
  <c r="CU390" i="6"/>
  <c r="CS390" i="6"/>
  <c r="CQ390" i="6"/>
  <c r="CO390" i="6"/>
  <c r="CJ390" i="6"/>
  <c r="CI390" i="6"/>
  <c r="CD390" i="6"/>
  <c r="CC390" i="6"/>
  <c r="CA390" i="6"/>
  <c r="EM390" i="6" s="1"/>
  <c r="BZ390" i="6"/>
  <c r="EL390" i="6" s="1"/>
  <c r="BX390" i="6"/>
  <c r="BW390" i="6"/>
  <c r="CG390" i="6" s="1"/>
  <c r="DQ486" i="6"/>
  <c r="GC486" i="6" s="1"/>
  <c r="DM486" i="6"/>
  <c r="FY486" i="6" s="1"/>
  <c r="DK486" i="6"/>
  <c r="FW486" i="6" s="1"/>
  <c r="DI486" i="6"/>
  <c r="FU486" i="6" s="1"/>
  <c r="DG486" i="6"/>
  <c r="FS486" i="6" s="1"/>
  <c r="DE486" i="6"/>
  <c r="FQ486" i="6" s="1"/>
  <c r="DC486" i="6"/>
  <c r="FO486" i="6" s="1"/>
  <c r="DA486" i="6"/>
  <c r="FM486" i="6" s="1"/>
  <c r="CY486" i="6"/>
  <c r="FK486" i="6" s="1"/>
  <c r="CW486" i="6"/>
  <c r="FI486" i="6" s="1"/>
  <c r="CU486" i="6"/>
  <c r="FG486" i="6" s="1"/>
  <c r="CS486" i="6"/>
  <c r="FE486" i="6" s="1"/>
  <c r="CQ486" i="6"/>
  <c r="FC486" i="6" s="1"/>
  <c r="CO486" i="6"/>
  <c r="FA486" i="6" s="1"/>
  <c r="CJ486" i="6"/>
  <c r="EV486" i="6" s="1"/>
  <c r="CI486" i="6"/>
  <c r="EU486" i="6" s="1"/>
  <c r="CD486" i="6"/>
  <c r="CC486" i="6"/>
  <c r="EO486" i="6" s="1"/>
  <c r="BZ486" i="6"/>
  <c r="EL486" i="6" s="1"/>
  <c r="BX486" i="6"/>
  <c r="BW486" i="6"/>
  <c r="CG486" i="6" s="1"/>
  <c r="ES486" i="6" s="1"/>
  <c r="DQ459" i="6"/>
  <c r="GC459" i="6" s="1"/>
  <c r="DM459" i="6"/>
  <c r="FY459" i="6" s="1"/>
  <c r="DK459" i="6"/>
  <c r="FW459" i="6" s="1"/>
  <c r="DI459" i="6"/>
  <c r="FU459" i="6" s="1"/>
  <c r="DG459" i="6"/>
  <c r="FS459" i="6" s="1"/>
  <c r="DE459" i="6"/>
  <c r="FQ459" i="6" s="1"/>
  <c r="DC459" i="6"/>
  <c r="FO459" i="6" s="1"/>
  <c r="DA459" i="6"/>
  <c r="FM459" i="6" s="1"/>
  <c r="CY459" i="6"/>
  <c r="FK459" i="6" s="1"/>
  <c r="CW459" i="6"/>
  <c r="FI459" i="6" s="1"/>
  <c r="CU459" i="6"/>
  <c r="FG459" i="6" s="1"/>
  <c r="CS459" i="6"/>
  <c r="FE459" i="6" s="1"/>
  <c r="CQ459" i="6"/>
  <c r="FC459" i="6" s="1"/>
  <c r="CO459" i="6"/>
  <c r="FA459" i="6" s="1"/>
  <c r="CJ459" i="6"/>
  <c r="EV459" i="6" s="1"/>
  <c r="CI459" i="6"/>
  <c r="EU459" i="6" s="1"/>
  <c r="CD459" i="6"/>
  <c r="CC459" i="6"/>
  <c r="EO459" i="6" s="1"/>
  <c r="BZ459" i="6"/>
  <c r="EL459" i="6" s="1"/>
  <c r="BX459" i="6"/>
  <c r="BW459" i="6"/>
  <c r="CG459" i="6" s="1"/>
  <c r="ES459" i="6" s="1"/>
  <c r="DQ85" i="6"/>
  <c r="DK85" i="6"/>
  <c r="DI85" i="6"/>
  <c r="DG85" i="6"/>
  <c r="DE85" i="6"/>
  <c r="DC85" i="6"/>
  <c r="DA85" i="6"/>
  <c r="CY85" i="6"/>
  <c r="CW85" i="6"/>
  <c r="CU85" i="6"/>
  <c r="CS85" i="6"/>
  <c r="CQ85" i="6"/>
  <c r="CO85" i="6"/>
  <c r="CK85" i="6"/>
  <c r="CI85" i="6"/>
  <c r="CE85" i="6"/>
  <c r="CC85" i="6"/>
  <c r="BY85" i="6"/>
  <c r="BW85" i="6"/>
  <c r="DM85" i="6" s="1"/>
  <c r="DQ229" i="6"/>
  <c r="DK229" i="6"/>
  <c r="DI229" i="6"/>
  <c r="DG229" i="6"/>
  <c r="DE229" i="6"/>
  <c r="DC229" i="6"/>
  <c r="DA229" i="6"/>
  <c r="CY229" i="6"/>
  <c r="CW229" i="6"/>
  <c r="CU229" i="6"/>
  <c r="CS229" i="6"/>
  <c r="CQ229" i="6"/>
  <c r="CO229" i="6"/>
  <c r="CK229" i="6"/>
  <c r="CI229" i="6"/>
  <c r="CE229" i="6"/>
  <c r="CC229" i="6"/>
  <c r="CA229" i="6"/>
  <c r="BY229" i="6"/>
  <c r="BW229" i="6"/>
  <c r="DM229" i="6" s="1"/>
  <c r="DQ402" i="6"/>
  <c r="DK402" i="6"/>
  <c r="DI402" i="6"/>
  <c r="DG402" i="6"/>
  <c r="DE402" i="6"/>
  <c r="DC402" i="6"/>
  <c r="DA402" i="6"/>
  <c r="CY402" i="6"/>
  <c r="CW402" i="6"/>
  <c r="CU402" i="6"/>
  <c r="CS402" i="6"/>
  <c r="CQ402" i="6"/>
  <c r="CO402" i="6"/>
  <c r="CK402" i="6"/>
  <c r="CI402" i="6"/>
  <c r="CE402" i="6"/>
  <c r="CC402" i="6"/>
  <c r="BY402" i="6"/>
  <c r="BW402" i="6"/>
  <c r="DM402" i="6" s="1"/>
  <c r="DQ419" i="6"/>
  <c r="DK419" i="6"/>
  <c r="DI419" i="6"/>
  <c r="DG419" i="6"/>
  <c r="DE419" i="6"/>
  <c r="DC419" i="6"/>
  <c r="DA419" i="6"/>
  <c r="CY419" i="6"/>
  <c r="CW419" i="6"/>
  <c r="CU419" i="6"/>
  <c r="CS419" i="6"/>
  <c r="CQ419" i="6"/>
  <c r="CO419" i="6"/>
  <c r="CK419" i="6"/>
  <c r="CI419" i="6"/>
  <c r="CE419" i="6"/>
  <c r="CC419" i="6"/>
  <c r="BY419" i="6"/>
  <c r="BW419" i="6"/>
  <c r="DM419" i="6" s="1"/>
  <c r="DQ312" i="6"/>
  <c r="DK312" i="6"/>
  <c r="DI312" i="6"/>
  <c r="DG312" i="6"/>
  <c r="DE312" i="6"/>
  <c r="DC312" i="6"/>
  <c r="DA312" i="6"/>
  <c r="CY312" i="6"/>
  <c r="CW312" i="6"/>
  <c r="CU312" i="6"/>
  <c r="CS312" i="6"/>
  <c r="CQ312" i="6"/>
  <c r="CO312" i="6"/>
  <c r="CK312" i="6"/>
  <c r="CI312" i="6"/>
  <c r="CE312" i="6"/>
  <c r="CC312" i="6"/>
  <c r="BY312" i="6"/>
  <c r="BW312" i="6"/>
  <c r="DM312" i="6" s="1"/>
  <c r="DQ287" i="6"/>
  <c r="GC287" i="6" s="1"/>
  <c r="DK287" i="6"/>
  <c r="FW287" i="6" s="1"/>
  <c r="DI287" i="6"/>
  <c r="FU287" i="6" s="1"/>
  <c r="DG287" i="6"/>
  <c r="FS287" i="6" s="1"/>
  <c r="DE287" i="6"/>
  <c r="FQ287" i="6" s="1"/>
  <c r="DC287" i="6"/>
  <c r="FO287" i="6" s="1"/>
  <c r="DA287" i="6"/>
  <c r="FM287" i="6" s="1"/>
  <c r="CY287" i="6"/>
  <c r="FK287" i="6" s="1"/>
  <c r="CW287" i="6"/>
  <c r="FI287" i="6" s="1"/>
  <c r="CU287" i="6"/>
  <c r="FG287" i="6" s="1"/>
  <c r="CS287" i="6"/>
  <c r="FE287" i="6" s="1"/>
  <c r="CQ287" i="6"/>
  <c r="FC287" i="6" s="1"/>
  <c r="CO287" i="6"/>
  <c r="FA287" i="6" s="1"/>
  <c r="CK287" i="6"/>
  <c r="EW287" i="6" s="1"/>
  <c r="CI287" i="6"/>
  <c r="EU287" i="6" s="1"/>
  <c r="CE287" i="6"/>
  <c r="EQ287" i="6" s="1"/>
  <c r="CC287" i="6"/>
  <c r="EO287" i="6" s="1"/>
  <c r="BY287" i="6"/>
  <c r="BW287" i="6"/>
  <c r="DM287" i="6" s="1"/>
  <c r="FY287" i="6" s="1"/>
  <c r="DQ348" i="6"/>
  <c r="DK348" i="6"/>
  <c r="DI348" i="6"/>
  <c r="DG348" i="6"/>
  <c r="DE348" i="6"/>
  <c r="DC348" i="6"/>
  <c r="DA348" i="6"/>
  <c r="CY348" i="6"/>
  <c r="CW348" i="6"/>
  <c r="CU348" i="6"/>
  <c r="CS348" i="6"/>
  <c r="CQ348" i="6"/>
  <c r="CO348" i="6"/>
  <c r="CK348" i="6"/>
  <c r="CI348" i="6"/>
  <c r="CE348" i="6"/>
  <c r="CC348" i="6"/>
  <c r="CA348" i="6"/>
  <c r="BY348" i="6"/>
  <c r="BW348" i="6"/>
  <c r="DM348" i="6" s="1"/>
  <c r="FU12" i="6"/>
  <c r="FS12" i="6"/>
  <c r="FO12" i="6"/>
  <c r="FK12" i="6"/>
  <c r="FI12" i="6"/>
  <c r="FG12" i="6"/>
  <c r="FE12" i="6"/>
  <c r="FC12" i="6"/>
  <c r="FA12" i="6"/>
  <c r="DQ33" i="6"/>
  <c r="GC33" i="6" s="1"/>
  <c r="DO33" i="6"/>
  <c r="DM33" i="6"/>
  <c r="FY33" i="6" s="1"/>
  <c r="DK33" i="6"/>
  <c r="FW33" i="6" s="1"/>
  <c r="DI33" i="6"/>
  <c r="FU33" i="6" s="1"/>
  <c r="DG33" i="6"/>
  <c r="FS33" i="6" s="1"/>
  <c r="DE33" i="6"/>
  <c r="FQ33" i="6" s="1"/>
  <c r="DC33" i="6"/>
  <c r="FO33" i="6" s="1"/>
  <c r="DA33" i="6"/>
  <c r="FM33" i="6" s="1"/>
  <c r="CY33" i="6"/>
  <c r="FK33" i="6" s="1"/>
  <c r="CW33" i="6"/>
  <c r="FI33" i="6" s="1"/>
  <c r="CU33" i="6"/>
  <c r="FG33" i="6" s="1"/>
  <c r="CS33" i="6"/>
  <c r="FE33" i="6" s="1"/>
  <c r="CQ33" i="6"/>
  <c r="FC33" i="6" s="1"/>
  <c r="CO33" i="6"/>
  <c r="FA33" i="6" s="1"/>
  <c r="CK33" i="6"/>
  <c r="EW33" i="6" s="1"/>
  <c r="CI33" i="6"/>
  <c r="EU33" i="6" s="1"/>
  <c r="CG33" i="6"/>
  <c r="ES33" i="6" s="1"/>
  <c r="CE33" i="6"/>
  <c r="EQ33" i="6" s="1"/>
  <c r="CC33" i="6"/>
  <c r="EO33" i="6" s="1"/>
  <c r="CA33" i="6"/>
  <c r="BY33" i="6"/>
  <c r="EK33" i="6" s="1"/>
  <c r="DQ347" i="6"/>
  <c r="DK347" i="6"/>
  <c r="DI347" i="6"/>
  <c r="DG347" i="6"/>
  <c r="DE347" i="6"/>
  <c r="DC347" i="6"/>
  <c r="DA347" i="6"/>
  <c r="CY347" i="6"/>
  <c r="CW347" i="6"/>
  <c r="CU347" i="6"/>
  <c r="CS347" i="6"/>
  <c r="CQ347" i="6"/>
  <c r="CO347" i="6"/>
  <c r="CK347" i="6"/>
  <c r="CI347" i="6"/>
  <c r="CE347" i="6"/>
  <c r="CC347" i="6"/>
  <c r="CA347" i="6"/>
  <c r="BY347" i="6"/>
  <c r="BW347" i="6"/>
  <c r="DM347" i="6" s="1"/>
  <c r="DQ346" i="6"/>
  <c r="DK346" i="6"/>
  <c r="DI346" i="6"/>
  <c r="DG346" i="6"/>
  <c r="DE346" i="6"/>
  <c r="DC346" i="6"/>
  <c r="DA346" i="6"/>
  <c r="CY346" i="6"/>
  <c r="CW346" i="6"/>
  <c r="CU346" i="6"/>
  <c r="CS346" i="6"/>
  <c r="CQ346" i="6"/>
  <c r="CO346" i="6"/>
  <c r="CK346" i="6"/>
  <c r="CI346" i="6"/>
  <c r="CE346" i="6"/>
  <c r="CC346" i="6"/>
  <c r="CA346" i="6"/>
  <c r="EM346" i="6" s="1"/>
  <c r="BY346" i="6"/>
  <c r="BW346" i="6"/>
  <c r="DM346" i="6" s="1"/>
  <c r="DQ363" i="6"/>
  <c r="GC363" i="6" s="1"/>
  <c r="DO363" i="6"/>
  <c r="DM363" i="6"/>
  <c r="FY363" i="6" s="1"/>
  <c r="DK363" i="6"/>
  <c r="FW363" i="6" s="1"/>
  <c r="DI363" i="6"/>
  <c r="FU363" i="6" s="1"/>
  <c r="DG363" i="6"/>
  <c r="FS363" i="6" s="1"/>
  <c r="DE363" i="6"/>
  <c r="FQ363" i="6" s="1"/>
  <c r="DC363" i="6"/>
  <c r="FO363" i="6" s="1"/>
  <c r="DA363" i="6"/>
  <c r="FM363" i="6" s="1"/>
  <c r="CY363" i="6"/>
  <c r="FK363" i="6" s="1"/>
  <c r="CW363" i="6"/>
  <c r="FI363" i="6" s="1"/>
  <c r="CU363" i="6"/>
  <c r="FG363" i="6" s="1"/>
  <c r="CS363" i="6"/>
  <c r="FE363" i="6" s="1"/>
  <c r="CQ363" i="6"/>
  <c r="FC363" i="6" s="1"/>
  <c r="CO363" i="6"/>
  <c r="FA363" i="6" s="1"/>
  <c r="CK363" i="6"/>
  <c r="EW363" i="6" s="1"/>
  <c r="CJ363" i="6"/>
  <c r="EV363" i="6" s="1"/>
  <c r="CI363" i="6"/>
  <c r="EU363" i="6" s="1"/>
  <c r="CG363" i="6"/>
  <c r="ES363" i="6" s="1"/>
  <c r="CE363" i="6"/>
  <c r="EQ363" i="6" s="1"/>
  <c r="CC363" i="6"/>
  <c r="EO363" i="6" s="1"/>
  <c r="CA363" i="6"/>
  <c r="BY363" i="6"/>
  <c r="EK363" i="6" s="1"/>
  <c r="DQ32" i="6"/>
  <c r="GC32" i="6" s="1"/>
  <c r="DO32" i="6"/>
  <c r="DM32" i="6"/>
  <c r="FY32" i="6" s="1"/>
  <c r="DK32" i="6"/>
  <c r="FW32" i="6" s="1"/>
  <c r="DI32" i="6"/>
  <c r="FU32" i="6" s="1"/>
  <c r="DG32" i="6"/>
  <c r="FS32" i="6" s="1"/>
  <c r="DE32" i="6"/>
  <c r="FQ32" i="6" s="1"/>
  <c r="DC32" i="6"/>
  <c r="FO32" i="6" s="1"/>
  <c r="DA32" i="6"/>
  <c r="FM32" i="6" s="1"/>
  <c r="CY32" i="6"/>
  <c r="FK32" i="6" s="1"/>
  <c r="CW32" i="6"/>
  <c r="FI32" i="6" s="1"/>
  <c r="CU32" i="6"/>
  <c r="FG32" i="6" s="1"/>
  <c r="CS32" i="6"/>
  <c r="FE32" i="6" s="1"/>
  <c r="CQ32" i="6"/>
  <c r="FC32" i="6" s="1"/>
  <c r="CO32" i="6"/>
  <c r="FA32" i="6" s="1"/>
  <c r="CK32" i="6"/>
  <c r="EW32" i="6" s="1"/>
  <c r="CJ32" i="6"/>
  <c r="EV32" i="6" s="1"/>
  <c r="CI32" i="6"/>
  <c r="EU32" i="6" s="1"/>
  <c r="CG32" i="6"/>
  <c r="ES32" i="6" s="1"/>
  <c r="CE32" i="6"/>
  <c r="EQ32" i="6" s="1"/>
  <c r="CC32" i="6"/>
  <c r="EO32" i="6" s="1"/>
  <c r="CA32" i="6"/>
  <c r="BY32" i="6"/>
  <c r="EK32" i="6" s="1"/>
  <c r="DQ242" i="6"/>
  <c r="DK242" i="6"/>
  <c r="DI242" i="6"/>
  <c r="DG242" i="6"/>
  <c r="DE242" i="6"/>
  <c r="DC242" i="6"/>
  <c r="DA242" i="6"/>
  <c r="CY242" i="6"/>
  <c r="CW242" i="6"/>
  <c r="CU242" i="6"/>
  <c r="CS242" i="6"/>
  <c r="CQ242" i="6"/>
  <c r="CO242" i="6"/>
  <c r="CK242" i="6"/>
  <c r="CI242" i="6"/>
  <c r="CE242" i="6"/>
  <c r="CC242" i="6"/>
  <c r="CA242" i="6"/>
  <c r="EM242" i="6" s="1"/>
  <c r="BY242" i="6"/>
  <c r="BW242" i="6"/>
  <c r="DM242" i="6" s="1"/>
  <c r="DQ125" i="6"/>
  <c r="GC125" i="6" s="1"/>
  <c r="DK125" i="6"/>
  <c r="FW125" i="6" s="1"/>
  <c r="DI125" i="6"/>
  <c r="FU125" i="6" s="1"/>
  <c r="DG125" i="6"/>
  <c r="FS125" i="6" s="1"/>
  <c r="DE125" i="6"/>
  <c r="FQ125" i="6" s="1"/>
  <c r="DC125" i="6"/>
  <c r="FO125" i="6" s="1"/>
  <c r="DA125" i="6"/>
  <c r="FM125" i="6" s="1"/>
  <c r="CY125" i="6"/>
  <c r="FK125" i="6" s="1"/>
  <c r="CW125" i="6"/>
  <c r="FI125" i="6" s="1"/>
  <c r="CU125" i="6"/>
  <c r="FG125" i="6" s="1"/>
  <c r="CS125" i="6"/>
  <c r="FE125" i="6" s="1"/>
  <c r="CQ125" i="6"/>
  <c r="FC125" i="6" s="1"/>
  <c r="CO125" i="6"/>
  <c r="FA125" i="6" s="1"/>
  <c r="CK125" i="6"/>
  <c r="EW125" i="6" s="1"/>
  <c r="CI125" i="6"/>
  <c r="EU125" i="6" s="1"/>
  <c r="CE125" i="6"/>
  <c r="EQ125" i="6" s="1"/>
  <c r="CC125" i="6"/>
  <c r="EO125" i="6" s="1"/>
  <c r="CA125" i="6"/>
  <c r="BY125" i="6"/>
  <c r="BW125" i="6"/>
  <c r="DM125" i="6" s="1"/>
  <c r="FY125" i="6" s="1"/>
  <c r="BY472" i="6" l="1"/>
  <c r="BY230" i="6"/>
  <c r="EK230" i="6" s="1"/>
  <c r="BY42" i="6"/>
  <c r="CA42" i="6"/>
  <c r="DR18" i="6"/>
  <c r="CE445" i="6"/>
  <c r="DO348" i="6"/>
  <c r="CA230" i="6"/>
  <c r="EM230" i="6" s="1"/>
  <c r="BY175" i="6"/>
  <c r="CE86" i="6"/>
  <c r="EQ86" i="6" s="1"/>
  <c r="CA472" i="6"/>
  <c r="EM472" i="6" s="1"/>
  <c r="DO364" i="6"/>
  <c r="GA364" i="6" s="1"/>
  <c r="DO459" i="6"/>
  <c r="GA459" i="6" s="1"/>
  <c r="BY445" i="6"/>
  <c r="EL445" i="6"/>
  <c r="CE472" i="6"/>
  <c r="EP472" i="6"/>
  <c r="DR32" i="6"/>
  <c r="EM32" i="6"/>
  <c r="DS32" i="6"/>
  <c r="GA32" i="6"/>
  <c r="CA459" i="6"/>
  <c r="EM459" i="6" s="1"/>
  <c r="CA486" i="6"/>
  <c r="EM486" i="6" s="1"/>
  <c r="CK390" i="6"/>
  <c r="EJ390" i="6"/>
  <c r="CA364" i="6"/>
  <c r="EM364" i="6" s="1"/>
  <c r="CE403" i="6"/>
  <c r="EQ403" i="6" s="1"/>
  <c r="EP403" i="6"/>
  <c r="BY86" i="6"/>
  <c r="EK86" i="6" s="1"/>
  <c r="CE376" i="6"/>
  <c r="EP376" i="6"/>
  <c r="CA445" i="6"/>
  <c r="CE420" i="6"/>
  <c r="EP420" i="6"/>
  <c r="CE313" i="6"/>
  <c r="EP313" i="6"/>
  <c r="DR363" i="6"/>
  <c r="EM363" i="6"/>
  <c r="DS363" i="6"/>
  <c r="GA363" i="6"/>
  <c r="CK175" i="6"/>
  <c r="EW175" i="6" s="1"/>
  <c r="EJ175" i="6"/>
  <c r="CE175" i="6"/>
  <c r="EQ175" i="6" s="1"/>
  <c r="EP175" i="6"/>
  <c r="CE42" i="6"/>
  <c r="EQ42" i="6" s="1"/>
  <c r="EP42" i="6"/>
  <c r="DS33" i="6"/>
  <c r="GA33" i="6"/>
  <c r="CK459" i="6"/>
  <c r="EW459" i="6" s="1"/>
  <c r="EJ459" i="6"/>
  <c r="CK486" i="6"/>
  <c r="EW486" i="6" s="1"/>
  <c r="EJ486" i="6"/>
  <c r="BY390" i="6"/>
  <c r="CE390" i="6"/>
  <c r="EP390" i="6"/>
  <c r="CA175" i="6"/>
  <c r="EM175" i="6" s="1"/>
  <c r="EL175" i="6"/>
  <c r="CK364" i="6"/>
  <c r="EW364" i="6" s="1"/>
  <c r="EJ364" i="6"/>
  <c r="CK403" i="6"/>
  <c r="EW403" i="6" s="1"/>
  <c r="EJ403" i="6"/>
  <c r="CK376" i="6"/>
  <c r="EJ376" i="6"/>
  <c r="CK420" i="6"/>
  <c r="EJ420" i="6"/>
  <c r="CK313" i="6"/>
  <c r="EJ313" i="6"/>
  <c r="DR33" i="6"/>
  <c r="EM33" i="6"/>
  <c r="BY459" i="6"/>
  <c r="EK459" i="6" s="1"/>
  <c r="CE459" i="6"/>
  <c r="EQ459" i="6" s="1"/>
  <c r="EP459" i="6"/>
  <c r="BY486" i="6"/>
  <c r="EK486" i="6" s="1"/>
  <c r="CE486" i="6"/>
  <c r="EQ486" i="6" s="1"/>
  <c r="EP486" i="6"/>
  <c r="BY364" i="6"/>
  <c r="EK364" i="6" s="1"/>
  <c r="CE364" i="6"/>
  <c r="EQ364" i="6" s="1"/>
  <c r="EP364" i="6"/>
  <c r="CK86" i="6"/>
  <c r="EW86" i="6" s="1"/>
  <c r="CK42" i="6"/>
  <c r="EW42" i="6" s="1"/>
  <c r="EJ42" i="6"/>
  <c r="CK445" i="6"/>
  <c r="EJ445" i="6"/>
  <c r="CK472" i="6"/>
  <c r="EJ472" i="6"/>
  <c r="CG229" i="6"/>
  <c r="DO242" i="6"/>
  <c r="CJ242" i="6"/>
  <c r="DO287" i="6"/>
  <c r="GA287" i="6" s="1"/>
  <c r="DO346" i="6"/>
  <c r="EM347" i="6"/>
  <c r="DO347" i="6"/>
  <c r="CG347" i="6"/>
  <c r="DO390" i="6"/>
  <c r="DO486" i="6"/>
  <c r="GA486" i="6" s="1"/>
  <c r="DO472" i="6"/>
  <c r="DO313" i="6"/>
  <c r="DO175" i="6"/>
  <c r="DO445" i="6"/>
  <c r="DO420" i="6"/>
  <c r="DO42" i="6"/>
  <c r="GA42" i="6" s="1"/>
  <c r="DO376" i="6"/>
  <c r="DO403" i="6"/>
  <c r="GA403" i="6" s="1"/>
  <c r="CG86" i="6"/>
  <c r="DO402" i="6"/>
  <c r="CG402" i="6"/>
  <c r="DO229" i="6"/>
  <c r="CG85" i="6"/>
  <c r="DO85" i="6"/>
  <c r="CJ312" i="6"/>
  <c r="DO312" i="6"/>
  <c r="DO419" i="6"/>
  <c r="CJ419" i="6"/>
  <c r="CG419" i="6"/>
  <c r="CG312" i="6"/>
  <c r="CJ287" i="6"/>
  <c r="EV287" i="6" s="1"/>
  <c r="CG287" i="6"/>
  <c r="CJ348" i="6"/>
  <c r="EV348" i="6" s="1"/>
  <c r="CG348" i="6"/>
  <c r="CJ346" i="6"/>
  <c r="CG346" i="6"/>
  <c r="CG242" i="6"/>
  <c r="CG125" i="6"/>
  <c r="DO125" i="6"/>
  <c r="DQ174" i="6"/>
  <c r="DK174" i="6"/>
  <c r="DI174" i="6"/>
  <c r="DG174" i="6"/>
  <c r="DC174" i="6"/>
  <c r="DA174" i="6"/>
  <c r="CY174" i="6"/>
  <c r="CW174" i="6"/>
  <c r="CU174" i="6"/>
  <c r="CS174" i="6"/>
  <c r="CQ174" i="6"/>
  <c r="CO174" i="6"/>
  <c r="CK174" i="6"/>
  <c r="CI174" i="6"/>
  <c r="CE174" i="6"/>
  <c r="CC174" i="6"/>
  <c r="CA174" i="6"/>
  <c r="BY174" i="6"/>
  <c r="BW174" i="6"/>
  <c r="DM174" i="6" s="1"/>
  <c r="DQ173" i="6"/>
  <c r="DK173" i="6"/>
  <c r="DI173" i="6"/>
  <c r="DG173" i="6"/>
  <c r="DC173" i="6"/>
  <c r="DA173" i="6"/>
  <c r="CY173" i="6"/>
  <c r="CW173" i="6"/>
  <c r="CU173" i="6"/>
  <c r="CS173" i="6"/>
  <c r="CQ173" i="6"/>
  <c r="CO173" i="6"/>
  <c r="CK173" i="6"/>
  <c r="CI173" i="6"/>
  <c r="CE173" i="6"/>
  <c r="CC173" i="6"/>
  <c r="CA173" i="6"/>
  <c r="BY173" i="6"/>
  <c r="BW173" i="6"/>
  <c r="CJ173" i="6" s="1"/>
  <c r="DQ286" i="6"/>
  <c r="GC286" i="6" s="1"/>
  <c r="DK286" i="6"/>
  <c r="FW286" i="6" s="1"/>
  <c r="DI286" i="6"/>
  <c r="FU286" i="6" s="1"/>
  <c r="DG286" i="6"/>
  <c r="FS286" i="6" s="1"/>
  <c r="DE286" i="6"/>
  <c r="FQ286" i="6" s="1"/>
  <c r="DC286" i="6"/>
  <c r="FO286" i="6" s="1"/>
  <c r="DA286" i="6"/>
  <c r="FM286" i="6" s="1"/>
  <c r="CY286" i="6"/>
  <c r="FK286" i="6" s="1"/>
  <c r="CW286" i="6"/>
  <c r="FI286" i="6" s="1"/>
  <c r="CU286" i="6"/>
  <c r="FG286" i="6" s="1"/>
  <c r="CS286" i="6"/>
  <c r="FE286" i="6" s="1"/>
  <c r="CQ286" i="6"/>
  <c r="FC286" i="6" s="1"/>
  <c r="CO286" i="6"/>
  <c r="FA286" i="6" s="1"/>
  <c r="CI286" i="6"/>
  <c r="EU286" i="6" s="1"/>
  <c r="CE286" i="6"/>
  <c r="EQ286" i="6" s="1"/>
  <c r="CC286" i="6"/>
  <c r="EO286" i="6" s="1"/>
  <c r="CA286" i="6"/>
  <c r="EM286" i="6" s="1"/>
  <c r="BY286" i="6"/>
  <c r="BW286" i="6"/>
  <c r="DM286" i="6" s="1"/>
  <c r="FY286" i="6" s="1"/>
  <c r="DQ285" i="6"/>
  <c r="DK285" i="6"/>
  <c r="DI285" i="6"/>
  <c r="DG285" i="6"/>
  <c r="DE285" i="6"/>
  <c r="DC285" i="6"/>
  <c r="DA285" i="6"/>
  <c r="CY285" i="6"/>
  <c r="CW285" i="6"/>
  <c r="CU285" i="6"/>
  <c r="CS285" i="6"/>
  <c r="CQ285" i="6"/>
  <c r="CO285" i="6"/>
  <c r="CI285" i="6"/>
  <c r="CE285" i="6"/>
  <c r="CC285" i="6"/>
  <c r="CA285" i="6"/>
  <c r="BY285" i="6"/>
  <c r="BW285" i="6"/>
  <c r="CJ285" i="6" s="1"/>
  <c r="M286" i="6"/>
  <c r="BG286" i="6"/>
  <c r="M287" i="6"/>
  <c r="EK287" i="6" s="1"/>
  <c r="BG287" i="6"/>
  <c r="DQ172" i="6"/>
  <c r="DK172" i="6"/>
  <c r="DI172" i="6"/>
  <c r="DG172" i="6"/>
  <c r="DC172" i="6"/>
  <c r="DA172" i="6"/>
  <c r="CY172" i="6"/>
  <c r="CW172" i="6"/>
  <c r="CU172" i="6"/>
  <c r="CS172" i="6"/>
  <c r="CQ172" i="6"/>
  <c r="CO172" i="6"/>
  <c r="CK172" i="6"/>
  <c r="CI172" i="6"/>
  <c r="CE172" i="6"/>
  <c r="CC172" i="6"/>
  <c r="CA172" i="6"/>
  <c r="BY172" i="6"/>
  <c r="BW172" i="6"/>
  <c r="DM172" i="6" s="1"/>
  <c r="DQ273" i="6"/>
  <c r="GC273" i="6" s="1"/>
  <c r="DK273" i="6"/>
  <c r="FW273" i="6" s="1"/>
  <c r="DI273" i="6"/>
  <c r="FU273" i="6" s="1"/>
  <c r="DG273" i="6"/>
  <c r="FS273" i="6" s="1"/>
  <c r="DE273" i="6"/>
  <c r="FQ273" i="6" s="1"/>
  <c r="DC273" i="6"/>
  <c r="FO273" i="6" s="1"/>
  <c r="DA273" i="6"/>
  <c r="FM273" i="6" s="1"/>
  <c r="CY273" i="6"/>
  <c r="FK273" i="6" s="1"/>
  <c r="CW273" i="6"/>
  <c r="FI273" i="6" s="1"/>
  <c r="CU273" i="6"/>
  <c r="FG273" i="6" s="1"/>
  <c r="CS273" i="6"/>
  <c r="FE273" i="6" s="1"/>
  <c r="CQ273" i="6"/>
  <c r="FC273" i="6" s="1"/>
  <c r="CO273" i="6"/>
  <c r="FA273" i="6" s="1"/>
  <c r="CI273" i="6"/>
  <c r="EU273" i="6" s="1"/>
  <c r="CE273" i="6"/>
  <c r="EQ273" i="6" s="1"/>
  <c r="CC273" i="6"/>
  <c r="EO273" i="6" s="1"/>
  <c r="CA273" i="6"/>
  <c r="EM273" i="6" s="1"/>
  <c r="BY273" i="6"/>
  <c r="BW273" i="6"/>
  <c r="DM273" i="6" s="1"/>
  <c r="FY273" i="6" s="1"/>
  <c r="DQ171" i="6"/>
  <c r="DO171" i="6"/>
  <c r="DM171" i="6"/>
  <c r="DK171" i="6"/>
  <c r="DI171" i="6"/>
  <c r="DG171" i="6"/>
  <c r="DC171" i="6"/>
  <c r="DA171" i="6"/>
  <c r="CY171" i="6"/>
  <c r="CW171" i="6"/>
  <c r="CU171" i="6"/>
  <c r="CS171" i="6"/>
  <c r="CQ171" i="6"/>
  <c r="CO171" i="6"/>
  <c r="CK171" i="6"/>
  <c r="CJ171" i="6"/>
  <c r="CI171" i="6"/>
  <c r="CG171" i="6"/>
  <c r="CE171" i="6"/>
  <c r="CC171" i="6"/>
  <c r="CA171" i="6"/>
  <c r="BY171" i="6"/>
  <c r="DQ170" i="6"/>
  <c r="DO170" i="6"/>
  <c r="DM170" i="6"/>
  <c r="DK170" i="6"/>
  <c r="DI170" i="6"/>
  <c r="DG170" i="6"/>
  <c r="DC170" i="6"/>
  <c r="DA170" i="6"/>
  <c r="CY170" i="6"/>
  <c r="CW170" i="6"/>
  <c r="CU170" i="6"/>
  <c r="CS170" i="6"/>
  <c r="CQ170" i="6"/>
  <c r="CO170" i="6"/>
  <c r="CK170" i="6"/>
  <c r="CJ170" i="6"/>
  <c r="CI170" i="6"/>
  <c r="CG170" i="6"/>
  <c r="CE170" i="6"/>
  <c r="CC170" i="6"/>
  <c r="CA170" i="6"/>
  <c r="BY170" i="6"/>
  <c r="DQ272" i="6"/>
  <c r="GC272" i="6" s="1"/>
  <c r="DO272" i="6"/>
  <c r="GA272" i="6" s="1"/>
  <c r="DM272" i="6"/>
  <c r="FY272" i="6" s="1"/>
  <c r="DK272" i="6"/>
  <c r="FW272" i="6" s="1"/>
  <c r="DI272" i="6"/>
  <c r="FU272" i="6" s="1"/>
  <c r="DG272" i="6"/>
  <c r="FS272" i="6" s="1"/>
  <c r="DE272" i="6"/>
  <c r="FQ272" i="6" s="1"/>
  <c r="DC272" i="6"/>
  <c r="FO272" i="6" s="1"/>
  <c r="DA272" i="6"/>
  <c r="FM272" i="6" s="1"/>
  <c r="CY272" i="6"/>
  <c r="FK272" i="6" s="1"/>
  <c r="CW272" i="6"/>
  <c r="FI272" i="6" s="1"/>
  <c r="CU272" i="6"/>
  <c r="FG272" i="6" s="1"/>
  <c r="CS272" i="6"/>
  <c r="FE272" i="6" s="1"/>
  <c r="CQ272" i="6"/>
  <c r="FC272" i="6" s="1"/>
  <c r="CO272" i="6"/>
  <c r="FA272" i="6" s="1"/>
  <c r="CJ272" i="6"/>
  <c r="EV272" i="6" s="1"/>
  <c r="CI272" i="6"/>
  <c r="EU272" i="6" s="1"/>
  <c r="CG272" i="6"/>
  <c r="ES272" i="6" s="1"/>
  <c r="CE272" i="6"/>
  <c r="EQ272" i="6" s="1"/>
  <c r="CC272" i="6"/>
  <c r="EO272" i="6" s="1"/>
  <c r="CA272" i="6"/>
  <c r="EM272" i="6" s="1"/>
  <c r="BY272" i="6"/>
  <c r="EK272" i="6" s="1"/>
  <c r="DQ271" i="6"/>
  <c r="GC271" i="6" s="1"/>
  <c r="DO271" i="6"/>
  <c r="GA271" i="6" s="1"/>
  <c r="DM271" i="6"/>
  <c r="FY271" i="6" s="1"/>
  <c r="DK271" i="6"/>
  <c r="FW271" i="6" s="1"/>
  <c r="DI271" i="6"/>
  <c r="FU271" i="6" s="1"/>
  <c r="DG271" i="6"/>
  <c r="FS271" i="6" s="1"/>
  <c r="DE271" i="6"/>
  <c r="FQ271" i="6" s="1"/>
  <c r="DC271" i="6"/>
  <c r="FO271" i="6" s="1"/>
  <c r="DA271" i="6"/>
  <c r="FM271" i="6" s="1"/>
  <c r="CY271" i="6"/>
  <c r="FK271" i="6" s="1"/>
  <c r="CW271" i="6"/>
  <c r="FI271" i="6" s="1"/>
  <c r="CU271" i="6"/>
  <c r="FG271" i="6" s="1"/>
  <c r="CS271" i="6"/>
  <c r="FE271" i="6" s="1"/>
  <c r="CQ271" i="6"/>
  <c r="FC271" i="6" s="1"/>
  <c r="CO271" i="6"/>
  <c r="FA271" i="6" s="1"/>
  <c r="CJ271" i="6"/>
  <c r="EV271" i="6" s="1"/>
  <c r="CI271" i="6"/>
  <c r="EU271" i="6" s="1"/>
  <c r="CG271" i="6"/>
  <c r="ES271" i="6" s="1"/>
  <c r="CE271" i="6"/>
  <c r="EQ271" i="6" s="1"/>
  <c r="CC271" i="6"/>
  <c r="EO271" i="6" s="1"/>
  <c r="CA271" i="6"/>
  <c r="EM271" i="6" s="1"/>
  <c r="BY271" i="6"/>
  <c r="EK271" i="6" s="1"/>
  <c r="DQ169" i="6"/>
  <c r="DK169" i="6"/>
  <c r="DI169" i="6"/>
  <c r="DG169" i="6"/>
  <c r="DC169" i="6"/>
  <c r="DA169" i="6"/>
  <c r="CY169" i="6"/>
  <c r="CW169" i="6"/>
  <c r="CU169" i="6"/>
  <c r="CS169" i="6"/>
  <c r="CQ169" i="6"/>
  <c r="CO169" i="6"/>
  <c r="CK169" i="6"/>
  <c r="CI169" i="6"/>
  <c r="CE169" i="6"/>
  <c r="CC169" i="6"/>
  <c r="CA169" i="6"/>
  <c r="BY169" i="6"/>
  <c r="BW169" i="6"/>
  <c r="DM169" i="6" s="1"/>
  <c r="DQ168" i="6"/>
  <c r="DK168" i="6"/>
  <c r="DI168" i="6"/>
  <c r="DG168" i="6"/>
  <c r="DC168" i="6"/>
  <c r="DA168" i="6"/>
  <c r="CY168" i="6"/>
  <c r="CW168" i="6"/>
  <c r="CU168" i="6"/>
  <c r="CS168" i="6"/>
  <c r="CQ168" i="6"/>
  <c r="CO168" i="6"/>
  <c r="CK168" i="6"/>
  <c r="CI168" i="6"/>
  <c r="CE168" i="6"/>
  <c r="CC168" i="6"/>
  <c r="CA168" i="6"/>
  <c r="BY168" i="6"/>
  <c r="BW168" i="6"/>
  <c r="CJ168" i="6" s="1"/>
  <c r="DQ270" i="6"/>
  <c r="DK270" i="6"/>
  <c r="DI270" i="6"/>
  <c r="DG270" i="6"/>
  <c r="DE270" i="6"/>
  <c r="DC270" i="6"/>
  <c r="DA270" i="6"/>
  <c r="CY270" i="6"/>
  <c r="CW270" i="6"/>
  <c r="CU270" i="6"/>
  <c r="CS270" i="6"/>
  <c r="CQ270" i="6"/>
  <c r="CO270" i="6"/>
  <c r="CI270" i="6"/>
  <c r="CE270" i="6"/>
  <c r="CC270" i="6"/>
  <c r="CA270" i="6"/>
  <c r="BY270" i="6"/>
  <c r="BW270" i="6"/>
  <c r="CJ270" i="6" s="1"/>
  <c r="DQ269" i="6"/>
  <c r="DK269" i="6"/>
  <c r="DI269" i="6"/>
  <c r="DG269" i="6"/>
  <c r="DE269" i="6"/>
  <c r="DC269" i="6"/>
  <c r="DA269" i="6"/>
  <c r="CY269" i="6"/>
  <c r="CW269" i="6"/>
  <c r="CU269" i="6"/>
  <c r="CS269" i="6"/>
  <c r="CQ269" i="6"/>
  <c r="CO269" i="6"/>
  <c r="CI269" i="6"/>
  <c r="CE269" i="6"/>
  <c r="CC269" i="6"/>
  <c r="CA269" i="6"/>
  <c r="BY269" i="6"/>
  <c r="BW269" i="6"/>
  <c r="DM269" i="6" s="1"/>
  <c r="DQ283" i="6"/>
  <c r="DK283" i="6"/>
  <c r="DI283" i="6"/>
  <c r="DG283" i="6"/>
  <c r="DE283" i="6"/>
  <c r="DC283" i="6"/>
  <c r="DA283" i="6"/>
  <c r="CY283" i="6"/>
  <c r="CW283" i="6"/>
  <c r="CU283" i="6"/>
  <c r="CS283" i="6"/>
  <c r="CQ283" i="6"/>
  <c r="CO283" i="6"/>
  <c r="CK283" i="6"/>
  <c r="CI283" i="6"/>
  <c r="CE283" i="6"/>
  <c r="CC283" i="6"/>
  <c r="CA283" i="6"/>
  <c r="EM283" i="6" s="1"/>
  <c r="BY283" i="6"/>
  <c r="BW283" i="6"/>
  <c r="CJ283" i="6" s="1"/>
  <c r="DQ284" i="6"/>
  <c r="DK284" i="6"/>
  <c r="DI284" i="6"/>
  <c r="DG284" i="6"/>
  <c r="DE284" i="6"/>
  <c r="DC284" i="6"/>
  <c r="DA284" i="6"/>
  <c r="CY284" i="6"/>
  <c r="CW284" i="6"/>
  <c r="CU284" i="6"/>
  <c r="CS284" i="6"/>
  <c r="CQ284" i="6"/>
  <c r="CO284" i="6"/>
  <c r="CK284" i="6"/>
  <c r="CI284" i="6"/>
  <c r="CE284" i="6"/>
  <c r="CC284" i="6"/>
  <c r="CA284" i="6"/>
  <c r="EM284" i="6" s="1"/>
  <c r="BY284" i="6"/>
  <c r="BW284" i="6"/>
  <c r="DM284" i="6" s="1"/>
  <c r="DQ206" i="6"/>
  <c r="DK206" i="6"/>
  <c r="DI206" i="6"/>
  <c r="DG206" i="6"/>
  <c r="DE206" i="6"/>
  <c r="DC206" i="6"/>
  <c r="DA206" i="6"/>
  <c r="CY206" i="6"/>
  <c r="CW206" i="6"/>
  <c r="CU206" i="6"/>
  <c r="CS206" i="6"/>
  <c r="CQ206" i="6"/>
  <c r="CO206" i="6"/>
  <c r="CK206" i="6"/>
  <c r="CI206" i="6"/>
  <c r="CE206" i="6"/>
  <c r="CC206" i="6"/>
  <c r="CA206" i="6"/>
  <c r="BY206" i="6"/>
  <c r="BW206" i="6"/>
  <c r="DM206" i="6" s="1"/>
  <c r="DQ205" i="6"/>
  <c r="DK205" i="6"/>
  <c r="DI205" i="6"/>
  <c r="DG205" i="6"/>
  <c r="DE205" i="6"/>
  <c r="DC205" i="6"/>
  <c r="DA205" i="6"/>
  <c r="CY205" i="6"/>
  <c r="CW205" i="6"/>
  <c r="CU205" i="6"/>
  <c r="CS205" i="6"/>
  <c r="CQ205" i="6"/>
  <c r="CO205" i="6"/>
  <c r="CK205" i="6"/>
  <c r="CI205" i="6"/>
  <c r="CE205" i="6"/>
  <c r="CC205" i="6"/>
  <c r="CA205" i="6"/>
  <c r="BY205" i="6"/>
  <c r="BW205" i="6"/>
  <c r="CJ205" i="6" s="1"/>
  <c r="DQ204" i="6"/>
  <c r="DK204" i="6"/>
  <c r="DI204" i="6"/>
  <c r="DG204" i="6"/>
  <c r="DE204" i="6"/>
  <c r="DC204" i="6"/>
  <c r="DA204" i="6"/>
  <c r="CY204" i="6"/>
  <c r="CW204" i="6"/>
  <c r="CU204" i="6"/>
  <c r="CS204" i="6"/>
  <c r="CQ204" i="6"/>
  <c r="CO204" i="6"/>
  <c r="CK204" i="6"/>
  <c r="CI204" i="6"/>
  <c r="CE204" i="6"/>
  <c r="CC204" i="6"/>
  <c r="CA204" i="6"/>
  <c r="BY204" i="6"/>
  <c r="BW204" i="6"/>
  <c r="DM204" i="6" s="1"/>
  <c r="DQ203" i="6"/>
  <c r="DK203" i="6"/>
  <c r="DI203" i="6"/>
  <c r="DG203" i="6"/>
  <c r="DE203" i="6"/>
  <c r="DC203" i="6"/>
  <c r="DA203" i="6"/>
  <c r="CY203" i="6"/>
  <c r="CW203" i="6"/>
  <c r="CU203" i="6"/>
  <c r="CS203" i="6"/>
  <c r="CQ203" i="6"/>
  <c r="CO203" i="6"/>
  <c r="CK203" i="6"/>
  <c r="CI203" i="6"/>
  <c r="CE203" i="6"/>
  <c r="CC203" i="6"/>
  <c r="CA203" i="6"/>
  <c r="BY203" i="6"/>
  <c r="BW203" i="6"/>
  <c r="CJ203" i="6" s="1"/>
  <c r="DS347" i="6" l="1"/>
  <c r="DS420" i="6"/>
  <c r="DS390" i="6"/>
  <c r="DR230" i="6"/>
  <c r="DS230" i="6"/>
  <c r="DR459" i="6"/>
  <c r="DS459" i="6"/>
  <c r="DO269" i="6"/>
  <c r="DR85" i="6"/>
  <c r="DR390" i="6"/>
  <c r="DS472" i="6"/>
  <c r="DR472" i="6"/>
  <c r="CJ269" i="6"/>
  <c r="DS403" i="6"/>
  <c r="DS402" i="6"/>
  <c r="DS364" i="6"/>
  <c r="DS42" i="6"/>
  <c r="DR445" i="6"/>
  <c r="DO286" i="6"/>
  <c r="GA286" i="6" s="1"/>
  <c r="DS125" i="6"/>
  <c r="GA125" i="6"/>
  <c r="DS486" i="6"/>
  <c r="DR364" i="6"/>
  <c r="DR42" i="6"/>
  <c r="DS445" i="6"/>
  <c r="DR125" i="6"/>
  <c r="ES125" i="6"/>
  <c r="DR486" i="6"/>
  <c r="DR403" i="6"/>
  <c r="DR376" i="6"/>
  <c r="DS85" i="6"/>
  <c r="DS86" i="6"/>
  <c r="ES86" i="6"/>
  <c r="DR175" i="6"/>
  <c r="GA175" i="6"/>
  <c r="DR229" i="6"/>
  <c r="DS229" i="6"/>
  <c r="DR242" i="6"/>
  <c r="DO273" i="6"/>
  <c r="GA273" i="6" s="1"/>
  <c r="DR287" i="6"/>
  <c r="ES287" i="6"/>
  <c r="EK286" i="6"/>
  <c r="CJ286" i="6"/>
  <c r="EV286" i="6" s="1"/>
  <c r="DR312" i="6"/>
  <c r="DS313" i="6"/>
  <c r="DR313" i="6"/>
  <c r="DR347" i="6"/>
  <c r="DR346" i="6"/>
  <c r="DS346" i="6"/>
  <c r="DR402" i="6"/>
  <c r="DR419" i="6"/>
  <c r="DR420" i="6"/>
  <c r="DS175" i="6"/>
  <c r="DO169" i="6"/>
  <c r="CJ172" i="6"/>
  <c r="DO172" i="6"/>
  <c r="DS376" i="6"/>
  <c r="DR86" i="6"/>
  <c r="DS287" i="6"/>
  <c r="DS312" i="6"/>
  <c r="DS348" i="6"/>
  <c r="DS419" i="6"/>
  <c r="DR348" i="6"/>
  <c r="DS242" i="6"/>
  <c r="DO174" i="6"/>
  <c r="CG173" i="6"/>
  <c r="DM173" i="6"/>
  <c r="CJ174" i="6"/>
  <c r="DO173" i="6"/>
  <c r="CG174" i="6"/>
  <c r="CG285" i="6"/>
  <c r="DM285" i="6"/>
  <c r="DO285" i="6"/>
  <c r="CG286" i="6"/>
  <c r="CG172" i="6"/>
  <c r="CJ273" i="6"/>
  <c r="CG273" i="6"/>
  <c r="ES273" i="6" s="1"/>
  <c r="DR272" i="6"/>
  <c r="DS272" i="6"/>
  <c r="DR271" i="6"/>
  <c r="DS271" i="6"/>
  <c r="DS171" i="6"/>
  <c r="DR171" i="6"/>
  <c r="DR170" i="6"/>
  <c r="DS170" i="6"/>
  <c r="CG168" i="6"/>
  <c r="DM168" i="6"/>
  <c r="CJ169" i="6"/>
  <c r="DO168" i="6"/>
  <c r="CG169" i="6"/>
  <c r="CG270" i="6"/>
  <c r="DM270" i="6"/>
  <c r="DO270" i="6"/>
  <c r="CG269" i="6"/>
  <c r="CJ284" i="6"/>
  <c r="DO284" i="6"/>
  <c r="CG283" i="6"/>
  <c r="DM283" i="6"/>
  <c r="DO283" i="6"/>
  <c r="CG284" i="6"/>
  <c r="DO204" i="6"/>
  <c r="DO206" i="6"/>
  <c r="CG203" i="6"/>
  <c r="DM203" i="6"/>
  <c r="CJ204" i="6"/>
  <c r="CG205" i="6"/>
  <c r="DM205" i="6"/>
  <c r="CJ206" i="6"/>
  <c r="DO203" i="6"/>
  <c r="DO205" i="6"/>
  <c r="CG204" i="6"/>
  <c r="CG206" i="6"/>
  <c r="DQ141" i="6"/>
  <c r="GC141" i="6" s="1"/>
  <c r="DO141" i="6"/>
  <c r="DM141" i="6"/>
  <c r="FY141" i="6" s="1"/>
  <c r="DK141" i="6"/>
  <c r="FW141" i="6" s="1"/>
  <c r="DI141" i="6"/>
  <c r="FU141" i="6" s="1"/>
  <c r="DG141" i="6"/>
  <c r="FS141" i="6" s="1"/>
  <c r="DE141" i="6"/>
  <c r="FQ141" i="6" s="1"/>
  <c r="DC141" i="6"/>
  <c r="FO141" i="6" s="1"/>
  <c r="DA141" i="6"/>
  <c r="FM141" i="6" s="1"/>
  <c r="CY141" i="6"/>
  <c r="FK141" i="6" s="1"/>
  <c r="CW141" i="6"/>
  <c r="FI141" i="6" s="1"/>
  <c r="CU141" i="6"/>
  <c r="FG141" i="6" s="1"/>
  <c r="CS141" i="6"/>
  <c r="FE141" i="6" s="1"/>
  <c r="CQ141" i="6"/>
  <c r="FC141" i="6" s="1"/>
  <c r="CO141" i="6"/>
  <c r="FA141" i="6" s="1"/>
  <c r="CK141" i="6"/>
  <c r="EW141" i="6" s="1"/>
  <c r="CJ141" i="6"/>
  <c r="EV141" i="6" s="1"/>
  <c r="CI141" i="6"/>
  <c r="EU141" i="6" s="1"/>
  <c r="CG141" i="6"/>
  <c r="ES141" i="6" s="1"/>
  <c r="CE141" i="6"/>
  <c r="EQ141" i="6" s="1"/>
  <c r="CC141" i="6"/>
  <c r="EO141" i="6" s="1"/>
  <c r="CA141" i="6"/>
  <c r="BY141" i="6"/>
  <c r="EK141" i="6" s="1"/>
  <c r="DQ140" i="6"/>
  <c r="GC140" i="6" s="1"/>
  <c r="DO140" i="6"/>
  <c r="DM140" i="6"/>
  <c r="FY140" i="6" s="1"/>
  <c r="DK140" i="6"/>
  <c r="FW140" i="6" s="1"/>
  <c r="DI140" i="6"/>
  <c r="FU140" i="6" s="1"/>
  <c r="DG140" i="6"/>
  <c r="FS140" i="6" s="1"/>
  <c r="DE140" i="6"/>
  <c r="FQ140" i="6" s="1"/>
  <c r="DC140" i="6"/>
  <c r="FO140" i="6" s="1"/>
  <c r="DA140" i="6"/>
  <c r="FM140" i="6" s="1"/>
  <c r="CY140" i="6"/>
  <c r="FK140" i="6" s="1"/>
  <c r="CW140" i="6"/>
  <c r="FI140" i="6" s="1"/>
  <c r="CU140" i="6"/>
  <c r="FG140" i="6" s="1"/>
  <c r="CS140" i="6"/>
  <c r="FE140" i="6" s="1"/>
  <c r="CQ140" i="6"/>
  <c r="FC140" i="6" s="1"/>
  <c r="CO140" i="6"/>
  <c r="FA140" i="6" s="1"/>
  <c r="CK140" i="6"/>
  <c r="EW140" i="6" s="1"/>
  <c r="CJ140" i="6"/>
  <c r="EV140" i="6" s="1"/>
  <c r="CI140" i="6"/>
  <c r="EU140" i="6" s="1"/>
  <c r="CG140" i="6"/>
  <c r="ES140" i="6" s="1"/>
  <c r="CE140" i="6"/>
  <c r="EQ140" i="6" s="1"/>
  <c r="CC140" i="6"/>
  <c r="EO140" i="6" s="1"/>
  <c r="CA140" i="6"/>
  <c r="BY140" i="6"/>
  <c r="DQ139" i="6"/>
  <c r="DK139" i="6"/>
  <c r="DI139" i="6"/>
  <c r="DG139" i="6"/>
  <c r="DE139" i="6"/>
  <c r="DC139" i="6"/>
  <c r="DA139" i="6"/>
  <c r="CY139" i="6"/>
  <c r="CW139" i="6"/>
  <c r="CU139" i="6"/>
  <c r="CS139" i="6"/>
  <c r="CQ139" i="6"/>
  <c r="CO139" i="6"/>
  <c r="CK139" i="6"/>
  <c r="CI139" i="6"/>
  <c r="CE139" i="6"/>
  <c r="CC139" i="6"/>
  <c r="CA139" i="6"/>
  <c r="BY139" i="6"/>
  <c r="BW139" i="6"/>
  <c r="CJ139" i="6" s="1"/>
  <c r="DQ138" i="6"/>
  <c r="DK138" i="6"/>
  <c r="DI138" i="6"/>
  <c r="DG138" i="6"/>
  <c r="DE138" i="6"/>
  <c r="DC138" i="6"/>
  <c r="DA138" i="6"/>
  <c r="CY138" i="6"/>
  <c r="CW138" i="6"/>
  <c r="CU138" i="6"/>
  <c r="CS138" i="6"/>
  <c r="CQ138" i="6"/>
  <c r="CO138" i="6"/>
  <c r="CK138" i="6"/>
  <c r="CI138" i="6"/>
  <c r="CE138" i="6"/>
  <c r="CC138" i="6"/>
  <c r="CA138" i="6"/>
  <c r="BY138" i="6"/>
  <c r="BW138" i="6"/>
  <c r="CJ138" i="6" s="1"/>
  <c r="DQ137" i="6"/>
  <c r="DK137" i="6"/>
  <c r="DI137" i="6"/>
  <c r="DG137" i="6"/>
  <c r="DE137" i="6"/>
  <c r="DC137" i="6"/>
  <c r="DA137" i="6"/>
  <c r="CY137" i="6"/>
  <c r="CW137" i="6"/>
  <c r="CU137" i="6"/>
  <c r="CS137" i="6"/>
  <c r="CQ137" i="6"/>
  <c r="CO137" i="6"/>
  <c r="CK137" i="6"/>
  <c r="CI137" i="6"/>
  <c r="CE137" i="6"/>
  <c r="CC137" i="6"/>
  <c r="CA137" i="6"/>
  <c r="BY137" i="6"/>
  <c r="BW137" i="6"/>
  <c r="CJ137" i="6" s="1"/>
  <c r="DQ202" i="6"/>
  <c r="DK202" i="6"/>
  <c r="DI202" i="6"/>
  <c r="DG202" i="6"/>
  <c r="DE202" i="6"/>
  <c r="DC202" i="6"/>
  <c r="DA202" i="6"/>
  <c r="CY202" i="6"/>
  <c r="CW202" i="6"/>
  <c r="CU202" i="6"/>
  <c r="CS202" i="6"/>
  <c r="CQ202" i="6"/>
  <c r="CO202" i="6"/>
  <c r="CK202" i="6"/>
  <c r="CI202" i="6"/>
  <c r="CE202" i="6"/>
  <c r="CC202" i="6"/>
  <c r="CA202" i="6"/>
  <c r="BY202" i="6"/>
  <c r="BW202" i="6"/>
  <c r="DM202" i="6" s="1"/>
  <c r="DQ201" i="6"/>
  <c r="DK201" i="6"/>
  <c r="DI201" i="6"/>
  <c r="DG201" i="6"/>
  <c r="DE201" i="6"/>
  <c r="DC201" i="6"/>
  <c r="DA201" i="6"/>
  <c r="CY201" i="6"/>
  <c r="CW201" i="6"/>
  <c r="CU201" i="6"/>
  <c r="CS201" i="6"/>
  <c r="CQ201" i="6"/>
  <c r="CO201" i="6"/>
  <c r="CK201" i="6"/>
  <c r="CI201" i="6"/>
  <c r="CE201" i="6"/>
  <c r="CC201" i="6"/>
  <c r="CA201" i="6"/>
  <c r="BY201" i="6"/>
  <c r="BW201" i="6"/>
  <c r="CJ201" i="6" s="1"/>
  <c r="DQ200" i="6"/>
  <c r="DK200" i="6"/>
  <c r="DI200" i="6"/>
  <c r="DG200" i="6"/>
  <c r="DE200" i="6"/>
  <c r="DC200" i="6"/>
  <c r="DA200" i="6"/>
  <c r="CY200" i="6"/>
  <c r="CW200" i="6"/>
  <c r="CU200" i="6"/>
  <c r="CS200" i="6"/>
  <c r="CQ200" i="6"/>
  <c r="CO200" i="6"/>
  <c r="CK200" i="6"/>
  <c r="CI200" i="6"/>
  <c r="CE200" i="6"/>
  <c r="CC200" i="6"/>
  <c r="CA200" i="6"/>
  <c r="BY200" i="6"/>
  <c r="BW200" i="6"/>
  <c r="DM200" i="6" s="1"/>
  <c r="DQ142" i="6"/>
  <c r="GC142" i="6" s="1"/>
  <c r="DK142" i="6"/>
  <c r="FW142" i="6" s="1"/>
  <c r="DI142" i="6"/>
  <c r="FU142" i="6" s="1"/>
  <c r="DG142" i="6"/>
  <c r="FS142" i="6" s="1"/>
  <c r="DE142" i="6"/>
  <c r="FQ142" i="6" s="1"/>
  <c r="DC142" i="6"/>
  <c r="FO142" i="6" s="1"/>
  <c r="DA142" i="6"/>
  <c r="FM142" i="6" s="1"/>
  <c r="CY142" i="6"/>
  <c r="FK142" i="6" s="1"/>
  <c r="CW142" i="6"/>
  <c r="FI142" i="6" s="1"/>
  <c r="CU142" i="6"/>
  <c r="FG142" i="6" s="1"/>
  <c r="CS142" i="6"/>
  <c r="FE142" i="6" s="1"/>
  <c r="CQ142" i="6"/>
  <c r="FC142" i="6" s="1"/>
  <c r="CO142" i="6"/>
  <c r="FA142" i="6" s="1"/>
  <c r="CK142" i="6"/>
  <c r="EW142" i="6" s="1"/>
  <c r="CI142" i="6"/>
  <c r="EU142" i="6" s="1"/>
  <c r="CE142" i="6"/>
  <c r="EQ142" i="6" s="1"/>
  <c r="CC142" i="6"/>
  <c r="EO142" i="6" s="1"/>
  <c r="CA142" i="6"/>
  <c r="EM142" i="6" s="1"/>
  <c r="BY142" i="6"/>
  <c r="BW142" i="6"/>
  <c r="DM142" i="6" s="1"/>
  <c r="FY142" i="6" s="1"/>
  <c r="DQ143" i="6"/>
  <c r="GC143" i="6" s="1"/>
  <c r="DK143" i="6"/>
  <c r="FW143" i="6" s="1"/>
  <c r="DI143" i="6"/>
  <c r="FU143" i="6" s="1"/>
  <c r="DG143" i="6"/>
  <c r="FS143" i="6" s="1"/>
  <c r="DE143" i="6"/>
  <c r="FQ143" i="6" s="1"/>
  <c r="DC143" i="6"/>
  <c r="FO143" i="6" s="1"/>
  <c r="DA143" i="6"/>
  <c r="FM143" i="6" s="1"/>
  <c r="CY143" i="6"/>
  <c r="FK143" i="6" s="1"/>
  <c r="CW143" i="6"/>
  <c r="FI143" i="6" s="1"/>
  <c r="CU143" i="6"/>
  <c r="FG143" i="6" s="1"/>
  <c r="CS143" i="6"/>
  <c r="FE143" i="6" s="1"/>
  <c r="CQ143" i="6"/>
  <c r="FC143" i="6" s="1"/>
  <c r="CO143" i="6"/>
  <c r="FA143" i="6" s="1"/>
  <c r="CK143" i="6"/>
  <c r="EW143" i="6" s="1"/>
  <c r="CI143" i="6"/>
  <c r="EU143" i="6" s="1"/>
  <c r="CE143" i="6"/>
  <c r="EQ143" i="6" s="1"/>
  <c r="CC143" i="6"/>
  <c r="EO143" i="6" s="1"/>
  <c r="CA143" i="6"/>
  <c r="EM143" i="6" s="1"/>
  <c r="BY143" i="6"/>
  <c r="BW143" i="6"/>
  <c r="CJ143" i="6" s="1"/>
  <c r="EV143" i="6" s="1"/>
  <c r="DQ197" i="6"/>
  <c r="DK197" i="6"/>
  <c r="DI197" i="6"/>
  <c r="DG197" i="6"/>
  <c r="DE197" i="6"/>
  <c r="DC197" i="6"/>
  <c r="DA197" i="6"/>
  <c r="CY197" i="6"/>
  <c r="CW197" i="6"/>
  <c r="CU197" i="6"/>
  <c r="CS197" i="6"/>
  <c r="CQ197" i="6"/>
  <c r="CO197" i="6"/>
  <c r="CK197" i="6"/>
  <c r="CI197" i="6"/>
  <c r="CE197" i="6"/>
  <c r="CC197" i="6"/>
  <c r="CA197" i="6"/>
  <c r="BY197" i="6"/>
  <c r="BW197" i="6"/>
  <c r="DM197" i="6" s="1"/>
  <c r="CA124" i="6"/>
  <c r="BY124" i="6"/>
  <c r="BW124" i="6"/>
  <c r="DQ329" i="6"/>
  <c r="DK329" i="6"/>
  <c r="DI329" i="6"/>
  <c r="DG329" i="6"/>
  <c r="DE329" i="6"/>
  <c r="DC329" i="6"/>
  <c r="DA329" i="6"/>
  <c r="CY329" i="6"/>
  <c r="CW329" i="6"/>
  <c r="CU329" i="6"/>
  <c r="CS329" i="6"/>
  <c r="CQ329" i="6"/>
  <c r="CO329" i="6"/>
  <c r="CK329" i="6"/>
  <c r="CI329" i="6"/>
  <c r="CE329" i="6"/>
  <c r="CC329" i="6"/>
  <c r="BY329" i="6"/>
  <c r="BW329" i="6"/>
  <c r="DM329" i="6" s="1"/>
  <c r="DQ241" i="6"/>
  <c r="DK241" i="6"/>
  <c r="DI241" i="6"/>
  <c r="DG241" i="6"/>
  <c r="DE241" i="6"/>
  <c r="DC241" i="6"/>
  <c r="DA241" i="6"/>
  <c r="CY241" i="6"/>
  <c r="CW241" i="6"/>
  <c r="CU241" i="6"/>
  <c r="CS241" i="6"/>
  <c r="CQ241" i="6"/>
  <c r="CO241" i="6"/>
  <c r="CK241" i="6"/>
  <c r="CI241" i="6"/>
  <c r="CE241" i="6"/>
  <c r="CC241" i="6"/>
  <c r="BY241" i="6"/>
  <c r="BW241" i="6"/>
  <c r="DO241" i="6" s="1"/>
  <c r="DQ328" i="6"/>
  <c r="DK328" i="6"/>
  <c r="DI328" i="6"/>
  <c r="DG328" i="6"/>
  <c r="DE328" i="6"/>
  <c r="DC328" i="6"/>
  <c r="DA328" i="6"/>
  <c r="CW328" i="6"/>
  <c r="CU328" i="6"/>
  <c r="CS328" i="6"/>
  <c r="CQ328" i="6"/>
  <c r="CO328" i="6"/>
  <c r="CK328" i="6"/>
  <c r="CI328" i="6"/>
  <c r="CE328" i="6"/>
  <c r="CC328" i="6"/>
  <c r="CA328" i="6"/>
  <c r="EM328" i="6" s="1"/>
  <c r="BY328" i="6"/>
  <c r="BW328" i="6"/>
  <c r="DM328" i="6" s="1"/>
  <c r="DQ240" i="6"/>
  <c r="DO240" i="6"/>
  <c r="DM240" i="6"/>
  <c r="DK240" i="6"/>
  <c r="DI240" i="6"/>
  <c r="DG240" i="6"/>
  <c r="DE240" i="6"/>
  <c r="DC240" i="6"/>
  <c r="DA240" i="6"/>
  <c r="CY240" i="6"/>
  <c r="CW240" i="6"/>
  <c r="CU240" i="6"/>
  <c r="CS240" i="6"/>
  <c r="CQ240" i="6"/>
  <c r="CO240" i="6"/>
  <c r="CK240" i="6"/>
  <c r="CJ240" i="6"/>
  <c r="CI240" i="6"/>
  <c r="CG240" i="6"/>
  <c r="CE240" i="6"/>
  <c r="CC240" i="6"/>
  <c r="CA240" i="6"/>
  <c r="BY240" i="6"/>
  <c r="DQ123" i="6"/>
  <c r="GC123" i="6" s="1"/>
  <c r="DK123" i="6"/>
  <c r="FW123" i="6" s="1"/>
  <c r="DI123" i="6"/>
  <c r="FU123" i="6" s="1"/>
  <c r="DG123" i="6"/>
  <c r="FS123" i="6" s="1"/>
  <c r="DE123" i="6"/>
  <c r="FQ123" i="6" s="1"/>
  <c r="DC123" i="6"/>
  <c r="FO123" i="6" s="1"/>
  <c r="DA123" i="6"/>
  <c r="FM123" i="6" s="1"/>
  <c r="CY123" i="6"/>
  <c r="FK123" i="6" s="1"/>
  <c r="CW123" i="6"/>
  <c r="FI123" i="6" s="1"/>
  <c r="CU123" i="6"/>
  <c r="FG123" i="6" s="1"/>
  <c r="CS123" i="6"/>
  <c r="FE123" i="6" s="1"/>
  <c r="CQ123" i="6"/>
  <c r="FC123" i="6" s="1"/>
  <c r="CO123" i="6"/>
  <c r="FA123" i="6" s="1"/>
  <c r="CK123" i="6"/>
  <c r="EW123" i="6" s="1"/>
  <c r="CI123" i="6"/>
  <c r="EU123" i="6" s="1"/>
  <c r="CE123" i="6"/>
  <c r="EQ123" i="6" s="1"/>
  <c r="CC123" i="6"/>
  <c r="EO123" i="6" s="1"/>
  <c r="CA123" i="6"/>
  <c r="BY123" i="6"/>
  <c r="BW123" i="6"/>
  <c r="DM123" i="6" s="1"/>
  <c r="FY123" i="6" s="1"/>
  <c r="DQ122" i="6"/>
  <c r="GC122" i="6" s="1"/>
  <c r="DK122" i="6"/>
  <c r="FW122" i="6" s="1"/>
  <c r="DI122" i="6"/>
  <c r="FU122" i="6" s="1"/>
  <c r="DG122" i="6"/>
  <c r="FS122" i="6" s="1"/>
  <c r="DE122" i="6"/>
  <c r="FQ122" i="6" s="1"/>
  <c r="DC122" i="6"/>
  <c r="FO122" i="6" s="1"/>
  <c r="DA122" i="6"/>
  <c r="FM122" i="6" s="1"/>
  <c r="CY122" i="6"/>
  <c r="FK122" i="6" s="1"/>
  <c r="CW122" i="6"/>
  <c r="FI122" i="6" s="1"/>
  <c r="CU122" i="6"/>
  <c r="FG122" i="6" s="1"/>
  <c r="CS122" i="6"/>
  <c r="FE122" i="6" s="1"/>
  <c r="CQ122" i="6"/>
  <c r="FC122" i="6" s="1"/>
  <c r="CO122" i="6"/>
  <c r="FA122" i="6" s="1"/>
  <c r="CK122" i="6"/>
  <c r="EW122" i="6" s="1"/>
  <c r="CI122" i="6"/>
  <c r="EU122" i="6" s="1"/>
  <c r="CE122" i="6"/>
  <c r="EQ122" i="6" s="1"/>
  <c r="CC122" i="6"/>
  <c r="EO122" i="6" s="1"/>
  <c r="CA122" i="6"/>
  <c r="BY122" i="6"/>
  <c r="BW122" i="6"/>
  <c r="DM122" i="6" s="1"/>
  <c r="FY122" i="6" s="1"/>
  <c r="DQ121" i="6"/>
  <c r="DK121" i="6"/>
  <c r="DI121" i="6"/>
  <c r="DE121" i="6"/>
  <c r="DA121" i="6"/>
  <c r="CK121" i="6"/>
  <c r="CI121" i="6"/>
  <c r="CE121" i="6"/>
  <c r="CC121" i="6"/>
  <c r="CA121" i="6"/>
  <c r="BY121" i="6"/>
  <c r="BW121" i="6"/>
  <c r="DM121" i="6" s="1"/>
  <c r="BT121" i="6"/>
  <c r="CW121" i="6" s="1"/>
  <c r="DQ120" i="6"/>
  <c r="DK120" i="6"/>
  <c r="DI120" i="6"/>
  <c r="DE120" i="6"/>
  <c r="DA120" i="6"/>
  <c r="CK120" i="6"/>
  <c r="CI120" i="6"/>
  <c r="CE120" i="6"/>
  <c r="CC120" i="6"/>
  <c r="CA120" i="6"/>
  <c r="BY120" i="6"/>
  <c r="BW120" i="6"/>
  <c r="CJ120" i="6" s="1"/>
  <c r="EV120" i="6" s="1"/>
  <c r="BT120" i="6"/>
  <c r="DC120" i="6" s="1"/>
  <c r="DQ119" i="6"/>
  <c r="DK119" i="6"/>
  <c r="DI119" i="6"/>
  <c r="DG119" i="6"/>
  <c r="DE119" i="6"/>
  <c r="DC119" i="6"/>
  <c r="DA119" i="6"/>
  <c r="CY119" i="6"/>
  <c r="CW119" i="6"/>
  <c r="CU119" i="6"/>
  <c r="CS119" i="6"/>
  <c r="CQ119" i="6"/>
  <c r="CO119" i="6"/>
  <c r="CK119" i="6"/>
  <c r="CI119" i="6"/>
  <c r="CE119" i="6"/>
  <c r="CC119" i="6"/>
  <c r="CA119" i="6"/>
  <c r="BY119" i="6"/>
  <c r="BW119" i="6"/>
  <c r="CJ119" i="6" s="1"/>
  <c r="EV119" i="6" s="1"/>
  <c r="DQ118" i="6"/>
  <c r="DK118" i="6"/>
  <c r="DI118" i="6"/>
  <c r="DG118" i="6"/>
  <c r="DE118" i="6"/>
  <c r="DC118" i="6"/>
  <c r="DA118" i="6"/>
  <c r="CY118" i="6"/>
  <c r="CW118" i="6"/>
  <c r="CU118" i="6"/>
  <c r="CS118" i="6"/>
  <c r="CQ118" i="6"/>
  <c r="CO118" i="6"/>
  <c r="CK118" i="6"/>
  <c r="CI118" i="6"/>
  <c r="CE118" i="6"/>
  <c r="CC118" i="6"/>
  <c r="CA118" i="6"/>
  <c r="BY118" i="6"/>
  <c r="BW118" i="6"/>
  <c r="DM118" i="6" s="1"/>
  <c r="DQ117" i="6"/>
  <c r="DK117" i="6"/>
  <c r="DI117" i="6"/>
  <c r="DG117" i="6"/>
  <c r="DE117" i="6"/>
  <c r="DC117" i="6"/>
  <c r="DA117" i="6"/>
  <c r="CY117" i="6"/>
  <c r="CW117" i="6"/>
  <c r="CU117" i="6"/>
  <c r="CS117" i="6"/>
  <c r="CQ117" i="6"/>
  <c r="CO117" i="6"/>
  <c r="CK117" i="6"/>
  <c r="CI117" i="6"/>
  <c r="CE117" i="6"/>
  <c r="CC117" i="6"/>
  <c r="CA117" i="6"/>
  <c r="BY117" i="6"/>
  <c r="BW117" i="6"/>
  <c r="CJ117" i="6" s="1"/>
  <c r="DQ136" i="6"/>
  <c r="DM136" i="6"/>
  <c r="DG136" i="6"/>
  <c r="DC136" i="6"/>
  <c r="DA136" i="6"/>
  <c r="CY136" i="6"/>
  <c r="CW136" i="6"/>
  <c r="CU136" i="6"/>
  <c r="CS136" i="6"/>
  <c r="CQ136" i="6"/>
  <c r="CO136" i="6"/>
  <c r="CM136" i="6"/>
  <c r="EY136" i="6" s="1"/>
  <c r="CI136" i="6"/>
  <c r="CE136" i="6"/>
  <c r="CC136" i="6"/>
  <c r="CA136" i="6"/>
  <c r="BY136" i="6"/>
  <c r="BW136" i="6"/>
  <c r="DE136" i="6" s="1"/>
  <c r="DQ31" i="6"/>
  <c r="DM31" i="6"/>
  <c r="DG31" i="6"/>
  <c r="DC31" i="6"/>
  <c r="DA31" i="6"/>
  <c r="CY31" i="6"/>
  <c r="CW31" i="6"/>
  <c r="CU31" i="6"/>
  <c r="CS31" i="6"/>
  <c r="CQ31" i="6"/>
  <c r="CO31" i="6"/>
  <c r="CM31" i="6"/>
  <c r="CJ31" i="6"/>
  <c r="CI31" i="6"/>
  <c r="CE31" i="6"/>
  <c r="CC31" i="6"/>
  <c r="CA31" i="6"/>
  <c r="BY31" i="6"/>
  <c r="BW31" i="6"/>
  <c r="DK31" i="6" s="1"/>
  <c r="DQ30" i="6"/>
  <c r="DM30" i="6"/>
  <c r="DK30" i="6"/>
  <c r="DG30" i="6"/>
  <c r="DC30" i="6"/>
  <c r="DA30" i="6"/>
  <c r="CY30" i="6"/>
  <c r="CW30" i="6"/>
  <c r="CU30" i="6"/>
  <c r="CS30" i="6"/>
  <c r="CQ30" i="6"/>
  <c r="CO30" i="6"/>
  <c r="CM30" i="6"/>
  <c r="CJ30" i="6"/>
  <c r="CI30" i="6"/>
  <c r="CE30" i="6"/>
  <c r="CC30" i="6"/>
  <c r="CA30" i="6"/>
  <c r="BY30" i="6"/>
  <c r="BW30" i="6"/>
  <c r="DO30" i="6" s="1"/>
  <c r="DQ29" i="6"/>
  <c r="DG29" i="6"/>
  <c r="DC29" i="6"/>
  <c r="DA29" i="6"/>
  <c r="CY29" i="6"/>
  <c r="CW29" i="6"/>
  <c r="CU29" i="6"/>
  <c r="CS29" i="6"/>
  <c r="CQ29" i="6"/>
  <c r="CO29" i="6"/>
  <c r="CM29" i="6"/>
  <c r="CJ29" i="6"/>
  <c r="CI29" i="6"/>
  <c r="CE29" i="6"/>
  <c r="CC29" i="6"/>
  <c r="CA29" i="6"/>
  <c r="BY29" i="6"/>
  <c r="BW29" i="6"/>
  <c r="DK29" i="6" s="1"/>
  <c r="DQ28" i="6"/>
  <c r="DG28" i="6"/>
  <c r="DC28" i="6"/>
  <c r="DA28" i="6"/>
  <c r="CY28" i="6"/>
  <c r="CW28" i="6"/>
  <c r="CU28" i="6"/>
  <c r="CS28" i="6"/>
  <c r="CQ28" i="6"/>
  <c r="CO28" i="6"/>
  <c r="CM28" i="6"/>
  <c r="CJ28" i="6"/>
  <c r="CI28" i="6"/>
  <c r="CE28" i="6"/>
  <c r="CC28" i="6"/>
  <c r="CA28" i="6"/>
  <c r="BY28" i="6"/>
  <c r="BW28" i="6"/>
  <c r="DO28" i="6" s="1"/>
  <c r="DQ27" i="6"/>
  <c r="DG27" i="6"/>
  <c r="DC27" i="6"/>
  <c r="DA27" i="6"/>
  <c r="CY27" i="6"/>
  <c r="CW27" i="6"/>
  <c r="CU27" i="6"/>
  <c r="CS27" i="6"/>
  <c r="CQ27" i="6"/>
  <c r="CO27" i="6"/>
  <c r="CM27" i="6"/>
  <c r="CJ27" i="6"/>
  <c r="CI27" i="6"/>
  <c r="CE27" i="6"/>
  <c r="CC27" i="6"/>
  <c r="CA27" i="6"/>
  <c r="BY27" i="6"/>
  <c r="BW27" i="6"/>
  <c r="DK27" i="6" s="1"/>
  <c r="DQ26" i="6"/>
  <c r="DG26" i="6"/>
  <c r="DC26" i="6"/>
  <c r="DA26" i="6"/>
  <c r="CY26" i="6"/>
  <c r="CW26" i="6"/>
  <c r="CU26" i="6"/>
  <c r="CS26" i="6"/>
  <c r="CQ26" i="6"/>
  <c r="CO26" i="6"/>
  <c r="CM26" i="6"/>
  <c r="CJ26" i="6"/>
  <c r="CI26" i="6"/>
  <c r="CE26" i="6"/>
  <c r="CC26" i="6"/>
  <c r="CA26" i="6"/>
  <c r="BY26" i="6"/>
  <c r="BW26" i="6"/>
  <c r="DO26" i="6" s="1"/>
  <c r="BE31" i="6"/>
  <c r="AU31" i="6"/>
  <c r="AQ31" i="6"/>
  <c r="AO31" i="6"/>
  <c r="AM31" i="6"/>
  <c r="AK31" i="6"/>
  <c r="AI31" i="6"/>
  <c r="AG31" i="6"/>
  <c r="AE31" i="6"/>
  <c r="AC31" i="6"/>
  <c r="AA31" i="6"/>
  <c r="W31" i="6"/>
  <c r="S31" i="6"/>
  <c r="Q31" i="6"/>
  <c r="O31" i="6"/>
  <c r="M31" i="6"/>
  <c r="K31" i="6"/>
  <c r="BA31" i="6" s="1"/>
  <c r="BE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W30" i="6"/>
  <c r="S30" i="6"/>
  <c r="Q30" i="6"/>
  <c r="O30" i="6"/>
  <c r="M30" i="6"/>
  <c r="K30" i="6"/>
  <c r="X30" i="6" s="1"/>
  <c r="BE29" i="6"/>
  <c r="AU29" i="6"/>
  <c r="AQ29" i="6"/>
  <c r="AO29" i="6"/>
  <c r="AM29" i="6"/>
  <c r="AK29" i="6"/>
  <c r="AI29" i="6"/>
  <c r="AG29" i="6"/>
  <c r="AE29" i="6"/>
  <c r="AC29" i="6"/>
  <c r="AA29" i="6"/>
  <c r="X29" i="6"/>
  <c r="W29" i="6"/>
  <c r="S29" i="6"/>
  <c r="Q29" i="6"/>
  <c r="O29" i="6"/>
  <c r="M29" i="6"/>
  <c r="K29" i="6"/>
  <c r="BA29" i="6" s="1"/>
  <c r="BE28" i="6"/>
  <c r="AU28" i="6"/>
  <c r="AQ28" i="6"/>
  <c r="AO28" i="6"/>
  <c r="AM28" i="6"/>
  <c r="AK28" i="6"/>
  <c r="AI28" i="6"/>
  <c r="AG28" i="6"/>
  <c r="AE28" i="6"/>
  <c r="AC28" i="6"/>
  <c r="AA28" i="6"/>
  <c r="X28" i="6"/>
  <c r="W28" i="6"/>
  <c r="S28" i="6"/>
  <c r="Q28" i="6"/>
  <c r="O28" i="6"/>
  <c r="M28" i="6"/>
  <c r="K28" i="6"/>
  <c r="BC28" i="6" s="1"/>
  <c r="BE27" i="6"/>
  <c r="AU27" i="6"/>
  <c r="AQ27" i="6"/>
  <c r="AO27" i="6"/>
  <c r="AM27" i="6"/>
  <c r="AK27" i="6"/>
  <c r="AI27" i="6"/>
  <c r="AG27" i="6"/>
  <c r="AE27" i="6"/>
  <c r="AC27" i="6"/>
  <c r="AA27" i="6"/>
  <c r="X27" i="6"/>
  <c r="W27" i="6"/>
  <c r="S27" i="6"/>
  <c r="Q27" i="6"/>
  <c r="O27" i="6"/>
  <c r="M27" i="6"/>
  <c r="K27" i="6"/>
  <c r="AY27" i="6" s="1"/>
  <c r="BE26" i="6"/>
  <c r="AU26" i="6"/>
  <c r="AQ26" i="6"/>
  <c r="AO26" i="6"/>
  <c r="AM26" i="6"/>
  <c r="AK26" i="6"/>
  <c r="AI26" i="6"/>
  <c r="AG26" i="6"/>
  <c r="AE26" i="6"/>
  <c r="AC26" i="6"/>
  <c r="AA26" i="6"/>
  <c r="X26" i="6"/>
  <c r="W26" i="6"/>
  <c r="S26" i="6"/>
  <c r="Q26" i="6"/>
  <c r="O26" i="6"/>
  <c r="M26" i="6"/>
  <c r="K26" i="6"/>
  <c r="BC26" i="6" s="1"/>
  <c r="DQ433" i="6"/>
  <c r="DO433" i="6"/>
  <c r="DM433" i="6"/>
  <c r="DK433" i="6"/>
  <c r="DI433" i="6"/>
  <c r="DG433" i="6"/>
  <c r="DE433" i="6"/>
  <c r="DC433" i="6"/>
  <c r="DA433" i="6"/>
  <c r="CY433" i="6"/>
  <c r="CW433" i="6"/>
  <c r="CU433" i="6"/>
  <c r="CS433" i="6"/>
  <c r="CQ433" i="6"/>
  <c r="CO433" i="6"/>
  <c r="CK433" i="6"/>
  <c r="CJ433" i="6"/>
  <c r="EV433" i="6" s="1"/>
  <c r="CI433" i="6"/>
  <c r="CG433" i="6"/>
  <c r="CE433" i="6"/>
  <c r="CC433" i="6"/>
  <c r="CA433" i="6"/>
  <c r="BY433" i="6"/>
  <c r="DQ345" i="6"/>
  <c r="DO345" i="6"/>
  <c r="DM345" i="6"/>
  <c r="DK345" i="6"/>
  <c r="DI345" i="6"/>
  <c r="DG345" i="6"/>
  <c r="DE345" i="6"/>
  <c r="DC345" i="6"/>
  <c r="DA345" i="6"/>
  <c r="CY345" i="6"/>
  <c r="CW345" i="6"/>
  <c r="CU345" i="6"/>
  <c r="CS345" i="6"/>
  <c r="CQ345" i="6"/>
  <c r="CO345" i="6"/>
  <c r="CK345" i="6"/>
  <c r="CJ345" i="6"/>
  <c r="CI345" i="6"/>
  <c r="CG345" i="6"/>
  <c r="CE345" i="6"/>
  <c r="CC345" i="6"/>
  <c r="CA345" i="6"/>
  <c r="BY345" i="6"/>
  <c r="DQ116" i="6"/>
  <c r="DO116" i="6"/>
  <c r="DM116" i="6"/>
  <c r="DK116" i="6"/>
  <c r="DI116" i="6"/>
  <c r="DG116" i="6"/>
  <c r="DE116" i="6"/>
  <c r="DC116" i="6"/>
  <c r="DA116" i="6"/>
  <c r="CY116" i="6"/>
  <c r="CW116" i="6"/>
  <c r="CU116" i="6"/>
  <c r="CS116" i="6"/>
  <c r="CQ116" i="6"/>
  <c r="CO116" i="6"/>
  <c r="CK116" i="6"/>
  <c r="CJ116" i="6"/>
  <c r="CI116" i="6"/>
  <c r="CG116" i="6"/>
  <c r="CE116" i="6"/>
  <c r="CC116" i="6"/>
  <c r="CA116" i="6"/>
  <c r="BY116" i="6"/>
  <c r="DQ256" i="6"/>
  <c r="DO256" i="6"/>
  <c r="DM256" i="6"/>
  <c r="DK256" i="6"/>
  <c r="DI256" i="6"/>
  <c r="DG256" i="6"/>
  <c r="DE256" i="6"/>
  <c r="DC256" i="6"/>
  <c r="DA256" i="6"/>
  <c r="CY256" i="6"/>
  <c r="CW256" i="6"/>
  <c r="CU256" i="6"/>
  <c r="CS256" i="6"/>
  <c r="CQ256" i="6"/>
  <c r="CO256" i="6"/>
  <c r="CK256" i="6"/>
  <c r="CJ256" i="6"/>
  <c r="EV256" i="6" s="1"/>
  <c r="CI256" i="6"/>
  <c r="CG256" i="6"/>
  <c r="CE256" i="6"/>
  <c r="CC256" i="6"/>
  <c r="CA256" i="6"/>
  <c r="BY256" i="6"/>
  <c r="DQ228" i="6"/>
  <c r="DO228" i="6"/>
  <c r="DM228" i="6"/>
  <c r="DK228" i="6"/>
  <c r="DI228" i="6"/>
  <c r="DG228" i="6"/>
  <c r="DE228" i="6"/>
  <c r="DC228" i="6"/>
  <c r="DA228" i="6"/>
  <c r="CY228" i="6"/>
  <c r="CW228" i="6"/>
  <c r="CU228" i="6"/>
  <c r="CS228" i="6"/>
  <c r="CQ228" i="6"/>
  <c r="CO228" i="6"/>
  <c r="CK228" i="6"/>
  <c r="CJ228" i="6"/>
  <c r="CI228" i="6"/>
  <c r="CG228" i="6"/>
  <c r="CE228" i="6"/>
  <c r="CC228" i="6"/>
  <c r="CA228" i="6"/>
  <c r="BY228" i="6"/>
  <c r="DQ11" i="6"/>
  <c r="DO11" i="6"/>
  <c r="DM11" i="6"/>
  <c r="DK11" i="6"/>
  <c r="DI11" i="6"/>
  <c r="DG11" i="6"/>
  <c r="DE11" i="6"/>
  <c r="DC11" i="6"/>
  <c r="DA11" i="6"/>
  <c r="CY11" i="6"/>
  <c r="CW11" i="6"/>
  <c r="CU11" i="6"/>
  <c r="CS11" i="6"/>
  <c r="CQ11" i="6"/>
  <c r="CO11" i="6"/>
  <c r="CK11" i="6"/>
  <c r="CJ11" i="6"/>
  <c r="EV11" i="6" s="1"/>
  <c r="CI11" i="6"/>
  <c r="CG11" i="6"/>
  <c r="CE11" i="6"/>
  <c r="CC11" i="6"/>
  <c r="CA11" i="6"/>
  <c r="BY11" i="6"/>
  <c r="BE256" i="6"/>
  <c r="BC256" i="6"/>
  <c r="BA256" i="6"/>
  <c r="AY256" i="6"/>
  <c r="AW256" i="6"/>
  <c r="AU256" i="6"/>
  <c r="AS256" i="6"/>
  <c r="AQ256" i="6"/>
  <c r="AO256" i="6"/>
  <c r="AM256" i="6"/>
  <c r="AK256" i="6"/>
  <c r="AI256" i="6"/>
  <c r="AG256" i="6"/>
  <c r="AE256" i="6"/>
  <c r="AC256" i="6"/>
  <c r="Y256" i="6"/>
  <c r="W256" i="6"/>
  <c r="U256" i="6"/>
  <c r="S256" i="6"/>
  <c r="Q256" i="6"/>
  <c r="O256" i="6"/>
  <c r="M256" i="6"/>
  <c r="BE436" i="6"/>
  <c r="GC436" i="6" s="1"/>
  <c r="BC436" i="6"/>
  <c r="BA436" i="6"/>
  <c r="FY436" i="6" s="1"/>
  <c r="AY436" i="6"/>
  <c r="FW436" i="6" s="1"/>
  <c r="AW436" i="6"/>
  <c r="FU436" i="6" s="1"/>
  <c r="AU436" i="6"/>
  <c r="FS436" i="6" s="1"/>
  <c r="AS436" i="6"/>
  <c r="FQ436" i="6" s="1"/>
  <c r="AQ436" i="6"/>
  <c r="FO436" i="6" s="1"/>
  <c r="AO436" i="6"/>
  <c r="FM436" i="6" s="1"/>
  <c r="AM436" i="6"/>
  <c r="FK436" i="6" s="1"/>
  <c r="AK436" i="6"/>
  <c r="FI436" i="6" s="1"/>
  <c r="AI436" i="6"/>
  <c r="FG436" i="6" s="1"/>
  <c r="AG436" i="6"/>
  <c r="FE436" i="6" s="1"/>
  <c r="AE436" i="6"/>
  <c r="FC436" i="6" s="1"/>
  <c r="AC436" i="6"/>
  <c r="FA436" i="6" s="1"/>
  <c r="Y436" i="6"/>
  <c r="EW436" i="6" s="1"/>
  <c r="W436" i="6"/>
  <c r="EU436" i="6" s="1"/>
  <c r="U436" i="6"/>
  <c r="ES436" i="6" s="1"/>
  <c r="S436" i="6"/>
  <c r="EQ436" i="6" s="1"/>
  <c r="Q436" i="6"/>
  <c r="EO436" i="6" s="1"/>
  <c r="O436" i="6"/>
  <c r="EM436" i="6" s="1"/>
  <c r="M436" i="6"/>
  <c r="EK436" i="6" s="1"/>
  <c r="BE348" i="6"/>
  <c r="GC348" i="6" s="1"/>
  <c r="BC348" i="6"/>
  <c r="BA348" i="6"/>
  <c r="FY348" i="6" s="1"/>
  <c r="AY348" i="6"/>
  <c r="FW348" i="6" s="1"/>
  <c r="AW348" i="6"/>
  <c r="FU348" i="6" s="1"/>
  <c r="AU348" i="6"/>
  <c r="FS348" i="6" s="1"/>
  <c r="AS348" i="6"/>
  <c r="FQ348" i="6" s="1"/>
  <c r="AQ348" i="6"/>
  <c r="FO348" i="6" s="1"/>
  <c r="AO348" i="6"/>
  <c r="FM348" i="6" s="1"/>
  <c r="AM348" i="6"/>
  <c r="FK348" i="6" s="1"/>
  <c r="AK348" i="6"/>
  <c r="FI348" i="6" s="1"/>
  <c r="AI348" i="6"/>
  <c r="FG348" i="6" s="1"/>
  <c r="AG348" i="6"/>
  <c r="FE348" i="6" s="1"/>
  <c r="AE348" i="6"/>
  <c r="FC348" i="6" s="1"/>
  <c r="AC348" i="6"/>
  <c r="FA348" i="6" s="1"/>
  <c r="Y348" i="6"/>
  <c r="EW348" i="6" s="1"/>
  <c r="W348" i="6"/>
  <c r="EU348" i="6" s="1"/>
  <c r="U348" i="6"/>
  <c r="ES348" i="6" s="1"/>
  <c r="S348" i="6"/>
  <c r="EQ348" i="6" s="1"/>
  <c r="Q348" i="6"/>
  <c r="EO348" i="6" s="1"/>
  <c r="O348" i="6"/>
  <c r="M348" i="6"/>
  <c r="EK348" i="6" s="1"/>
  <c r="BE229" i="6"/>
  <c r="GC229" i="6" s="1"/>
  <c r="BC229" i="6"/>
  <c r="GA229" i="6" s="1"/>
  <c r="BA229" i="6"/>
  <c r="FY229" i="6" s="1"/>
  <c r="AY229" i="6"/>
  <c r="FW229" i="6" s="1"/>
  <c r="AW229" i="6"/>
  <c r="FU229" i="6" s="1"/>
  <c r="AU229" i="6"/>
  <c r="FS229" i="6" s="1"/>
  <c r="AS229" i="6"/>
  <c r="FQ229" i="6" s="1"/>
  <c r="AQ229" i="6"/>
  <c r="FO229" i="6" s="1"/>
  <c r="AO229" i="6"/>
  <c r="FM229" i="6" s="1"/>
  <c r="AM229" i="6"/>
  <c r="FK229" i="6" s="1"/>
  <c r="AK229" i="6"/>
  <c r="FI229" i="6" s="1"/>
  <c r="AI229" i="6"/>
  <c r="FG229" i="6" s="1"/>
  <c r="AG229" i="6"/>
  <c r="FE229" i="6" s="1"/>
  <c r="AE229" i="6"/>
  <c r="FC229" i="6" s="1"/>
  <c r="AC229" i="6"/>
  <c r="FA229" i="6" s="1"/>
  <c r="Y229" i="6"/>
  <c r="EW229" i="6" s="1"/>
  <c r="W229" i="6"/>
  <c r="EU229" i="6" s="1"/>
  <c r="U229" i="6"/>
  <c r="ES229" i="6" s="1"/>
  <c r="S229" i="6"/>
  <c r="EQ229" i="6" s="1"/>
  <c r="Q229" i="6"/>
  <c r="EO229" i="6" s="1"/>
  <c r="O229" i="6"/>
  <c r="EM229" i="6" s="1"/>
  <c r="M229" i="6"/>
  <c r="EK229" i="6" s="1"/>
  <c r="BE130" i="6"/>
  <c r="GC130" i="6" s="1"/>
  <c r="BC130" i="6"/>
  <c r="BA130" i="6"/>
  <c r="FY130" i="6" s="1"/>
  <c r="AY130" i="6"/>
  <c r="FW130" i="6" s="1"/>
  <c r="AW130" i="6"/>
  <c r="FU130" i="6" s="1"/>
  <c r="AU130" i="6"/>
  <c r="FS130" i="6" s="1"/>
  <c r="AS130" i="6"/>
  <c r="FQ130" i="6" s="1"/>
  <c r="AQ130" i="6"/>
  <c r="FO130" i="6" s="1"/>
  <c r="AO130" i="6"/>
  <c r="FM130" i="6" s="1"/>
  <c r="AM130" i="6"/>
  <c r="FK130" i="6" s="1"/>
  <c r="AK130" i="6"/>
  <c r="FI130" i="6" s="1"/>
  <c r="AI130" i="6"/>
  <c r="FG130" i="6" s="1"/>
  <c r="AG130" i="6"/>
  <c r="FE130" i="6" s="1"/>
  <c r="AE130" i="6"/>
  <c r="FC130" i="6" s="1"/>
  <c r="AC130" i="6"/>
  <c r="FA130" i="6" s="1"/>
  <c r="Y130" i="6"/>
  <c r="EW130" i="6" s="1"/>
  <c r="W130" i="6"/>
  <c r="EU130" i="6" s="1"/>
  <c r="U130" i="6"/>
  <c r="ES130" i="6" s="1"/>
  <c r="S130" i="6"/>
  <c r="EQ130" i="6" s="1"/>
  <c r="Q130" i="6"/>
  <c r="EO130" i="6" s="1"/>
  <c r="O130" i="6"/>
  <c r="M130" i="6"/>
  <c r="EK130" i="6" s="1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Y11" i="6"/>
  <c r="W11" i="6"/>
  <c r="U11" i="6"/>
  <c r="S11" i="6"/>
  <c r="Q11" i="6"/>
  <c r="O11" i="6"/>
  <c r="M11" i="6"/>
  <c r="DO122" i="6" l="1"/>
  <c r="GA122" i="6" s="1"/>
  <c r="CO120" i="6"/>
  <c r="CW120" i="6"/>
  <c r="DO123" i="6"/>
  <c r="GA123" i="6" s="1"/>
  <c r="DO328" i="6"/>
  <c r="FE256" i="6"/>
  <c r="FM256" i="6"/>
  <c r="FU256" i="6"/>
  <c r="GC256" i="6"/>
  <c r="FG256" i="6"/>
  <c r="FO256" i="6"/>
  <c r="EW256" i="6"/>
  <c r="FW256" i="6"/>
  <c r="DO118" i="6"/>
  <c r="FG29" i="6"/>
  <c r="EK30" i="6"/>
  <c r="DI30" i="6"/>
  <c r="FU30" i="6" s="1"/>
  <c r="GC31" i="6"/>
  <c r="AW26" i="6"/>
  <c r="GA26" i="6"/>
  <c r="EQ26" i="6"/>
  <c r="FA26" i="6"/>
  <c r="FI26" i="6"/>
  <c r="FS26" i="6"/>
  <c r="EQ29" i="6"/>
  <c r="FA29" i="6"/>
  <c r="FI29" i="6"/>
  <c r="EM30" i="6"/>
  <c r="EV30" i="6"/>
  <c r="FE30" i="6"/>
  <c r="FM30" i="6"/>
  <c r="FW30" i="6"/>
  <c r="EK31" i="6"/>
  <c r="CG31" i="6"/>
  <c r="FA31" i="6"/>
  <c r="FI31" i="6"/>
  <c r="DE31" i="6"/>
  <c r="FA28" i="6"/>
  <c r="FI28" i="6"/>
  <c r="FS28" i="6"/>
  <c r="U27" i="6"/>
  <c r="AS27" i="6"/>
  <c r="CG27" i="6"/>
  <c r="DE27" i="6"/>
  <c r="EY29" i="6"/>
  <c r="FO29" i="6"/>
  <c r="EU30" i="6"/>
  <c r="EQ31" i="6"/>
  <c r="EK26" i="6"/>
  <c r="EU26" i="6"/>
  <c r="FC26" i="6"/>
  <c r="FK26" i="6"/>
  <c r="EY28" i="6"/>
  <c r="FG28" i="6"/>
  <c r="FO28" i="6"/>
  <c r="EK29" i="6"/>
  <c r="EY30" i="6"/>
  <c r="FG30" i="6"/>
  <c r="FO30" i="6"/>
  <c r="EU31" i="6"/>
  <c r="FC31" i="6"/>
  <c r="FK31" i="6"/>
  <c r="DO136" i="6"/>
  <c r="BY115" i="6"/>
  <c r="CW115" i="6"/>
  <c r="EK27" i="6"/>
  <c r="FI27" i="6"/>
  <c r="GC27" i="6"/>
  <c r="EO28" i="6"/>
  <c r="DO29" i="6"/>
  <c r="CQ121" i="6"/>
  <c r="DG121" i="6"/>
  <c r="FM11" i="6"/>
  <c r="ES256" i="6"/>
  <c r="FI256" i="6"/>
  <c r="FY256" i="6"/>
  <c r="CI115" i="6"/>
  <c r="DI26" i="6"/>
  <c r="EU27" i="6"/>
  <c r="FK27" i="6"/>
  <c r="GA28" i="6"/>
  <c r="DE29" i="6"/>
  <c r="FQ29" i="6" s="1"/>
  <c r="EO30" i="6"/>
  <c r="FY30" i="6"/>
  <c r="FS31" i="6"/>
  <c r="CG120" i="6"/>
  <c r="CY121" i="6"/>
  <c r="CG138" i="6"/>
  <c r="DM138" i="6"/>
  <c r="DR140" i="6"/>
  <c r="DS140" i="6"/>
  <c r="GA140" i="6"/>
  <c r="BF130" i="6"/>
  <c r="EM130" i="6"/>
  <c r="BF256" i="6"/>
  <c r="DR256" i="6"/>
  <c r="EM256" i="6"/>
  <c r="EU256" i="6"/>
  <c r="FC256" i="6"/>
  <c r="FK256" i="6"/>
  <c r="FS256" i="6"/>
  <c r="DS256" i="6"/>
  <c r="GA256" i="6"/>
  <c r="CC115" i="6"/>
  <c r="DA115" i="6"/>
  <c r="DI115" i="6"/>
  <c r="DQ115" i="6"/>
  <c r="U26" i="6"/>
  <c r="AS26" i="6"/>
  <c r="AW27" i="6"/>
  <c r="U28" i="6"/>
  <c r="U29" i="6"/>
  <c r="BC31" i="6"/>
  <c r="EM26" i="6"/>
  <c r="EV26" i="6"/>
  <c r="FE26" i="6"/>
  <c r="FM26" i="6"/>
  <c r="GC26" i="6"/>
  <c r="EO27" i="6"/>
  <c r="EV27" i="6"/>
  <c r="FE27" i="6"/>
  <c r="FM27" i="6"/>
  <c r="DM27" i="6"/>
  <c r="EK28" i="6"/>
  <c r="EU28" i="6"/>
  <c r="FC28" i="6"/>
  <c r="FK28" i="6"/>
  <c r="DI28" i="6"/>
  <c r="EM29" i="6"/>
  <c r="EU29" i="6"/>
  <c r="FC29" i="6"/>
  <c r="FK29" i="6"/>
  <c r="FS29" i="6"/>
  <c r="EQ30" i="6"/>
  <c r="FA30" i="6"/>
  <c r="FI30" i="6"/>
  <c r="FS30" i="6"/>
  <c r="GC30" i="6"/>
  <c r="EO31" i="6"/>
  <c r="FE31" i="6"/>
  <c r="FM31" i="6"/>
  <c r="FY31" i="6"/>
  <c r="CG136" i="6"/>
  <c r="DI136" i="6"/>
  <c r="DM120" i="6"/>
  <c r="DO138" i="6"/>
  <c r="EQ256" i="6"/>
  <c r="DE115" i="6"/>
  <c r="FA27" i="6"/>
  <c r="DR141" i="6"/>
  <c r="EM141" i="6"/>
  <c r="DS141" i="6"/>
  <c r="GA141" i="6"/>
  <c r="BG130" i="6"/>
  <c r="GA130" i="6"/>
  <c r="BG256" i="6"/>
  <c r="FE11" i="6"/>
  <c r="FU11" i="6"/>
  <c r="EK256" i="6"/>
  <c r="FA256" i="6"/>
  <c r="FQ256" i="6"/>
  <c r="DR116" i="6"/>
  <c r="CA115" i="6"/>
  <c r="DS116" i="6"/>
  <c r="BA26" i="6"/>
  <c r="EM27" i="6"/>
  <c r="FC27" i="6"/>
  <c r="FS27" i="6"/>
  <c r="EQ28" i="6"/>
  <c r="CG29" i="6"/>
  <c r="GC29" i="6"/>
  <c r="EM31" i="6"/>
  <c r="BG436" i="6"/>
  <c r="GA436" i="6"/>
  <c r="EO256" i="6"/>
  <c r="CE115" i="6"/>
  <c r="CK115" i="6"/>
  <c r="DK115" i="6"/>
  <c r="DR433" i="6"/>
  <c r="DS433" i="6"/>
  <c r="BA27" i="6"/>
  <c r="AW28" i="6"/>
  <c r="BC29" i="6"/>
  <c r="EO26" i="6"/>
  <c r="EY26" i="6"/>
  <c r="FG26" i="6"/>
  <c r="FO26" i="6"/>
  <c r="FW27" i="6"/>
  <c r="EQ27" i="6"/>
  <c r="EY27" i="6"/>
  <c r="FG27" i="6"/>
  <c r="FO27" i="6"/>
  <c r="DO27" i="6"/>
  <c r="EM28" i="6"/>
  <c r="EV28" i="6"/>
  <c r="FE28" i="6"/>
  <c r="FM28" i="6"/>
  <c r="GC28" i="6"/>
  <c r="EO29" i="6"/>
  <c r="EV29" i="6"/>
  <c r="FE29" i="6"/>
  <c r="FM29" i="6"/>
  <c r="DM29" i="6"/>
  <c r="FY29" i="6" s="1"/>
  <c r="FC30" i="6"/>
  <c r="FK30" i="6"/>
  <c r="EY31" i="6"/>
  <c r="FG31" i="6"/>
  <c r="FO31" i="6"/>
  <c r="DO31" i="6"/>
  <c r="DO121" i="6"/>
  <c r="DR124" i="6"/>
  <c r="DO197" i="6"/>
  <c r="DO142" i="6"/>
  <c r="GA142" i="6" s="1"/>
  <c r="CJ200" i="6"/>
  <c r="EQ11" i="6"/>
  <c r="EW11" i="6"/>
  <c r="FG11" i="6"/>
  <c r="FO11" i="6"/>
  <c r="FW11" i="6"/>
  <c r="EO11" i="6"/>
  <c r="BG11" i="6"/>
  <c r="EK11" i="6"/>
  <c r="ES11" i="6"/>
  <c r="FA11" i="6"/>
  <c r="FI11" i="6"/>
  <c r="FQ11" i="6"/>
  <c r="FY11" i="6"/>
  <c r="GC11" i="6"/>
  <c r="EM11" i="6"/>
  <c r="EU11" i="6"/>
  <c r="FC11" i="6"/>
  <c r="FK11" i="6"/>
  <c r="FS11" i="6"/>
  <c r="DS11" i="6"/>
  <c r="GA11" i="6"/>
  <c r="DO202" i="6"/>
  <c r="DR204" i="6"/>
  <c r="DR205" i="6"/>
  <c r="DR203" i="6"/>
  <c r="DR206" i="6"/>
  <c r="DO200" i="6"/>
  <c r="CJ202" i="6"/>
  <c r="DS206" i="6"/>
  <c r="BG229" i="6"/>
  <c r="DR228" i="6"/>
  <c r="DS228" i="6"/>
  <c r="DR240" i="6"/>
  <c r="EM240" i="6"/>
  <c r="DS240" i="6"/>
  <c r="DR273" i="6"/>
  <c r="EV273" i="6"/>
  <c r="DR269" i="6"/>
  <c r="DS269" i="6"/>
  <c r="DR270" i="6"/>
  <c r="DR284" i="6"/>
  <c r="DR285" i="6"/>
  <c r="DS286" i="6"/>
  <c r="ES286" i="6"/>
  <c r="CG329" i="6"/>
  <c r="BF348" i="6"/>
  <c r="EM348" i="6"/>
  <c r="DS345" i="6"/>
  <c r="BG348" i="6"/>
  <c r="GA348" i="6"/>
  <c r="DS169" i="6"/>
  <c r="DR172" i="6"/>
  <c r="DR174" i="6"/>
  <c r="DR173" i="6"/>
  <c r="DS168" i="6"/>
  <c r="DS173" i="6"/>
  <c r="DS174" i="6"/>
  <c r="DS285" i="6"/>
  <c r="DR286" i="6"/>
  <c r="DS172" i="6"/>
  <c r="DS273" i="6"/>
  <c r="DR168" i="6"/>
  <c r="DR169" i="6"/>
  <c r="DS270" i="6"/>
  <c r="DR283" i="6"/>
  <c r="DS284" i="6"/>
  <c r="DS283" i="6"/>
  <c r="DS205" i="6"/>
  <c r="DS203" i="6"/>
  <c r="DS204" i="6"/>
  <c r="CG139" i="6"/>
  <c r="DM139" i="6"/>
  <c r="DO139" i="6"/>
  <c r="DM137" i="6"/>
  <c r="DO137" i="6"/>
  <c r="CG137" i="6"/>
  <c r="CG201" i="6"/>
  <c r="DM201" i="6"/>
  <c r="DO201" i="6"/>
  <c r="CG200" i="6"/>
  <c r="CG202" i="6"/>
  <c r="CJ197" i="6"/>
  <c r="CG143" i="6"/>
  <c r="ES143" i="6" s="1"/>
  <c r="DM143" i="6"/>
  <c r="FY143" i="6" s="1"/>
  <c r="CJ142" i="6"/>
  <c r="EV142" i="6" s="1"/>
  <c r="DO143" i="6"/>
  <c r="GA143" i="6" s="1"/>
  <c r="CG197" i="6"/>
  <c r="CG142" i="6"/>
  <c r="ES142" i="6" s="1"/>
  <c r="DO329" i="6"/>
  <c r="DS124" i="6"/>
  <c r="DM241" i="6"/>
  <c r="CG241" i="6"/>
  <c r="CJ328" i="6"/>
  <c r="CG328" i="6"/>
  <c r="CJ123" i="6"/>
  <c r="CG123" i="6"/>
  <c r="CJ122" i="6"/>
  <c r="CG122" i="6"/>
  <c r="CG117" i="6"/>
  <c r="DM117" i="6"/>
  <c r="CJ118" i="6"/>
  <c r="CG119" i="6"/>
  <c r="DM119" i="6"/>
  <c r="CQ120" i="6"/>
  <c r="CY120" i="6"/>
  <c r="DG120" i="6"/>
  <c r="DO120" i="6"/>
  <c r="CJ121" i="6"/>
  <c r="EV121" i="6" s="1"/>
  <c r="CS121" i="6"/>
  <c r="DO117" i="6"/>
  <c r="DO119" i="6"/>
  <c r="CS120" i="6"/>
  <c r="CU121" i="6"/>
  <c r="DC121" i="6"/>
  <c r="CG118" i="6"/>
  <c r="CU120" i="6"/>
  <c r="CG121" i="6"/>
  <c r="CO121" i="6"/>
  <c r="CO115" i="6" s="1"/>
  <c r="DK136" i="6"/>
  <c r="CG26" i="6"/>
  <c r="DE26" i="6"/>
  <c r="DM26" i="6"/>
  <c r="DI27" i="6"/>
  <c r="CG28" i="6"/>
  <c r="DE28" i="6"/>
  <c r="DM28" i="6"/>
  <c r="DI29" i="6"/>
  <c r="CG30" i="6"/>
  <c r="DE30" i="6"/>
  <c r="DI31" i="6"/>
  <c r="DK26" i="6"/>
  <c r="DK28" i="6"/>
  <c r="AY26" i="6"/>
  <c r="BC27" i="6"/>
  <c r="AY28" i="6"/>
  <c r="AW29" i="6"/>
  <c r="U30" i="6"/>
  <c r="X31" i="6"/>
  <c r="EV31" i="6" s="1"/>
  <c r="AW31" i="6"/>
  <c r="AS28" i="6"/>
  <c r="BA28" i="6"/>
  <c r="AY29" i="6"/>
  <c r="FW29" i="6" s="1"/>
  <c r="BC30" i="6"/>
  <c r="AY31" i="6"/>
  <c r="U31" i="6"/>
  <c r="AS31" i="6"/>
  <c r="FQ31" i="6" s="1"/>
  <c r="DR11" i="6"/>
  <c r="DR345" i="6"/>
  <c r="BF436" i="6"/>
  <c r="BF229" i="6"/>
  <c r="BF11" i="6"/>
  <c r="BD224" i="7"/>
  <c r="BB224" i="7"/>
  <c r="AZ224" i="7"/>
  <c r="AX224" i="7"/>
  <c r="AV224" i="7"/>
  <c r="AT224" i="7"/>
  <c r="AR224" i="7"/>
  <c r="AP224" i="7"/>
  <c r="AN224" i="7"/>
  <c r="AL224" i="7"/>
  <c r="AJ224" i="7"/>
  <c r="AH224" i="7"/>
  <c r="AF224" i="7"/>
  <c r="AD224" i="7"/>
  <c r="AB224" i="7"/>
  <c r="X224" i="7"/>
  <c r="W224" i="7"/>
  <c r="V224" i="7"/>
  <c r="T224" i="7"/>
  <c r="R224" i="7"/>
  <c r="P224" i="7"/>
  <c r="N224" i="7"/>
  <c r="L224" i="7"/>
  <c r="BD219" i="7"/>
  <c r="BB219" i="7"/>
  <c r="AZ219" i="7"/>
  <c r="AX219" i="7"/>
  <c r="AV219" i="7"/>
  <c r="AT219" i="7"/>
  <c r="AR219" i="7"/>
  <c r="AP219" i="7"/>
  <c r="AN219" i="7"/>
  <c r="AL219" i="7"/>
  <c r="AJ219" i="7"/>
  <c r="AH219" i="7"/>
  <c r="AF219" i="7"/>
  <c r="AD219" i="7"/>
  <c r="AB219" i="7"/>
  <c r="X219" i="7"/>
  <c r="W219" i="7"/>
  <c r="V219" i="7"/>
  <c r="T219" i="7"/>
  <c r="R219" i="7"/>
  <c r="P219" i="7"/>
  <c r="N219" i="7"/>
  <c r="L219" i="7"/>
  <c r="BD218" i="7"/>
  <c r="BB218" i="7"/>
  <c r="AZ218" i="7"/>
  <c r="AX218" i="7"/>
  <c r="AV218" i="7"/>
  <c r="AT218" i="7"/>
  <c r="AR218" i="7"/>
  <c r="AP218" i="7"/>
  <c r="AN218" i="7"/>
  <c r="AL218" i="7"/>
  <c r="AJ218" i="7"/>
  <c r="AH218" i="7"/>
  <c r="AF218" i="7"/>
  <c r="AD218" i="7"/>
  <c r="AB218" i="7"/>
  <c r="X218" i="7"/>
  <c r="W218" i="7"/>
  <c r="V218" i="7"/>
  <c r="T218" i="7"/>
  <c r="R218" i="7"/>
  <c r="P218" i="7"/>
  <c r="N218" i="7"/>
  <c r="L218" i="7"/>
  <c r="BD83" i="7"/>
  <c r="BB83" i="7"/>
  <c r="AZ83" i="7"/>
  <c r="AX83" i="7"/>
  <c r="AV83" i="7"/>
  <c r="AT83" i="7"/>
  <c r="AR83" i="7"/>
  <c r="AP83" i="7"/>
  <c r="AN83" i="7"/>
  <c r="AL83" i="7"/>
  <c r="AJ83" i="7"/>
  <c r="AH83" i="7"/>
  <c r="AF83" i="7"/>
  <c r="AD83" i="7"/>
  <c r="AB83" i="7"/>
  <c r="X83" i="7"/>
  <c r="W83" i="7"/>
  <c r="V83" i="7"/>
  <c r="T83" i="7"/>
  <c r="R83" i="7"/>
  <c r="P83" i="7"/>
  <c r="N83" i="7"/>
  <c r="L83" i="7"/>
  <c r="BD82" i="7"/>
  <c r="BB82" i="7"/>
  <c r="AZ82" i="7"/>
  <c r="AX82" i="7"/>
  <c r="AV82" i="7"/>
  <c r="AT82" i="7"/>
  <c r="AR82" i="7"/>
  <c r="AP82" i="7"/>
  <c r="AN82" i="7"/>
  <c r="AL82" i="7"/>
  <c r="AJ82" i="7"/>
  <c r="AH82" i="7"/>
  <c r="AF82" i="7"/>
  <c r="AD82" i="7"/>
  <c r="AB82" i="7"/>
  <c r="X82" i="7"/>
  <c r="W82" i="7"/>
  <c r="V82" i="7"/>
  <c r="T82" i="7"/>
  <c r="R82" i="7"/>
  <c r="P82" i="7"/>
  <c r="N82" i="7"/>
  <c r="L82" i="7"/>
  <c r="BE82" i="7" l="1"/>
  <c r="BE224" i="7"/>
  <c r="ES27" i="6"/>
  <c r="CY115" i="6"/>
  <c r="DR138" i="6"/>
  <c r="CU115" i="6"/>
  <c r="DS329" i="6"/>
  <c r="DO115" i="6"/>
  <c r="DR28" i="6"/>
  <c r="FU26" i="6"/>
  <c r="ES28" i="6"/>
  <c r="ES26" i="6"/>
  <c r="ES29" i="6"/>
  <c r="FW26" i="6"/>
  <c r="DS30" i="6"/>
  <c r="FQ27" i="6"/>
  <c r="DM115" i="6"/>
  <c r="GA27" i="6"/>
  <c r="ES31" i="6"/>
  <c r="BG28" i="6"/>
  <c r="BF30" i="6"/>
  <c r="BG26" i="6"/>
  <c r="BF26" i="6"/>
  <c r="DS200" i="6"/>
  <c r="DS122" i="6"/>
  <c r="EV122" i="6"/>
  <c r="DS31" i="6"/>
  <c r="FU31" i="6"/>
  <c r="FU28" i="6"/>
  <c r="GA29" i="6"/>
  <c r="DR29" i="6"/>
  <c r="FU29" i="6"/>
  <c r="BF28" i="6"/>
  <c r="BG30" i="6"/>
  <c r="DR30" i="6"/>
  <c r="FQ30" i="6"/>
  <c r="FQ28" i="6"/>
  <c r="DR26" i="6"/>
  <c r="FQ26" i="6"/>
  <c r="DR136" i="6"/>
  <c r="DR118" i="6"/>
  <c r="DS119" i="6"/>
  <c r="DS120" i="6"/>
  <c r="DR119" i="6"/>
  <c r="DR117" i="6"/>
  <c r="DS123" i="6"/>
  <c r="EV123" i="6"/>
  <c r="DR200" i="6"/>
  <c r="DS139" i="6"/>
  <c r="DS138" i="6"/>
  <c r="FY27" i="6"/>
  <c r="CS115" i="6"/>
  <c r="DR27" i="6"/>
  <c r="FU27" i="6"/>
  <c r="DR121" i="6"/>
  <c r="DS118" i="6"/>
  <c r="DR139" i="6"/>
  <c r="CG115" i="6"/>
  <c r="CJ115" i="6"/>
  <c r="BG31" i="6"/>
  <c r="DS28" i="6"/>
  <c r="FY28" i="6"/>
  <c r="DS26" i="6"/>
  <c r="FY26" i="6"/>
  <c r="DR123" i="6"/>
  <c r="ES123" i="6"/>
  <c r="BG29" i="6"/>
  <c r="BF31" i="6"/>
  <c r="BG27" i="6"/>
  <c r="FW28" i="6"/>
  <c r="ES30" i="6"/>
  <c r="DS121" i="6"/>
  <c r="DR120" i="6"/>
  <c r="DR122" i="6"/>
  <c r="ES122" i="6"/>
  <c r="DR137" i="6"/>
  <c r="GA31" i="6"/>
  <c r="FW31" i="6"/>
  <c r="DC115" i="6"/>
  <c r="CQ115" i="6"/>
  <c r="GA30" i="6"/>
  <c r="DG115" i="6"/>
  <c r="DR197" i="6"/>
  <c r="DS201" i="6"/>
  <c r="DS197" i="6"/>
  <c r="DS142" i="6"/>
  <c r="DR202" i="6"/>
  <c r="DR143" i="6"/>
  <c r="DR201" i="6"/>
  <c r="DR241" i="6"/>
  <c r="DR328" i="6"/>
  <c r="DS328" i="6"/>
  <c r="EV328" i="6"/>
  <c r="DR329" i="6"/>
  <c r="BF219" i="7"/>
  <c r="BE218" i="7"/>
  <c r="BF218" i="7"/>
  <c r="BE219" i="7"/>
  <c r="BF224" i="7"/>
  <c r="BF82" i="7"/>
  <c r="BE83" i="7"/>
  <c r="BF83" i="7"/>
  <c r="DS137" i="6"/>
  <c r="DS202" i="6"/>
  <c r="DS143" i="6"/>
  <c r="DR142" i="6"/>
  <c r="DS241" i="6"/>
  <c r="DS117" i="6"/>
  <c r="DS136" i="6"/>
  <c r="DS27" i="6"/>
  <c r="DR31" i="6"/>
  <c r="DS29" i="6"/>
  <c r="BF27" i="6"/>
  <c r="BF29" i="6"/>
  <c r="N44" i="7"/>
  <c r="AR118" i="7"/>
  <c r="DR115" i="6" l="1"/>
  <c r="DS115" i="6"/>
  <c r="BD115" i="6"/>
  <c r="GB115" i="6" s="1"/>
  <c r="BB115" i="6"/>
  <c r="FZ115" i="6" s="1"/>
  <c r="AZ115" i="6"/>
  <c r="FX115" i="6" s="1"/>
  <c r="AX115" i="6"/>
  <c r="FV115" i="6" s="1"/>
  <c r="AV115" i="6"/>
  <c r="FT115" i="6" s="1"/>
  <c r="AT115" i="6"/>
  <c r="FR115" i="6" s="1"/>
  <c r="AR115" i="6"/>
  <c r="FP115" i="6" s="1"/>
  <c r="AP115" i="6"/>
  <c r="FN115" i="6" s="1"/>
  <c r="AN115" i="6"/>
  <c r="FL115" i="6" s="1"/>
  <c r="AL115" i="6"/>
  <c r="FJ115" i="6" s="1"/>
  <c r="AJ115" i="6"/>
  <c r="FH115" i="6" s="1"/>
  <c r="AH115" i="6"/>
  <c r="FF115" i="6" s="1"/>
  <c r="AF115" i="6"/>
  <c r="FD115" i="6" s="1"/>
  <c r="AD115" i="6"/>
  <c r="FB115" i="6" s="1"/>
  <c r="AB115" i="6"/>
  <c r="EZ115" i="6" s="1"/>
  <c r="AA115" i="6"/>
  <c r="EY115" i="6" s="1"/>
  <c r="Z115" i="6"/>
  <c r="EX115" i="6" s="1"/>
  <c r="V115" i="6"/>
  <c r="ET115" i="6" s="1"/>
  <c r="T115" i="6"/>
  <c r="ER115" i="6" s="1"/>
  <c r="R115" i="6"/>
  <c r="EP115" i="6" s="1"/>
  <c r="P115" i="6"/>
  <c r="EN115" i="6" s="1"/>
  <c r="N115" i="6"/>
  <c r="EL115" i="6" s="1"/>
  <c r="L115" i="6"/>
  <c r="EJ115" i="6" s="1"/>
  <c r="BE422" i="6"/>
  <c r="GC422" i="6" s="1"/>
  <c r="AY422" i="6"/>
  <c r="FW422" i="6" s="1"/>
  <c r="AW422" i="6"/>
  <c r="FU422" i="6" s="1"/>
  <c r="AU422" i="6"/>
  <c r="FS422" i="6" s="1"/>
  <c r="AS422" i="6"/>
  <c r="FQ422" i="6" s="1"/>
  <c r="AQ422" i="6"/>
  <c r="FO422" i="6" s="1"/>
  <c r="AO422" i="6"/>
  <c r="FM422" i="6" s="1"/>
  <c r="AM422" i="6"/>
  <c r="FK422" i="6" s="1"/>
  <c r="AK422" i="6"/>
  <c r="FI422" i="6" s="1"/>
  <c r="AI422" i="6"/>
  <c r="FG422" i="6" s="1"/>
  <c r="AG422" i="6"/>
  <c r="FE422" i="6" s="1"/>
  <c r="AE422" i="6"/>
  <c r="FC422" i="6" s="1"/>
  <c r="AC422" i="6"/>
  <c r="FA422" i="6" s="1"/>
  <c r="Y422" i="6"/>
  <c r="EW422" i="6" s="1"/>
  <c r="W422" i="6"/>
  <c r="EU422" i="6" s="1"/>
  <c r="S422" i="6"/>
  <c r="EQ422" i="6" s="1"/>
  <c r="Q422" i="6"/>
  <c r="EO422" i="6" s="1"/>
  <c r="M422" i="6"/>
  <c r="EK422" i="6" s="1"/>
  <c r="K422" i="6"/>
  <c r="BA422" i="6" s="1"/>
  <c r="FY422" i="6" s="1"/>
  <c r="BE332" i="6"/>
  <c r="GC332" i="6" s="1"/>
  <c r="AY332" i="6"/>
  <c r="FW332" i="6" s="1"/>
  <c r="AW332" i="6"/>
  <c r="FU332" i="6" s="1"/>
  <c r="AU332" i="6"/>
  <c r="FS332" i="6" s="1"/>
  <c r="AS332" i="6"/>
  <c r="FQ332" i="6" s="1"/>
  <c r="AQ332" i="6"/>
  <c r="FO332" i="6" s="1"/>
  <c r="AO332" i="6"/>
  <c r="FM332" i="6" s="1"/>
  <c r="AM332" i="6"/>
  <c r="FK332" i="6" s="1"/>
  <c r="AK332" i="6"/>
  <c r="FI332" i="6" s="1"/>
  <c r="AI332" i="6"/>
  <c r="FG332" i="6" s="1"/>
  <c r="AG332" i="6"/>
  <c r="FE332" i="6" s="1"/>
  <c r="AE332" i="6"/>
  <c r="FC332" i="6" s="1"/>
  <c r="AC332" i="6"/>
  <c r="FA332" i="6" s="1"/>
  <c r="Y332" i="6"/>
  <c r="EW332" i="6" s="1"/>
  <c r="W332" i="6"/>
  <c r="EU332" i="6" s="1"/>
  <c r="S332" i="6"/>
  <c r="EQ332" i="6" s="1"/>
  <c r="Q332" i="6"/>
  <c r="EO332" i="6" s="1"/>
  <c r="M332" i="6"/>
  <c r="EK332" i="6" s="1"/>
  <c r="K332" i="6"/>
  <c r="BA332" i="6" s="1"/>
  <c r="FY332" i="6" s="1"/>
  <c r="BE244" i="6"/>
  <c r="GC244" i="6" s="1"/>
  <c r="AY244" i="6"/>
  <c r="FW244" i="6" s="1"/>
  <c r="AW244" i="6"/>
  <c r="FU244" i="6" s="1"/>
  <c r="AU244" i="6"/>
  <c r="FS244" i="6" s="1"/>
  <c r="AS244" i="6"/>
  <c r="FQ244" i="6" s="1"/>
  <c r="AQ244" i="6"/>
  <c r="FO244" i="6" s="1"/>
  <c r="AO244" i="6"/>
  <c r="FM244" i="6" s="1"/>
  <c r="AM244" i="6"/>
  <c r="FK244" i="6" s="1"/>
  <c r="AK244" i="6"/>
  <c r="FI244" i="6" s="1"/>
  <c r="AI244" i="6"/>
  <c r="FG244" i="6" s="1"/>
  <c r="AG244" i="6"/>
  <c r="FE244" i="6" s="1"/>
  <c r="AE244" i="6"/>
  <c r="FC244" i="6" s="1"/>
  <c r="AC244" i="6"/>
  <c r="FA244" i="6" s="1"/>
  <c r="Y244" i="6"/>
  <c r="EW244" i="6" s="1"/>
  <c r="W244" i="6"/>
  <c r="EU244" i="6" s="1"/>
  <c r="S244" i="6"/>
  <c r="EQ244" i="6" s="1"/>
  <c r="Q244" i="6"/>
  <c r="EO244" i="6" s="1"/>
  <c r="M244" i="6"/>
  <c r="K244" i="6"/>
  <c r="BA244" i="6" s="1"/>
  <c r="FY244" i="6" s="1"/>
  <c r="O129" i="6"/>
  <c r="M129" i="6"/>
  <c r="EK129" i="6" s="1"/>
  <c r="K129" i="6"/>
  <c r="BE331" i="6"/>
  <c r="GC331" i="6" s="1"/>
  <c r="AY331" i="6"/>
  <c r="FW331" i="6" s="1"/>
  <c r="AW331" i="6"/>
  <c r="FU331" i="6" s="1"/>
  <c r="AU331" i="6"/>
  <c r="FS331" i="6" s="1"/>
  <c r="AS331" i="6"/>
  <c r="FQ331" i="6" s="1"/>
  <c r="AQ331" i="6"/>
  <c r="FO331" i="6" s="1"/>
  <c r="AO331" i="6"/>
  <c r="FM331" i="6" s="1"/>
  <c r="AM331" i="6"/>
  <c r="FK331" i="6" s="1"/>
  <c r="AK331" i="6"/>
  <c r="FI331" i="6" s="1"/>
  <c r="AI331" i="6"/>
  <c r="FG331" i="6" s="1"/>
  <c r="AG331" i="6"/>
  <c r="FE331" i="6" s="1"/>
  <c r="AE331" i="6"/>
  <c r="FC331" i="6" s="1"/>
  <c r="AC331" i="6"/>
  <c r="FA331" i="6" s="1"/>
  <c r="Y331" i="6"/>
  <c r="EW331" i="6" s="1"/>
  <c r="W331" i="6"/>
  <c r="EU331" i="6" s="1"/>
  <c r="S331" i="6"/>
  <c r="EQ331" i="6" s="1"/>
  <c r="Q331" i="6"/>
  <c r="EO331" i="6" s="1"/>
  <c r="M331" i="6"/>
  <c r="EK331" i="6" s="1"/>
  <c r="K331" i="6"/>
  <c r="BA331" i="6" s="1"/>
  <c r="FY331" i="6" s="1"/>
  <c r="BE243" i="6"/>
  <c r="GC243" i="6" s="1"/>
  <c r="AY243" i="6"/>
  <c r="FW243" i="6" s="1"/>
  <c r="AW243" i="6"/>
  <c r="FU243" i="6" s="1"/>
  <c r="AU243" i="6"/>
  <c r="FS243" i="6" s="1"/>
  <c r="AS243" i="6"/>
  <c r="FQ243" i="6" s="1"/>
  <c r="AQ243" i="6"/>
  <c r="FO243" i="6" s="1"/>
  <c r="AO243" i="6"/>
  <c r="FM243" i="6" s="1"/>
  <c r="AM243" i="6"/>
  <c r="FK243" i="6" s="1"/>
  <c r="AK243" i="6"/>
  <c r="FI243" i="6" s="1"/>
  <c r="AI243" i="6"/>
  <c r="FG243" i="6" s="1"/>
  <c r="AG243" i="6"/>
  <c r="FE243" i="6" s="1"/>
  <c r="AE243" i="6"/>
  <c r="FC243" i="6" s="1"/>
  <c r="AC243" i="6"/>
  <c r="FA243" i="6" s="1"/>
  <c r="Y243" i="6"/>
  <c r="EW243" i="6" s="1"/>
  <c r="W243" i="6"/>
  <c r="EU243" i="6" s="1"/>
  <c r="S243" i="6"/>
  <c r="EQ243" i="6" s="1"/>
  <c r="Q243" i="6"/>
  <c r="EO243" i="6" s="1"/>
  <c r="M243" i="6"/>
  <c r="K243" i="6"/>
  <c r="BA243" i="6" s="1"/>
  <c r="FY243" i="6" s="1"/>
  <c r="O128" i="6"/>
  <c r="EM128" i="6" s="1"/>
  <c r="M128" i="6"/>
  <c r="EK128" i="6" s="1"/>
  <c r="K128" i="6"/>
  <c r="O127" i="6"/>
  <c r="EM127" i="6" s="1"/>
  <c r="M127" i="6"/>
  <c r="EK127" i="6" s="1"/>
  <c r="K127" i="6"/>
  <c r="BE242" i="6"/>
  <c r="GC242" i="6" s="1"/>
  <c r="AY242" i="6"/>
  <c r="FW242" i="6" s="1"/>
  <c r="AW242" i="6"/>
  <c r="FU242" i="6" s="1"/>
  <c r="AU242" i="6"/>
  <c r="FS242" i="6" s="1"/>
  <c r="AS242" i="6"/>
  <c r="FQ242" i="6" s="1"/>
  <c r="AQ242" i="6"/>
  <c r="FO242" i="6" s="1"/>
  <c r="AO242" i="6"/>
  <c r="FM242" i="6" s="1"/>
  <c r="AM242" i="6"/>
  <c r="FK242" i="6" s="1"/>
  <c r="AK242" i="6"/>
  <c r="FI242" i="6" s="1"/>
  <c r="AI242" i="6"/>
  <c r="FG242" i="6" s="1"/>
  <c r="AG242" i="6"/>
  <c r="FE242" i="6" s="1"/>
  <c r="AE242" i="6"/>
  <c r="FC242" i="6" s="1"/>
  <c r="AC242" i="6"/>
  <c r="FA242" i="6" s="1"/>
  <c r="Y242" i="6"/>
  <c r="EW242" i="6" s="1"/>
  <c r="W242" i="6"/>
  <c r="EU242" i="6" s="1"/>
  <c r="S242" i="6"/>
  <c r="EQ242" i="6" s="1"/>
  <c r="Q242" i="6"/>
  <c r="EO242" i="6" s="1"/>
  <c r="M242" i="6"/>
  <c r="EK242" i="6" s="1"/>
  <c r="K242" i="6"/>
  <c r="BA242" i="6" s="1"/>
  <c r="FY242" i="6" s="1"/>
  <c r="BE330" i="6"/>
  <c r="GC330" i="6" s="1"/>
  <c r="AY330" i="6"/>
  <c r="FW330" i="6" s="1"/>
  <c r="AW330" i="6"/>
  <c r="FU330" i="6" s="1"/>
  <c r="AU330" i="6"/>
  <c r="FS330" i="6" s="1"/>
  <c r="AS330" i="6"/>
  <c r="FQ330" i="6" s="1"/>
  <c r="AQ330" i="6"/>
  <c r="FO330" i="6" s="1"/>
  <c r="AO330" i="6"/>
  <c r="FM330" i="6" s="1"/>
  <c r="AM330" i="6"/>
  <c r="FK330" i="6" s="1"/>
  <c r="AK330" i="6"/>
  <c r="FI330" i="6" s="1"/>
  <c r="AI330" i="6"/>
  <c r="FG330" i="6" s="1"/>
  <c r="AG330" i="6"/>
  <c r="FE330" i="6" s="1"/>
  <c r="AE330" i="6"/>
  <c r="FC330" i="6" s="1"/>
  <c r="AC330" i="6"/>
  <c r="FA330" i="6" s="1"/>
  <c r="Y330" i="6"/>
  <c r="EW330" i="6" s="1"/>
  <c r="W330" i="6"/>
  <c r="EU330" i="6" s="1"/>
  <c r="S330" i="6"/>
  <c r="EQ330" i="6" s="1"/>
  <c r="Q330" i="6"/>
  <c r="EO330" i="6" s="1"/>
  <c r="M330" i="6"/>
  <c r="EK330" i="6" s="1"/>
  <c r="K330" i="6"/>
  <c r="X330" i="6" s="1"/>
  <c r="EV330" i="6" s="1"/>
  <c r="BE421" i="6"/>
  <c r="GC421" i="6" s="1"/>
  <c r="AW421" i="6"/>
  <c r="FU421" i="6" s="1"/>
  <c r="AU421" i="6"/>
  <c r="FS421" i="6" s="1"/>
  <c r="AS421" i="6"/>
  <c r="FQ421" i="6" s="1"/>
  <c r="AO421" i="6"/>
  <c r="FM421" i="6" s="1"/>
  <c r="AM421" i="6"/>
  <c r="FK421" i="6" s="1"/>
  <c r="AG421" i="6"/>
  <c r="FE421" i="6" s="1"/>
  <c r="AE421" i="6"/>
  <c r="FC421" i="6" s="1"/>
  <c r="Y421" i="6"/>
  <c r="EW421" i="6" s="1"/>
  <c r="W421" i="6"/>
  <c r="EU421" i="6" s="1"/>
  <c r="S421" i="6"/>
  <c r="EQ421" i="6" s="1"/>
  <c r="Q421" i="6"/>
  <c r="EO421" i="6" s="1"/>
  <c r="M421" i="6"/>
  <c r="EK421" i="6" s="1"/>
  <c r="K421" i="6"/>
  <c r="BA421" i="6" s="1"/>
  <c r="FY421" i="6" s="1"/>
  <c r="AK421" i="6"/>
  <c r="FI421" i="6" s="1"/>
  <c r="BE329" i="6"/>
  <c r="GC329" i="6" s="1"/>
  <c r="AW329" i="6"/>
  <c r="FU329" i="6" s="1"/>
  <c r="AU329" i="6"/>
  <c r="FS329" i="6" s="1"/>
  <c r="AS329" i="6"/>
  <c r="FQ329" i="6" s="1"/>
  <c r="AO329" i="6"/>
  <c r="FM329" i="6" s="1"/>
  <c r="AM329" i="6"/>
  <c r="FK329" i="6" s="1"/>
  <c r="AG329" i="6"/>
  <c r="FE329" i="6" s="1"/>
  <c r="AE329" i="6"/>
  <c r="FC329" i="6" s="1"/>
  <c r="Y329" i="6"/>
  <c r="EW329" i="6" s="1"/>
  <c r="W329" i="6"/>
  <c r="EU329" i="6" s="1"/>
  <c r="S329" i="6"/>
  <c r="EQ329" i="6" s="1"/>
  <c r="Q329" i="6"/>
  <c r="EO329" i="6" s="1"/>
  <c r="M329" i="6"/>
  <c r="EK329" i="6" s="1"/>
  <c r="K329" i="6"/>
  <c r="BA329" i="6" s="1"/>
  <c r="FY329" i="6" s="1"/>
  <c r="AK329" i="6"/>
  <c r="FI329" i="6" s="1"/>
  <c r="O126" i="6"/>
  <c r="EM126" i="6" s="1"/>
  <c r="M126" i="6"/>
  <c r="EK126" i="6" s="1"/>
  <c r="K126" i="6"/>
  <c r="H126" i="6"/>
  <c r="AS241" i="6"/>
  <c r="FQ241" i="6" s="1"/>
  <c r="AS420" i="6"/>
  <c r="FQ420" i="6" s="1"/>
  <c r="O125" i="6"/>
  <c r="M125" i="6"/>
  <c r="EK125" i="6" s="1"/>
  <c r="K125" i="6"/>
  <c r="BE241" i="6"/>
  <c r="GC241" i="6" s="1"/>
  <c r="AY241" i="6"/>
  <c r="FW241" i="6" s="1"/>
  <c r="AW241" i="6"/>
  <c r="FU241" i="6" s="1"/>
  <c r="AU241" i="6"/>
  <c r="FS241" i="6" s="1"/>
  <c r="AQ241" i="6"/>
  <c r="FO241" i="6" s="1"/>
  <c r="AO241" i="6"/>
  <c r="FM241" i="6" s="1"/>
  <c r="AM241" i="6"/>
  <c r="FK241" i="6" s="1"/>
  <c r="AK241" i="6"/>
  <c r="FI241" i="6" s="1"/>
  <c r="AI241" i="6"/>
  <c r="FG241" i="6" s="1"/>
  <c r="AG241" i="6"/>
  <c r="FE241" i="6" s="1"/>
  <c r="AE241" i="6"/>
  <c r="FC241" i="6" s="1"/>
  <c r="AC241" i="6"/>
  <c r="FA241" i="6" s="1"/>
  <c r="Y241" i="6"/>
  <c r="EW241" i="6" s="1"/>
  <c r="W241" i="6"/>
  <c r="EU241" i="6" s="1"/>
  <c r="S241" i="6"/>
  <c r="EQ241" i="6" s="1"/>
  <c r="Q241" i="6"/>
  <c r="EO241" i="6" s="1"/>
  <c r="M241" i="6"/>
  <c r="EK241" i="6" s="1"/>
  <c r="K241" i="6"/>
  <c r="BA241" i="6" s="1"/>
  <c r="FY241" i="6" s="1"/>
  <c r="BE420" i="6"/>
  <c r="GC420" i="6" s="1"/>
  <c r="AY420" i="6"/>
  <c r="FW420" i="6" s="1"/>
  <c r="AW420" i="6"/>
  <c r="FU420" i="6" s="1"/>
  <c r="AU420" i="6"/>
  <c r="FS420" i="6" s="1"/>
  <c r="AQ420" i="6"/>
  <c r="FO420" i="6" s="1"/>
  <c r="AO420" i="6"/>
  <c r="FM420" i="6" s="1"/>
  <c r="AM420" i="6"/>
  <c r="FK420" i="6" s="1"/>
  <c r="AK420" i="6"/>
  <c r="FI420" i="6" s="1"/>
  <c r="AI420" i="6"/>
  <c r="FG420" i="6" s="1"/>
  <c r="AG420" i="6"/>
  <c r="FE420" i="6" s="1"/>
  <c r="AE420" i="6"/>
  <c r="FC420" i="6" s="1"/>
  <c r="AC420" i="6"/>
  <c r="FA420" i="6" s="1"/>
  <c r="Y420" i="6"/>
  <c r="EW420" i="6" s="1"/>
  <c r="W420" i="6"/>
  <c r="EU420" i="6" s="1"/>
  <c r="S420" i="6"/>
  <c r="EQ420" i="6" s="1"/>
  <c r="Q420" i="6"/>
  <c r="EO420" i="6" s="1"/>
  <c r="M420" i="6"/>
  <c r="EK420" i="6" s="1"/>
  <c r="K420" i="6"/>
  <c r="U420" i="6" s="1"/>
  <c r="ES420" i="6" s="1"/>
  <c r="BF125" i="6" l="1"/>
  <c r="EM125" i="6"/>
  <c r="BF129" i="6"/>
  <c r="EM129" i="6"/>
  <c r="U241" i="6"/>
  <c r="ES241" i="6" s="1"/>
  <c r="U330" i="6"/>
  <c r="ES330" i="6" s="1"/>
  <c r="BC329" i="6"/>
  <c r="GA329" i="6" s="1"/>
  <c r="BC244" i="6"/>
  <c r="GA244" i="6" s="1"/>
  <c r="U244" i="6"/>
  <c r="U332" i="6"/>
  <c r="BC332" i="6"/>
  <c r="GA332" i="6" s="1"/>
  <c r="BC422" i="6"/>
  <c r="GA422" i="6" s="1"/>
  <c r="U422" i="6"/>
  <c r="BG129" i="6"/>
  <c r="X243" i="6"/>
  <c r="EV243" i="6" s="1"/>
  <c r="BC243" i="6"/>
  <c r="GA243" i="6" s="1"/>
  <c r="BC331" i="6"/>
  <c r="GA331" i="6" s="1"/>
  <c r="X331" i="6"/>
  <c r="U331" i="6"/>
  <c r="ES331" i="6" s="1"/>
  <c r="U243" i="6"/>
  <c r="BG128" i="6"/>
  <c r="BF128" i="6"/>
  <c r="BC242" i="6"/>
  <c r="GA242" i="6" s="1"/>
  <c r="X242" i="6"/>
  <c r="EV242" i="6" s="1"/>
  <c r="BG127" i="6"/>
  <c r="BF127" i="6"/>
  <c r="U242" i="6"/>
  <c r="ES242" i="6" s="1"/>
  <c r="BA330" i="6"/>
  <c r="BC330" i="6"/>
  <c r="GA330" i="6" s="1"/>
  <c r="U329" i="6"/>
  <c r="ES329" i="6" s="1"/>
  <c r="U421" i="6"/>
  <c r="ES421" i="6" s="1"/>
  <c r="BC421" i="6"/>
  <c r="GA421" i="6" s="1"/>
  <c r="AI421" i="6"/>
  <c r="FG421" i="6" s="1"/>
  <c r="AQ421" i="6"/>
  <c r="FO421" i="6" s="1"/>
  <c r="AY421" i="6"/>
  <c r="FW421" i="6" s="1"/>
  <c r="AC421" i="6"/>
  <c r="FA421" i="6" s="1"/>
  <c r="AI329" i="6"/>
  <c r="FG329" i="6" s="1"/>
  <c r="AQ329" i="6"/>
  <c r="FO329" i="6" s="1"/>
  <c r="AY329" i="6"/>
  <c r="FW329" i="6" s="1"/>
  <c r="AC329" i="6"/>
  <c r="FA329" i="6" s="1"/>
  <c r="BG126" i="6"/>
  <c r="BF126" i="6"/>
  <c r="BC241" i="6"/>
  <c r="BG125" i="6"/>
  <c r="BA420" i="6"/>
  <c r="BC420" i="6"/>
  <c r="GA420" i="6" s="1"/>
  <c r="O124" i="6"/>
  <c r="EM124" i="6" s="1"/>
  <c r="M124" i="6"/>
  <c r="EK124" i="6" s="1"/>
  <c r="K124" i="6"/>
  <c r="BE419" i="6"/>
  <c r="GC419" i="6" s="1"/>
  <c r="AY419" i="6"/>
  <c r="FW419" i="6" s="1"/>
  <c r="AW419" i="6"/>
  <c r="FU419" i="6" s="1"/>
  <c r="AU419" i="6"/>
  <c r="FS419" i="6" s="1"/>
  <c r="AS419" i="6"/>
  <c r="FQ419" i="6" s="1"/>
  <c r="AQ419" i="6"/>
  <c r="FO419" i="6" s="1"/>
  <c r="AO419" i="6"/>
  <c r="FM419" i="6" s="1"/>
  <c r="AM419" i="6"/>
  <c r="FK419" i="6" s="1"/>
  <c r="AK419" i="6"/>
  <c r="FI419" i="6" s="1"/>
  <c r="AI419" i="6"/>
  <c r="FG419" i="6" s="1"/>
  <c r="AG419" i="6"/>
  <c r="FE419" i="6" s="1"/>
  <c r="AE419" i="6"/>
  <c r="FC419" i="6" s="1"/>
  <c r="AC419" i="6"/>
  <c r="FA419" i="6" s="1"/>
  <c r="Y419" i="6"/>
  <c r="EW419" i="6" s="1"/>
  <c r="W419" i="6"/>
  <c r="EU419" i="6" s="1"/>
  <c r="S419" i="6"/>
  <c r="EQ419" i="6" s="1"/>
  <c r="Q419" i="6"/>
  <c r="EO419" i="6" s="1"/>
  <c r="M419" i="6"/>
  <c r="EK419" i="6" s="1"/>
  <c r="K419" i="6"/>
  <c r="BA419" i="6" s="1"/>
  <c r="FY419" i="6" s="1"/>
  <c r="BE391" i="6"/>
  <c r="GC391" i="6" s="1"/>
  <c r="BC391" i="6"/>
  <c r="GA391" i="6" s="1"/>
  <c r="BA391" i="6"/>
  <c r="AY391" i="6"/>
  <c r="FW391" i="6" s="1"/>
  <c r="AW391" i="6"/>
  <c r="FU391" i="6" s="1"/>
  <c r="AU391" i="6"/>
  <c r="FS391" i="6" s="1"/>
  <c r="AS391" i="6"/>
  <c r="FQ391" i="6" s="1"/>
  <c r="AQ391" i="6"/>
  <c r="FO391" i="6" s="1"/>
  <c r="AO391" i="6"/>
  <c r="FM391" i="6" s="1"/>
  <c r="AM391" i="6"/>
  <c r="FK391" i="6" s="1"/>
  <c r="AK391" i="6"/>
  <c r="FI391" i="6" s="1"/>
  <c r="AI391" i="6"/>
  <c r="FG391" i="6" s="1"/>
  <c r="AG391" i="6"/>
  <c r="FE391" i="6" s="1"/>
  <c r="AE391" i="6"/>
  <c r="FC391" i="6" s="1"/>
  <c r="AC391" i="6"/>
  <c r="FA391" i="6" s="1"/>
  <c r="Y391" i="6"/>
  <c r="EW391" i="6" s="1"/>
  <c r="W391" i="6"/>
  <c r="EU391" i="6" s="1"/>
  <c r="U391" i="6"/>
  <c r="ES391" i="6" s="1"/>
  <c r="S391" i="6"/>
  <c r="EQ391" i="6" s="1"/>
  <c r="Q391" i="6"/>
  <c r="O391" i="6"/>
  <c r="EM391" i="6" s="1"/>
  <c r="M391" i="6"/>
  <c r="EK391" i="6" s="1"/>
  <c r="BE328" i="6"/>
  <c r="GC328" i="6" s="1"/>
  <c r="AY328" i="6"/>
  <c r="FW328" i="6" s="1"/>
  <c r="AS328" i="6"/>
  <c r="FQ328" i="6" s="1"/>
  <c r="AO328" i="6"/>
  <c r="FM328" i="6" s="1"/>
  <c r="Y328" i="6"/>
  <c r="EW328" i="6" s="1"/>
  <c r="W328" i="6"/>
  <c r="EU328" i="6" s="1"/>
  <c r="S328" i="6"/>
  <c r="EQ328" i="6" s="1"/>
  <c r="Q328" i="6"/>
  <c r="EO328" i="6" s="1"/>
  <c r="M328" i="6"/>
  <c r="EK328" i="6" s="1"/>
  <c r="K328" i="6"/>
  <c r="BA328" i="6" s="1"/>
  <c r="FY328" i="6" s="1"/>
  <c r="H328" i="6"/>
  <c r="AK328" i="6" s="1"/>
  <c r="FI328" i="6" s="1"/>
  <c r="O123" i="6"/>
  <c r="EM123" i="6" s="1"/>
  <c r="M123" i="6"/>
  <c r="EK123" i="6" s="1"/>
  <c r="K123" i="6"/>
  <c r="H123" i="6"/>
  <c r="BE240" i="6"/>
  <c r="GC240" i="6" s="1"/>
  <c r="AY240" i="6"/>
  <c r="FW240" i="6" s="1"/>
  <c r="AW240" i="6"/>
  <c r="FU240" i="6" s="1"/>
  <c r="AU240" i="6"/>
  <c r="FS240" i="6" s="1"/>
  <c r="AS240" i="6"/>
  <c r="FQ240" i="6" s="1"/>
  <c r="AQ240" i="6"/>
  <c r="FO240" i="6" s="1"/>
  <c r="AO240" i="6"/>
  <c r="FM240" i="6" s="1"/>
  <c r="FK240" i="6"/>
  <c r="AK240" i="6"/>
  <c r="FI240" i="6" s="1"/>
  <c r="AI240" i="6"/>
  <c r="FG240" i="6" s="1"/>
  <c r="AG240" i="6"/>
  <c r="FE240" i="6" s="1"/>
  <c r="AE240" i="6"/>
  <c r="FC240" i="6" s="1"/>
  <c r="AC240" i="6"/>
  <c r="FA240" i="6" s="1"/>
  <c r="Y240" i="6"/>
  <c r="EW240" i="6" s="1"/>
  <c r="W240" i="6"/>
  <c r="EU240" i="6" s="1"/>
  <c r="S240" i="6"/>
  <c r="EQ240" i="6" s="1"/>
  <c r="Q240" i="6"/>
  <c r="EO240" i="6" s="1"/>
  <c r="M240" i="6"/>
  <c r="EK240" i="6" s="1"/>
  <c r="K240" i="6"/>
  <c r="BA240" i="6" s="1"/>
  <c r="FY240" i="6" s="1"/>
  <c r="O122" i="6"/>
  <c r="EM122" i="6" s="1"/>
  <c r="M122" i="6"/>
  <c r="EK122" i="6" s="1"/>
  <c r="K122" i="6"/>
  <c r="BE121" i="6"/>
  <c r="GC121" i="6" s="1"/>
  <c r="AY121" i="6"/>
  <c r="FW121" i="6" s="1"/>
  <c r="AS121" i="6"/>
  <c r="FQ121" i="6" s="1"/>
  <c r="AO121" i="6"/>
  <c r="FM121" i="6" s="1"/>
  <c r="Y121" i="6"/>
  <c r="EW121" i="6" s="1"/>
  <c r="W121" i="6"/>
  <c r="EU121" i="6" s="1"/>
  <c r="S121" i="6"/>
  <c r="EQ121" i="6" s="1"/>
  <c r="Q121" i="6"/>
  <c r="EO121" i="6" s="1"/>
  <c r="O121" i="6"/>
  <c r="EM121" i="6" s="1"/>
  <c r="M121" i="6"/>
  <c r="EK121" i="6" s="1"/>
  <c r="K121" i="6"/>
  <c r="BA121" i="6" s="1"/>
  <c r="FY121" i="6" s="1"/>
  <c r="H121" i="6"/>
  <c r="AK121" i="6" s="1"/>
  <c r="FI121" i="6" s="1"/>
  <c r="BE120" i="6"/>
  <c r="GC120" i="6" s="1"/>
  <c r="AY120" i="6"/>
  <c r="FW120" i="6" s="1"/>
  <c r="AW120" i="6"/>
  <c r="FU120" i="6" s="1"/>
  <c r="AU120" i="6"/>
  <c r="FS120" i="6" s="1"/>
  <c r="AS120" i="6"/>
  <c r="FQ120" i="6" s="1"/>
  <c r="AQ120" i="6"/>
  <c r="FO120" i="6" s="1"/>
  <c r="AO120" i="6"/>
  <c r="FM120" i="6" s="1"/>
  <c r="AM120" i="6"/>
  <c r="FK120" i="6" s="1"/>
  <c r="AK120" i="6"/>
  <c r="FI120" i="6" s="1"/>
  <c r="AI120" i="6"/>
  <c r="FG120" i="6" s="1"/>
  <c r="AG120" i="6"/>
  <c r="FE120" i="6" s="1"/>
  <c r="AE120" i="6"/>
  <c r="FC120" i="6" s="1"/>
  <c r="AC120" i="6"/>
  <c r="FA120" i="6" s="1"/>
  <c r="Y120" i="6"/>
  <c r="EW120" i="6" s="1"/>
  <c r="W120" i="6"/>
  <c r="EU120" i="6" s="1"/>
  <c r="S120" i="6"/>
  <c r="EQ120" i="6" s="1"/>
  <c r="Q120" i="6"/>
  <c r="EO120" i="6" s="1"/>
  <c r="O120" i="6"/>
  <c r="EM120" i="6" s="1"/>
  <c r="M120" i="6"/>
  <c r="EK120" i="6" s="1"/>
  <c r="K120" i="6"/>
  <c r="BC120" i="6" s="1"/>
  <c r="GA120" i="6" s="1"/>
  <c r="BE119" i="6"/>
  <c r="GC119" i="6" s="1"/>
  <c r="AY119" i="6"/>
  <c r="FW119" i="6" s="1"/>
  <c r="AS119" i="6"/>
  <c r="FQ119" i="6" s="1"/>
  <c r="AO119" i="6"/>
  <c r="FM119" i="6" s="1"/>
  <c r="Y119" i="6"/>
  <c r="EW119" i="6" s="1"/>
  <c r="W119" i="6"/>
  <c r="EU119" i="6" s="1"/>
  <c r="S119" i="6"/>
  <c r="EQ119" i="6" s="1"/>
  <c r="Q119" i="6"/>
  <c r="EO119" i="6" s="1"/>
  <c r="O119" i="6"/>
  <c r="EM119" i="6" s="1"/>
  <c r="M119" i="6"/>
  <c r="EK119" i="6" s="1"/>
  <c r="K119" i="6"/>
  <c r="BC119" i="6" s="1"/>
  <c r="GA119" i="6" s="1"/>
  <c r="H119" i="6"/>
  <c r="AK119" i="6" s="1"/>
  <c r="FI119" i="6" s="1"/>
  <c r="BE118" i="6"/>
  <c r="AY118" i="6"/>
  <c r="FW118" i="6" s="1"/>
  <c r="AW118" i="6"/>
  <c r="FU118" i="6" s="1"/>
  <c r="AU118" i="6"/>
  <c r="FS118" i="6" s="1"/>
  <c r="AS118" i="6"/>
  <c r="FQ118" i="6" s="1"/>
  <c r="AQ118" i="6"/>
  <c r="FO118" i="6" s="1"/>
  <c r="AO118" i="6"/>
  <c r="FM118" i="6" s="1"/>
  <c r="AM118" i="6"/>
  <c r="FK118" i="6" s="1"/>
  <c r="AK118" i="6"/>
  <c r="FI118" i="6" s="1"/>
  <c r="AI118" i="6"/>
  <c r="FG118" i="6" s="1"/>
  <c r="AG118" i="6"/>
  <c r="FE118" i="6" s="1"/>
  <c r="AE118" i="6"/>
  <c r="FC118" i="6" s="1"/>
  <c r="AC118" i="6"/>
  <c r="FA118" i="6" s="1"/>
  <c r="Y118" i="6"/>
  <c r="W118" i="6"/>
  <c r="EU118" i="6" s="1"/>
  <c r="S118" i="6"/>
  <c r="EQ118" i="6" s="1"/>
  <c r="Q118" i="6"/>
  <c r="EO118" i="6" s="1"/>
  <c r="O118" i="6"/>
  <c r="EM118" i="6" s="1"/>
  <c r="M118" i="6"/>
  <c r="EK118" i="6" s="1"/>
  <c r="K118" i="6"/>
  <c r="BA118" i="6" s="1"/>
  <c r="FY118" i="6" s="1"/>
  <c r="BE117" i="6"/>
  <c r="GC117" i="6" s="1"/>
  <c r="AY117" i="6"/>
  <c r="FW117" i="6" s="1"/>
  <c r="AW117" i="6"/>
  <c r="FU117" i="6" s="1"/>
  <c r="AU117" i="6"/>
  <c r="FS117" i="6" s="1"/>
  <c r="AS117" i="6"/>
  <c r="FQ117" i="6" s="1"/>
  <c r="AQ117" i="6"/>
  <c r="FO117" i="6" s="1"/>
  <c r="AO117" i="6"/>
  <c r="FM117" i="6" s="1"/>
  <c r="AM117" i="6"/>
  <c r="FK117" i="6" s="1"/>
  <c r="AK117" i="6"/>
  <c r="FI117" i="6" s="1"/>
  <c r="AI117" i="6"/>
  <c r="FG117" i="6" s="1"/>
  <c r="AG117" i="6"/>
  <c r="FE117" i="6" s="1"/>
  <c r="AE117" i="6"/>
  <c r="FC117" i="6" s="1"/>
  <c r="AC117" i="6"/>
  <c r="FA117" i="6" s="1"/>
  <c r="Y117" i="6"/>
  <c r="EW117" i="6" s="1"/>
  <c r="W117" i="6"/>
  <c r="EU117" i="6" s="1"/>
  <c r="S117" i="6"/>
  <c r="EQ117" i="6" s="1"/>
  <c r="Q117" i="6"/>
  <c r="EO117" i="6" s="1"/>
  <c r="O117" i="6"/>
  <c r="EM117" i="6" s="1"/>
  <c r="M117" i="6"/>
  <c r="EK117" i="6" s="1"/>
  <c r="K117" i="6"/>
  <c r="BA117" i="6" s="1"/>
  <c r="FY117" i="6" s="1"/>
  <c r="BE116" i="6"/>
  <c r="GC116" i="6" s="1"/>
  <c r="AY116" i="6"/>
  <c r="AW116" i="6"/>
  <c r="AU116" i="6"/>
  <c r="FS116" i="6" s="1"/>
  <c r="AS116" i="6"/>
  <c r="AQ116" i="6"/>
  <c r="FO116" i="6" s="1"/>
  <c r="AO116" i="6"/>
  <c r="AM116" i="6"/>
  <c r="AK116" i="6"/>
  <c r="AI116" i="6"/>
  <c r="FG116" i="6" s="1"/>
  <c r="AG116" i="6"/>
  <c r="FE116" i="6" s="1"/>
  <c r="AE116" i="6"/>
  <c r="AC116" i="6"/>
  <c r="FA116" i="6" s="1"/>
  <c r="Y116" i="6"/>
  <c r="EW116" i="6" s="1"/>
  <c r="W116" i="6"/>
  <c r="EU116" i="6" s="1"/>
  <c r="S116" i="6"/>
  <c r="Q116" i="6"/>
  <c r="EO116" i="6" s="1"/>
  <c r="O116" i="6"/>
  <c r="EM116" i="6" s="1"/>
  <c r="M116" i="6"/>
  <c r="EK116" i="6" s="1"/>
  <c r="K116" i="6"/>
  <c r="BA116" i="6" s="1"/>
  <c r="BE174" i="6"/>
  <c r="GC174" i="6" s="1"/>
  <c r="AW174" i="6"/>
  <c r="FU174" i="6" s="1"/>
  <c r="AS174" i="6"/>
  <c r="FQ174" i="6" s="1"/>
  <c r="AO174" i="6"/>
  <c r="FM174" i="6" s="1"/>
  <c r="Y174" i="6"/>
  <c r="EW174" i="6" s="1"/>
  <c r="W174" i="6"/>
  <c r="EU174" i="6" s="1"/>
  <c r="S174" i="6"/>
  <c r="EQ174" i="6" s="1"/>
  <c r="Q174" i="6"/>
  <c r="EO174" i="6" s="1"/>
  <c r="O174" i="6"/>
  <c r="EM174" i="6" s="1"/>
  <c r="M174" i="6"/>
  <c r="EK174" i="6" s="1"/>
  <c r="K174" i="6"/>
  <c r="BA174" i="6" s="1"/>
  <c r="FY174" i="6" s="1"/>
  <c r="H174" i="6"/>
  <c r="AK174" i="6" s="1"/>
  <c r="FI174" i="6" s="1"/>
  <c r="BE173" i="6"/>
  <c r="GC173" i="6" s="1"/>
  <c r="AY173" i="6"/>
  <c r="FW173" i="6" s="1"/>
  <c r="AW173" i="6"/>
  <c r="FU173" i="6" s="1"/>
  <c r="AU173" i="6"/>
  <c r="FS173" i="6" s="1"/>
  <c r="AS173" i="6"/>
  <c r="FQ173" i="6" s="1"/>
  <c r="AQ173" i="6"/>
  <c r="FO173" i="6" s="1"/>
  <c r="AO173" i="6"/>
  <c r="FM173" i="6" s="1"/>
  <c r="AM173" i="6"/>
  <c r="FK173" i="6" s="1"/>
  <c r="AK173" i="6"/>
  <c r="FI173" i="6" s="1"/>
  <c r="AI173" i="6"/>
  <c r="FG173" i="6" s="1"/>
  <c r="AG173" i="6"/>
  <c r="FE173" i="6" s="1"/>
  <c r="AE173" i="6"/>
  <c r="FC173" i="6" s="1"/>
  <c r="AC173" i="6"/>
  <c r="FA173" i="6" s="1"/>
  <c r="Y173" i="6"/>
  <c r="EW173" i="6" s="1"/>
  <c r="W173" i="6"/>
  <c r="EU173" i="6" s="1"/>
  <c r="S173" i="6"/>
  <c r="EQ173" i="6" s="1"/>
  <c r="Q173" i="6"/>
  <c r="EO173" i="6" s="1"/>
  <c r="O173" i="6"/>
  <c r="EM173" i="6" s="1"/>
  <c r="M173" i="6"/>
  <c r="EK173" i="6" s="1"/>
  <c r="K173" i="6"/>
  <c r="X173" i="6" s="1"/>
  <c r="EV173" i="6" s="1"/>
  <c r="BE172" i="6"/>
  <c r="GC172" i="6" s="1"/>
  <c r="AY172" i="6"/>
  <c r="FW172" i="6" s="1"/>
  <c r="AW172" i="6"/>
  <c r="FU172" i="6" s="1"/>
  <c r="AU172" i="6"/>
  <c r="FS172" i="6" s="1"/>
  <c r="AS172" i="6"/>
  <c r="FQ172" i="6" s="1"/>
  <c r="AQ172" i="6"/>
  <c r="FO172" i="6" s="1"/>
  <c r="AO172" i="6"/>
  <c r="FM172" i="6" s="1"/>
  <c r="AM172" i="6"/>
  <c r="FK172" i="6" s="1"/>
  <c r="AK172" i="6"/>
  <c r="FI172" i="6" s="1"/>
  <c r="AI172" i="6"/>
  <c r="FG172" i="6" s="1"/>
  <c r="AG172" i="6"/>
  <c r="FE172" i="6" s="1"/>
  <c r="AE172" i="6"/>
  <c r="FC172" i="6" s="1"/>
  <c r="AC172" i="6"/>
  <c r="FA172" i="6" s="1"/>
  <c r="Y172" i="6"/>
  <c r="EW172" i="6" s="1"/>
  <c r="W172" i="6"/>
  <c r="EU172" i="6" s="1"/>
  <c r="S172" i="6"/>
  <c r="EQ172" i="6" s="1"/>
  <c r="Q172" i="6"/>
  <c r="EO172" i="6" s="1"/>
  <c r="O172" i="6"/>
  <c r="EM172" i="6" s="1"/>
  <c r="M172" i="6"/>
  <c r="EK172" i="6" s="1"/>
  <c r="K172" i="6"/>
  <c r="BC172" i="6" s="1"/>
  <c r="GA172" i="6" s="1"/>
  <c r="BE171" i="6"/>
  <c r="GC171" i="6" s="1"/>
  <c r="AY171" i="6"/>
  <c r="FW171" i="6" s="1"/>
  <c r="AW171" i="6"/>
  <c r="FU171" i="6" s="1"/>
  <c r="AU171" i="6"/>
  <c r="FS171" i="6" s="1"/>
  <c r="AS171" i="6"/>
  <c r="FQ171" i="6" s="1"/>
  <c r="AQ171" i="6"/>
  <c r="FO171" i="6" s="1"/>
  <c r="AO171" i="6"/>
  <c r="FM171" i="6" s="1"/>
  <c r="AM171" i="6"/>
  <c r="FK171" i="6" s="1"/>
  <c r="AK171" i="6"/>
  <c r="FI171" i="6" s="1"/>
  <c r="AI171" i="6"/>
  <c r="FG171" i="6" s="1"/>
  <c r="AG171" i="6"/>
  <c r="FE171" i="6" s="1"/>
  <c r="AE171" i="6"/>
  <c r="FC171" i="6" s="1"/>
  <c r="AC171" i="6"/>
  <c r="FA171" i="6" s="1"/>
  <c r="Y171" i="6"/>
  <c r="EW171" i="6" s="1"/>
  <c r="W171" i="6"/>
  <c r="EU171" i="6" s="1"/>
  <c r="S171" i="6"/>
  <c r="EQ171" i="6" s="1"/>
  <c r="Q171" i="6"/>
  <c r="EO171" i="6" s="1"/>
  <c r="O171" i="6"/>
  <c r="EM171" i="6" s="1"/>
  <c r="M171" i="6"/>
  <c r="EK171" i="6" s="1"/>
  <c r="K171" i="6"/>
  <c r="X171" i="6" s="1"/>
  <c r="EV171" i="6" s="1"/>
  <c r="BE206" i="6"/>
  <c r="GC206" i="6" s="1"/>
  <c r="AY206" i="6"/>
  <c r="FW206" i="6" s="1"/>
  <c r="AW206" i="6"/>
  <c r="FU206" i="6" s="1"/>
  <c r="AU206" i="6"/>
  <c r="FS206" i="6" s="1"/>
  <c r="AS206" i="6"/>
  <c r="FQ206" i="6" s="1"/>
  <c r="AQ206" i="6"/>
  <c r="FO206" i="6" s="1"/>
  <c r="AO206" i="6"/>
  <c r="FM206" i="6" s="1"/>
  <c r="AM206" i="6"/>
  <c r="FK206" i="6" s="1"/>
  <c r="AK206" i="6"/>
  <c r="FI206" i="6" s="1"/>
  <c r="AI206" i="6"/>
  <c r="FG206" i="6" s="1"/>
  <c r="AG206" i="6"/>
  <c r="FE206" i="6" s="1"/>
  <c r="AE206" i="6"/>
  <c r="FC206" i="6" s="1"/>
  <c r="AC206" i="6"/>
  <c r="FA206" i="6" s="1"/>
  <c r="Y206" i="6"/>
  <c r="EW206" i="6" s="1"/>
  <c r="W206" i="6"/>
  <c r="EU206" i="6" s="1"/>
  <c r="S206" i="6"/>
  <c r="EQ206" i="6" s="1"/>
  <c r="Q206" i="6"/>
  <c r="EO206" i="6" s="1"/>
  <c r="O206" i="6"/>
  <c r="EM206" i="6" s="1"/>
  <c r="M206" i="6"/>
  <c r="EK206" i="6" s="1"/>
  <c r="K206" i="6"/>
  <c r="BA206" i="6" s="1"/>
  <c r="FY206" i="6" s="1"/>
  <c r="BE205" i="6"/>
  <c r="GC205" i="6" s="1"/>
  <c r="AY205" i="6"/>
  <c r="FW205" i="6" s="1"/>
  <c r="AW205" i="6"/>
  <c r="FU205" i="6" s="1"/>
  <c r="AU205" i="6"/>
  <c r="FS205" i="6" s="1"/>
  <c r="AS205" i="6"/>
  <c r="FQ205" i="6" s="1"/>
  <c r="AQ205" i="6"/>
  <c r="FO205" i="6" s="1"/>
  <c r="AO205" i="6"/>
  <c r="FM205" i="6" s="1"/>
  <c r="AM205" i="6"/>
  <c r="FK205" i="6" s="1"/>
  <c r="AK205" i="6"/>
  <c r="FI205" i="6" s="1"/>
  <c r="AI205" i="6"/>
  <c r="FG205" i="6" s="1"/>
  <c r="AG205" i="6"/>
  <c r="FE205" i="6" s="1"/>
  <c r="AE205" i="6"/>
  <c r="FC205" i="6" s="1"/>
  <c r="AC205" i="6"/>
  <c r="FA205" i="6" s="1"/>
  <c r="Y205" i="6"/>
  <c r="EW205" i="6" s="1"/>
  <c r="W205" i="6"/>
  <c r="EU205" i="6" s="1"/>
  <c r="S205" i="6"/>
  <c r="EQ205" i="6" s="1"/>
  <c r="Q205" i="6"/>
  <c r="EO205" i="6" s="1"/>
  <c r="O205" i="6"/>
  <c r="EM205" i="6" s="1"/>
  <c r="M205" i="6"/>
  <c r="EK205" i="6" s="1"/>
  <c r="K205" i="6"/>
  <c r="X205" i="6" s="1"/>
  <c r="EV205" i="6" s="1"/>
  <c r="BE204" i="6"/>
  <c r="GC204" i="6" s="1"/>
  <c r="AW204" i="6"/>
  <c r="FU204" i="6" s="1"/>
  <c r="AS204" i="6"/>
  <c r="FQ204" i="6" s="1"/>
  <c r="AO204" i="6"/>
  <c r="FM204" i="6" s="1"/>
  <c r="Y204" i="6"/>
  <c r="EW204" i="6" s="1"/>
  <c r="W204" i="6"/>
  <c r="EU204" i="6" s="1"/>
  <c r="S204" i="6"/>
  <c r="EQ204" i="6" s="1"/>
  <c r="Q204" i="6"/>
  <c r="EO204" i="6" s="1"/>
  <c r="O204" i="6"/>
  <c r="EM204" i="6" s="1"/>
  <c r="M204" i="6"/>
  <c r="EK204" i="6" s="1"/>
  <c r="K204" i="6"/>
  <c r="BC204" i="6" s="1"/>
  <c r="GA204" i="6" s="1"/>
  <c r="H204" i="6"/>
  <c r="AK204" i="6" s="1"/>
  <c r="FI204" i="6" s="1"/>
  <c r="BE203" i="6"/>
  <c r="GC203" i="6" s="1"/>
  <c r="AY203" i="6"/>
  <c r="FW203" i="6" s="1"/>
  <c r="AW203" i="6"/>
  <c r="FU203" i="6" s="1"/>
  <c r="AU203" i="6"/>
  <c r="FS203" i="6" s="1"/>
  <c r="AS203" i="6"/>
  <c r="FQ203" i="6" s="1"/>
  <c r="AQ203" i="6"/>
  <c r="FO203" i="6" s="1"/>
  <c r="AO203" i="6"/>
  <c r="FM203" i="6" s="1"/>
  <c r="AM203" i="6"/>
  <c r="FK203" i="6" s="1"/>
  <c r="AK203" i="6"/>
  <c r="FI203" i="6" s="1"/>
  <c r="AI203" i="6"/>
  <c r="FG203" i="6" s="1"/>
  <c r="AG203" i="6"/>
  <c r="FE203" i="6" s="1"/>
  <c r="AE203" i="6"/>
  <c r="FC203" i="6" s="1"/>
  <c r="AC203" i="6"/>
  <c r="FA203" i="6" s="1"/>
  <c r="Y203" i="6"/>
  <c r="EW203" i="6" s="1"/>
  <c r="W203" i="6"/>
  <c r="EU203" i="6" s="1"/>
  <c r="S203" i="6"/>
  <c r="EQ203" i="6" s="1"/>
  <c r="Q203" i="6"/>
  <c r="EO203" i="6" s="1"/>
  <c r="O203" i="6"/>
  <c r="EM203" i="6" s="1"/>
  <c r="M203" i="6"/>
  <c r="EK203" i="6" s="1"/>
  <c r="K203" i="6"/>
  <c r="X203" i="6" s="1"/>
  <c r="EV203" i="6" s="1"/>
  <c r="AM121" i="6" l="1"/>
  <c r="FK121" i="6" s="1"/>
  <c r="AM204" i="6"/>
  <c r="FK204" i="6" s="1"/>
  <c r="BC419" i="6"/>
  <c r="GA419" i="6" s="1"/>
  <c r="X206" i="6"/>
  <c r="EV206" i="6" s="1"/>
  <c r="BG241" i="6"/>
  <c r="BC121" i="6"/>
  <c r="GA121" i="6" s="1"/>
  <c r="BC118" i="6"/>
  <c r="GA118" i="6" s="1"/>
  <c r="U121" i="6"/>
  <c r="ES121" i="6" s="1"/>
  <c r="BA204" i="6"/>
  <c r="FY204" i="6" s="1"/>
  <c r="X204" i="6"/>
  <c r="EV204" i="6" s="1"/>
  <c r="FM116" i="6"/>
  <c r="AO115" i="6"/>
  <c r="FM115" i="6" s="1"/>
  <c r="BE115" i="6"/>
  <c r="GC115" i="6" s="1"/>
  <c r="GC118" i="6"/>
  <c r="AM174" i="6"/>
  <c r="FK174" i="6" s="1"/>
  <c r="FI116" i="6"/>
  <c r="AK115" i="6"/>
  <c r="FI115" i="6" s="1"/>
  <c r="FQ116" i="6"/>
  <c r="AS115" i="6"/>
  <c r="FQ115" i="6" s="1"/>
  <c r="BC116" i="6"/>
  <c r="BG422" i="6"/>
  <c r="AE174" i="6"/>
  <c r="FC174" i="6" s="1"/>
  <c r="AU174" i="6"/>
  <c r="FS174" i="6" s="1"/>
  <c r="FU116" i="6"/>
  <c r="FW116" i="6"/>
  <c r="AY115" i="6"/>
  <c r="FW115" i="6" s="1"/>
  <c r="AE204" i="6"/>
  <c r="FC204" i="6" s="1"/>
  <c r="AU204" i="6"/>
  <c r="FS204" i="6" s="1"/>
  <c r="FY116" i="6"/>
  <c r="EQ116" i="6"/>
  <c r="S115" i="6"/>
  <c r="EQ115" i="6" s="1"/>
  <c r="FC116" i="6"/>
  <c r="FK116" i="6"/>
  <c r="BC117" i="6"/>
  <c r="GA117" i="6" s="1"/>
  <c r="Y115" i="6"/>
  <c r="EW115" i="6" s="1"/>
  <c r="EW118" i="6"/>
  <c r="AE121" i="6"/>
  <c r="FC121" i="6" s="1"/>
  <c r="AU121" i="6"/>
  <c r="FS121" i="6" s="1"/>
  <c r="U204" i="6"/>
  <c r="ES204" i="6" s="1"/>
  <c r="BA203" i="6"/>
  <c r="FY203" i="6" s="1"/>
  <c r="U203" i="6"/>
  <c r="ES203" i="6" s="1"/>
  <c r="U206" i="6"/>
  <c r="ES206" i="6" s="1"/>
  <c r="BC206" i="6"/>
  <c r="GA206" i="6" s="1"/>
  <c r="BG244" i="6"/>
  <c r="BF243" i="6"/>
  <c r="ES243" i="6"/>
  <c r="BF241" i="6"/>
  <c r="GA241" i="6"/>
  <c r="BF244" i="6"/>
  <c r="ES244" i="6"/>
  <c r="BG331" i="6"/>
  <c r="EV331" i="6"/>
  <c r="BF330" i="6"/>
  <c r="FY330" i="6"/>
  <c r="BF332" i="6"/>
  <c r="ES332" i="6"/>
  <c r="BG391" i="6"/>
  <c r="FY391" i="6"/>
  <c r="BF391" i="6"/>
  <c r="EO391" i="6"/>
  <c r="BF422" i="6"/>
  <c r="ES422" i="6"/>
  <c r="BF420" i="6"/>
  <c r="FY420" i="6"/>
  <c r="X174" i="6"/>
  <c r="EV174" i="6" s="1"/>
  <c r="BC174" i="6"/>
  <c r="GA174" i="6" s="1"/>
  <c r="BA171" i="6"/>
  <c r="FY171" i="6" s="1"/>
  <c r="BA173" i="6"/>
  <c r="FY173" i="6" s="1"/>
  <c r="U171" i="6"/>
  <c r="ES171" i="6" s="1"/>
  <c r="BC171" i="6"/>
  <c r="GA171" i="6" s="1"/>
  <c r="X172" i="6"/>
  <c r="EV172" i="6" s="1"/>
  <c r="U173" i="6"/>
  <c r="ES173" i="6" s="1"/>
  <c r="BC173" i="6"/>
  <c r="GA173" i="6" s="1"/>
  <c r="Q115" i="6"/>
  <c r="EO115" i="6" s="1"/>
  <c r="O115" i="6"/>
  <c r="EM115" i="6" s="1"/>
  <c r="W115" i="6"/>
  <c r="EU115" i="6" s="1"/>
  <c r="BG332" i="6"/>
  <c r="BF331" i="6"/>
  <c r="BG243" i="6"/>
  <c r="BG330" i="6"/>
  <c r="BF242" i="6"/>
  <c r="BG242" i="6"/>
  <c r="BF329" i="6"/>
  <c r="BG329" i="6"/>
  <c r="BG421" i="6"/>
  <c r="BF421" i="6"/>
  <c r="BG420" i="6"/>
  <c r="BG124" i="6"/>
  <c r="BF124" i="6"/>
  <c r="X419" i="6"/>
  <c r="U419" i="6"/>
  <c r="U328" i="6"/>
  <c r="AE328" i="6"/>
  <c r="FC328" i="6" s="1"/>
  <c r="AM328" i="6"/>
  <c r="FK328" i="6" s="1"/>
  <c r="AU328" i="6"/>
  <c r="FS328" i="6" s="1"/>
  <c r="BC328" i="6"/>
  <c r="GA328" i="6" s="1"/>
  <c r="AG328" i="6"/>
  <c r="FE328" i="6" s="1"/>
  <c r="AW328" i="6"/>
  <c r="FU328" i="6" s="1"/>
  <c r="AI328" i="6"/>
  <c r="FG328" i="6" s="1"/>
  <c r="AQ328" i="6"/>
  <c r="FO328" i="6" s="1"/>
  <c r="AC328" i="6"/>
  <c r="FA328" i="6" s="1"/>
  <c r="BF123" i="6"/>
  <c r="BG123" i="6"/>
  <c r="U240" i="6"/>
  <c r="BC240" i="6"/>
  <c r="GA240" i="6" s="1"/>
  <c r="X240" i="6"/>
  <c r="EV240" i="6" s="1"/>
  <c r="BG122" i="6"/>
  <c r="AG121" i="6"/>
  <c r="FE121" i="6" s="1"/>
  <c r="AW121" i="6"/>
  <c r="AI121" i="6"/>
  <c r="FG121" i="6" s="1"/>
  <c r="AQ121" i="6"/>
  <c r="FO121" i="6" s="1"/>
  <c r="AC121" i="6"/>
  <c r="BA120" i="6"/>
  <c r="U120" i="6"/>
  <c r="BA119" i="6"/>
  <c r="FY119" i="6" s="1"/>
  <c r="U119" i="6"/>
  <c r="ES119" i="6" s="1"/>
  <c r="AE119" i="6"/>
  <c r="FC119" i="6" s="1"/>
  <c r="AM119" i="6"/>
  <c r="FK119" i="6" s="1"/>
  <c r="AU119" i="6"/>
  <c r="AG119" i="6"/>
  <c r="AW119" i="6"/>
  <c r="FU119" i="6" s="1"/>
  <c r="AI119" i="6"/>
  <c r="AQ119" i="6"/>
  <c r="AC119" i="6"/>
  <c r="FA119" i="6" s="1"/>
  <c r="X118" i="6"/>
  <c r="U118" i="6"/>
  <c r="X117" i="6"/>
  <c r="U117" i="6"/>
  <c r="X116" i="6"/>
  <c r="U116" i="6"/>
  <c r="U172" i="6"/>
  <c r="ES172" i="6" s="1"/>
  <c r="BA172" i="6"/>
  <c r="FY172" i="6" s="1"/>
  <c r="AI174" i="6"/>
  <c r="FG174" i="6" s="1"/>
  <c r="AQ174" i="6"/>
  <c r="FO174" i="6" s="1"/>
  <c r="AY174" i="6"/>
  <c r="FW174" i="6" s="1"/>
  <c r="AG174" i="6"/>
  <c r="FE174" i="6" s="1"/>
  <c r="U174" i="6"/>
  <c r="ES174" i="6" s="1"/>
  <c r="AC174" i="6"/>
  <c r="FA174" i="6" s="1"/>
  <c r="BC203" i="6"/>
  <c r="AG204" i="6"/>
  <c r="FE204" i="6" s="1"/>
  <c r="U205" i="6"/>
  <c r="BA205" i="6"/>
  <c r="FY205" i="6" s="1"/>
  <c r="AI204" i="6"/>
  <c r="FG204" i="6" s="1"/>
  <c r="AQ204" i="6"/>
  <c r="FO204" i="6" s="1"/>
  <c r="AY204" i="6"/>
  <c r="BC205" i="6"/>
  <c r="AC204" i="6"/>
  <c r="DQ458" i="6"/>
  <c r="DI458" i="6"/>
  <c r="DG458" i="6"/>
  <c r="DE458" i="6"/>
  <c r="DA458" i="6"/>
  <c r="CY458" i="6"/>
  <c r="CQ458" i="6"/>
  <c r="CK458" i="6"/>
  <c r="CI458" i="6"/>
  <c r="CE458" i="6"/>
  <c r="CC458" i="6"/>
  <c r="CA458" i="6"/>
  <c r="BY458" i="6"/>
  <c r="BW458" i="6"/>
  <c r="DM458" i="6" s="1"/>
  <c r="CW458" i="6"/>
  <c r="DQ70" i="6"/>
  <c r="DI70" i="6"/>
  <c r="DG70" i="6"/>
  <c r="DE70" i="6"/>
  <c r="DA70" i="6"/>
  <c r="CY70" i="6"/>
  <c r="CQ70" i="6"/>
  <c r="CI70" i="6"/>
  <c r="CE70" i="6"/>
  <c r="BY70" i="6"/>
  <c r="BW70" i="6"/>
  <c r="DM70" i="6" s="1"/>
  <c r="CW70" i="6"/>
  <c r="DQ296" i="6"/>
  <c r="DK296" i="6"/>
  <c r="DI296" i="6"/>
  <c r="DE296" i="6"/>
  <c r="DA296" i="6"/>
  <c r="CK296" i="6"/>
  <c r="CE296" i="6"/>
  <c r="CC296" i="6"/>
  <c r="BY296" i="6"/>
  <c r="BW296" i="6"/>
  <c r="DM296" i="6" s="1"/>
  <c r="BT296" i="6"/>
  <c r="CW296" i="6" s="1"/>
  <c r="DQ295" i="6"/>
  <c r="DK295" i="6"/>
  <c r="DI295" i="6"/>
  <c r="DG295" i="6"/>
  <c r="DE295" i="6"/>
  <c r="DC295" i="6"/>
  <c r="DA295" i="6"/>
  <c r="CY295" i="6"/>
  <c r="CW295" i="6"/>
  <c r="CU295" i="6"/>
  <c r="CS295" i="6"/>
  <c r="CQ295" i="6"/>
  <c r="CO295" i="6"/>
  <c r="CK295" i="6"/>
  <c r="CE295" i="6"/>
  <c r="CC295" i="6"/>
  <c r="BY295" i="6"/>
  <c r="BW295" i="6"/>
  <c r="CJ295" i="6" s="1"/>
  <c r="DQ294" i="6"/>
  <c r="DK294" i="6"/>
  <c r="DI294" i="6"/>
  <c r="DG294" i="6"/>
  <c r="DE294" i="6"/>
  <c r="DC294" i="6"/>
  <c r="DA294" i="6"/>
  <c r="CY294" i="6"/>
  <c r="CW294" i="6"/>
  <c r="CU294" i="6"/>
  <c r="CS294" i="6"/>
  <c r="CQ294" i="6"/>
  <c r="CO294" i="6"/>
  <c r="CK294" i="6"/>
  <c r="CE294" i="6"/>
  <c r="CC294" i="6"/>
  <c r="BY294" i="6"/>
  <c r="BW294" i="6"/>
  <c r="DO294" i="6" s="1"/>
  <c r="CA184" i="6"/>
  <c r="BY184" i="6"/>
  <c r="BW184" i="6"/>
  <c r="BT184" i="6"/>
  <c r="CA183" i="6"/>
  <c r="EM183" i="6" s="1"/>
  <c r="BY183" i="6"/>
  <c r="BW183" i="6"/>
  <c r="CA182" i="6"/>
  <c r="EM182" i="6" s="1"/>
  <c r="BY182" i="6"/>
  <c r="BW182" i="6"/>
  <c r="DQ389" i="6"/>
  <c r="DK389" i="6"/>
  <c r="DI389" i="6"/>
  <c r="DG389" i="6"/>
  <c r="DE389" i="6"/>
  <c r="DC389" i="6"/>
  <c r="DA389" i="6"/>
  <c r="CY389" i="6"/>
  <c r="CW389" i="6"/>
  <c r="CU389" i="6"/>
  <c r="CS389" i="6"/>
  <c r="CQ389" i="6"/>
  <c r="CO389" i="6"/>
  <c r="CK389" i="6"/>
  <c r="CI389" i="6"/>
  <c r="CE389" i="6"/>
  <c r="CC389" i="6"/>
  <c r="CA389" i="6"/>
  <c r="EM389" i="6" s="1"/>
  <c r="BY389" i="6"/>
  <c r="BW389" i="6"/>
  <c r="CJ389" i="6" s="1"/>
  <c r="CG389" i="6" l="1"/>
  <c r="BG118" i="6"/>
  <c r="EV118" i="6"/>
  <c r="BG121" i="6"/>
  <c r="FU121" i="6"/>
  <c r="CQ296" i="6"/>
  <c r="DG296" i="6"/>
  <c r="BF117" i="6"/>
  <c r="ES117" i="6"/>
  <c r="AG115" i="6"/>
  <c r="FE115" i="6" s="1"/>
  <c r="FE119" i="6"/>
  <c r="BF121" i="6"/>
  <c r="FA121" i="6"/>
  <c r="AW115" i="6"/>
  <c r="FU115" i="6" s="1"/>
  <c r="BG116" i="6"/>
  <c r="EV116" i="6"/>
  <c r="X115" i="6"/>
  <c r="EV115" i="6" s="1"/>
  <c r="BG120" i="6"/>
  <c r="FY120" i="6"/>
  <c r="CY296" i="6"/>
  <c r="BG117" i="6"/>
  <c r="EV117" i="6"/>
  <c r="AQ115" i="6"/>
  <c r="FO115" i="6" s="1"/>
  <c r="FO119" i="6"/>
  <c r="AU115" i="6"/>
  <c r="FS115" i="6" s="1"/>
  <c r="FS119" i="6"/>
  <c r="AM115" i="6"/>
  <c r="FK115" i="6" s="1"/>
  <c r="GA116" i="6"/>
  <c r="BC115" i="6"/>
  <c r="GA115" i="6" s="1"/>
  <c r="DO389" i="6"/>
  <c r="BF116" i="6"/>
  <c r="ES116" i="6"/>
  <c r="U115" i="6"/>
  <c r="ES115" i="6" s="1"/>
  <c r="BF118" i="6"/>
  <c r="ES118" i="6"/>
  <c r="AI115" i="6"/>
  <c r="FG115" i="6" s="1"/>
  <c r="FG119" i="6"/>
  <c r="BF120" i="6"/>
  <c r="ES120" i="6"/>
  <c r="AC115" i="6"/>
  <c r="FA115" i="6" s="1"/>
  <c r="AE115" i="6"/>
  <c r="FC115" i="6" s="1"/>
  <c r="BA115" i="6"/>
  <c r="FY115" i="6" s="1"/>
  <c r="BG173" i="6"/>
  <c r="BF204" i="6"/>
  <c r="FA204" i="6"/>
  <c r="BG203" i="6"/>
  <c r="GA203" i="6"/>
  <c r="BG205" i="6"/>
  <c r="GA205" i="6"/>
  <c r="BF206" i="6"/>
  <c r="BF205" i="6"/>
  <c r="ES205" i="6"/>
  <c r="BG204" i="6"/>
  <c r="FW204" i="6"/>
  <c r="BG206" i="6"/>
  <c r="BF240" i="6"/>
  <c r="ES240" i="6"/>
  <c r="CI295" i="6"/>
  <c r="DM295" i="6"/>
  <c r="CG295" i="6"/>
  <c r="DO296" i="6"/>
  <c r="CJ294" i="6"/>
  <c r="CI296" i="6"/>
  <c r="BF328" i="6"/>
  <c r="ES328" i="6"/>
  <c r="DM389" i="6"/>
  <c r="DR389" i="6" s="1"/>
  <c r="BG419" i="6"/>
  <c r="EV419" i="6"/>
  <c r="BF419" i="6"/>
  <c r="ES419" i="6"/>
  <c r="BF173" i="6"/>
  <c r="BF171" i="6"/>
  <c r="BG171" i="6"/>
  <c r="BF172" i="6"/>
  <c r="BG174" i="6"/>
  <c r="BF174" i="6"/>
  <c r="BG172" i="6"/>
  <c r="BG119" i="6"/>
  <c r="BF119" i="6"/>
  <c r="BG328" i="6"/>
  <c r="BG240" i="6"/>
  <c r="BF122" i="6"/>
  <c r="BF203" i="6"/>
  <c r="DO70" i="6"/>
  <c r="CJ458" i="6"/>
  <c r="DO458" i="6"/>
  <c r="CS458" i="6"/>
  <c r="CU458" i="6"/>
  <c r="DC458" i="6"/>
  <c r="DK458" i="6"/>
  <c r="CG458" i="6"/>
  <c r="CO458" i="6"/>
  <c r="CJ70" i="6"/>
  <c r="CS70" i="6"/>
  <c r="CU70" i="6"/>
  <c r="DC70" i="6"/>
  <c r="DK70" i="6"/>
  <c r="CG70" i="6"/>
  <c r="CO70" i="6"/>
  <c r="DO295" i="6"/>
  <c r="CJ296" i="6"/>
  <c r="CS296" i="6"/>
  <c r="CG294" i="6"/>
  <c r="DM294" i="6"/>
  <c r="CU296" i="6"/>
  <c r="DC296" i="6"/>
  <c r="CI294" i="6"/>
  <c r="CG296" i="6"/>
  <c r="CO296" i="6"/>
  <c r="DS182" i="6"/>
  <c r="DR183" i="6"/>
  <c r="DS183" i="6"/>
  <c r="DR182" i="6"/>
  <c r="DS184" i="6"/>
  <c r="DR184" i="6"/>
  <c r="BE270" i="6"/>
  <c r="GC270" i="6" s="1"/>
  <c r="BC270" i="6"/>
  <c r="GA270" i="6" s="1"/>
  <c r="BA270" i="6"/>
  <c r="FY270" i="6" s="1"/>
  <c r="AY270" i="6"/>
  <c r="FW270" i="6" s="1"/>
  <c r="AW270" i="6"/>
  <c r="FU270" i="6" s="1"/>
  <c r="AU270" i="6"/>
  <c r="FS270" i="6" s="1"/>
  <c r="AS270" i="6"/>
  <c r="FQ270" i="6" s="1"/>
  <c r="AQ270" i="6"/>
  <c r="FO270" i="6" s="1"/>
  <c r="AO270" i="6"/>
  <c r="FM270" i="6" s="1"/>
  <c r="AM270" i="6"/>
  <c r="FK270" i="6" s="1"/>
  <c r="AK270" i="6"/>
  <c r="FI270" i="6" s="1"/>
  <c r="AI270" i="6"/>
  <c r="FG270" i="6" s="1"/>
  <c r="AG270" i="6"/>
  <c r="FE270" i="6" s="1"/>
  <c r="AE270" i="6"/>
  <c r="FC270" i="6" s="1"/>
  <c r="AC270" i="6"/>
  <c r="FA270" i="6" s="1"/>
  <c r="X270" i="6"/>
  <c r="EV270" i="6" s="1"/>
  <c r="W270" i="6"/>
  <c r="EU270" i="6" s="1"/>
  <c r="U270" i="6"/>
  <c r="ES270" i="6" s="1"/>
  <c r="S270" i="6"/>
  <c r="EQ270" i="6" s="1"/>
  <c r="Q270" i="6"/>
  <c r="EO270" i="6" s="1"/>
  <c r="O270" i="6"/>
  <c r="EM270" i="6" s="1"/>
  <c r="M270" i="6"/>
  <c r="EK270" i="6" s="1"/>
  <c r="BE269" i="6"/>
  <c r="GC269" i="6" s="1"/>
  <c r="AY269" i="6"/>
  <c r="FW269" i="6" s="1"/>
  <c r="AW269" i="6"/>
  <c r="FU269" i="6" s="1"/>
  <c r="AU269" i="6"/>
  <c r="FS269" i="6" s="1"/>
  <c r="AS269" i="6"/>
  <c r="FQ269" i="6" s="1"/>
  <c r="AQ269" i="6"/>
  <c r="FO269" i="6" s="1"/>
  <c r="AO269" i="6"/>
  <c r="FM269" i="6" s="1"/>
  <c r="AM269" i="6"/>
  <c r="FK269" i="6" s="1"/>
  <c r="AK269" i="6"/>
  <c r="FI269" i="6" s="1"/>
  <c r="AI269" i="6"/>
  <c r="FG269" i="6" s="1"/>
  <c r="AG269" i="6"/>
  <c r="FE269" i="6" s="1"/>
  <c r="AE269" i="6"/>
  <c r="FC269" i="6" s="1"/>
  <c r="AC269" i="6"/>
  <c r="FA269" i="6" s="1"/>
  <c r="W269" i="6"/>
  <c r="EU269" i="6" s="1"/>
  <c r="S269" i="6"/>
  <c r="EQ269" i="6" s="1"/>
  <c r="Q269" i="6"/>
  <c r="EO269" i="6" s="1"/>
  <c r="O269" i="6"/>
  <c r="EM269" i="6" s="1"/>
  <c r="M269" i="6"/>
  <c r="EK269" i="6" s="1"/>
  <c r="K269" i="6"/>
  <c r="BC269" i="6" s="1"/>
  <c r="GA269" i="6" s="1"/>
  <c r="BE170" i="6"/>
  <c r="GC170" i="6" s="1"/>
  <c r="BC170" i="6"/>
  <c r="GA170" i="6" s="1"/>
  <c r="BA170" i="6"/>
  <c r="FY170" i="6" s="1"/>
  <c r="AY170" i="6"/>
  <c r="FW170" i="6" s="1"/>
  <c r="AW170" i="6"/>
  <c r="FU170" i="6" s="1"/>
  <c r="AU170" i="6"/>
  <c r="FS170" i="6" s="1"/>
  <c r="AQ170" i="6"/>
  <c r="FO170" i="6" s="1"/>
  <c r="AO170" i="6"/>
  <c r="FM170" i="6" s="1"/>
  <c r="AM170" i="6"/>
  <c r="FK170" i="6" s="1"/>
  <c r="AK170" i="6"/>
  <c r="FI170" i="6" s="1"/>
  <c r="AI170" i="6"/>
  <c r="FG170" i="6" s="1"/>
  <c r="AG170" i="6"/>
  <c r="FE170" i="6" s="1"/>
  <c r="AE170" i="6"/>
  <c r="FC170" i="6" s="1"/>
  <c r="AC170" i="6"/>
  <c r="FA170" i="6" s="1"/>
  <c r="Y170" i="6"/>
  <c r="EW170" i="6" s="1"/>
  <c r="X170" i="6"/>
  <c r="EV170" i="6" s="1"/>
  <c r="W170" i="6"/>
  <c r="EU170" i="6" s="1"/>
  <c r="U170" i="6"/>
  <c r="ES170" i="6" s="1"/>
  <c r="S170" i="6"/>
  <c r="EQ170" i="6" s="1"/>
  <c r="Q170" i="6"/>
  <c r="EO170" i="6" s="1"/>
  <c r="O170" i="6"/>
  <c r="EM170" i="6" s="1"/>
  <c r="M170" i="6"/>
  <c r="EK170" i="6" s="1"/>
  <c r="BE169" i="6"/>
  <c r="GC169" i="6" s="1"/>
  <c r="AY169" i="6"/>
  <c r="FW169" i="6" s="1"/>
  <c r="AW169" i="6"/>
  <c r="FU169" i="6" s="1"/>
  <c r="AU169" i="6"/>
  <c r="FS169" i="6" s="1"/>
  <c r="AQ169" i="6"/>
  <c r="FO169" i="6" s="1"/>
  <c r="AO169" i="6"/>
  <c r="FM169" i="6" s="1"/>
  <c r="AM169" i="6"/>
  <c r="FK169" i="6" s="1"/>
  <c r="AK169" i="6"/>
  <c r="FI169" i="6" s="1"/>
  <c r="AI169" i="6"/>
  <c r="FG169" i="6" s="1"/>
  <c r="AG169" i="6"/>
  <c r="FE169" i="6" s="1"/>
  <c r="AE169" i="6"/>
  <c r="FC169" i="6" s="1"/>
  <c r="AC169" i="6"/>
  <c r="FA169" i="6" s="1"/>
  <c r="Y169" i="6"/>
  <c r="EW169" i="6" s="1"/>
  <c r="W169" i="6"/>
  <c r="EU169" i="6" s="1"/>
  <c r="S169" i="6"/>
  <c r="EQ169" i="6" s="1"/>
  <c r="Q169" i="6"/>
  <c r="EO169" i="6" s="1"/>
  <c r="O169" i="6"/>
  <c r="EM169" i="6" s="1"/>
  <c r="M169" i="6"/>
  <c r="EK169" i="6" s="1"/>
  <c r="K169" i="6"/>
  <c r="BC169" i="6" s="1"/>
  <c r="GA169" i="6" s="1"/>
  <c r="BF115" i="6" l="1"/>
  <c r="X269" i="6"/>
  <c r="EV269" i="6" s="1"/>
  <c r="DS70" i="6"/>
  <c r="DR296" i="6"/>
  <c r="DS294" i="6"/>
  <c r="DS296" i="6"/>
  <c r="DS295" i="6"/>
  <c r="DR294" i="6"/>
  <c r="DS389" i="6"/>
  <c r="BF170" i="6"/>
  <c r="X169" i="6"/>
  <c r="EV169" i="6" s="1"/>
  <c r="DR70" i="6"/>
  <c r="DR458" i="6"/>
  <c r="DS458" i="6"/>
  <c r="DR295" i="6"/>
  <c r="BG170" i="6"/>
  <c r="BF270" i="6"/>
  <c r="BG270" i="6"/>
  <c r="U269" i="6"/>
  <c r="BA269" i="6"/>
  <c r="FY269" i="6" s="1"/>
  <c r="U169" i="6"/>
  <c r="ES169" i="6" s="1"/>
  <c r="BA169" i="6"/>
  <c r="FY169" i="6" s="1"/>
  <c r="DQ362" i="6"/>
  <c r="DO362" i="6"/>
  <c r="DM362" i="6"/>
  <c r="DK362" i="6"/>
  <c r="DI362" i="6"/>
  <c r="DG362" i="6"/>
  <c r="DE362" i="6"/>
  <c r="DC362" i="6"/>
  <c r="DA362" i="6"/>
  <c r="CY362" i="6"/>
  <c r="CW362" i="6"/>
  <c r="CU362" i="6"/>
  <c r="CS362" i="6"/>
  <c r="CQ362" i="6"/>
  <c r="CO362" i="6"/>
  <c r="CK362" i="6"/>
  <c r="CJ362" i="6"/>
  <c r="CI362" i="6"/>
  <c r="CG362" i="6"/>
  <c r="CE362" i="6"/>
  <c r="CC362" i="6"/>
  <c r="BY362" i="6"/>
  <c r="DQ25" i="6"/>
  <c r="DO25" i="6"/>
  <c r="DM25" i="6"/>
  <c r="DK25" i="6"/>
  <c r="DI25" i="6"/>
  <c r="DG25" i="6"/>
  <c r="DE25" i="6"/>
  <c r="DC25" i="6"/>
  <c r="DA25" i="6"/>
  <c r="CY25" i="6"/>
  <c r="CW25" i="6"/>
  <c r="CU25" i="6"/>
  <c r="CS25" i="6"/>
  <c r="CQ25" i="6"/>
  <c r="CO25" i="6"/>
  <c r="CK25" i="6"/>
  <c r="CJ25" i="6"/>
  <c r="CI25" i="6"/>
  <c r="CG25" i="6"/>
  <c r="CE25" i="6"/>
  <c r="CC25" i="6"/>
  <c r="BY25" i="6"/>
  <c r="DQ84" i="6"/>
  <c r="DK84" i="6"/>
  <c r="DI84" i="6"/>
  <c r="DG84" i="6"/>
  <c r="DE84" i="6"/>
  <c r="DC84" i="6"/>
  <c r="DA84" i="6"/>
  <c r="CY84" i="6"/>
  <c r="CW84" i="6"/>
  <c r="CU84" i="6"/>
  <c r="CS84" i="6"/>
  <c r="CQ84" i="6"/>
  <c r="CO84" i="6"/>
  <c r="CK84" i="6"/>
  <c r="CE84" i="6"/>
  <c r="CC84" i="6"/>
  <c r="BY84" i="6"/>
  <c r="BW84" i="6"/>
  <c r="DM84" i="6" s="1"/>
  <c r="DQ401" i="6"/>
  <c r="DK401" i="6"/>
  <c r="DI401" i="6"/>
  <c r="DG401" i="6"/>
  <c r="DE401" i="6"/>
  <c r="DC401" i="6"/>
  <c r="DA401" i="6"/>
  <c r="CY401" i="6"/>
  <c r="CW401" i="6"/>
  <c r="CU401" i="6"/>
  <c r="CS401" i="6"/>
  <c r="CQ401" i="6"/>
  <c r="CO401" i="6"/>
  <c r="CK401" i="6"/>
  <c r="CE401" i="6"/>
  <c r="CC401" i="6"/>
  <c r="BY401" i="6"/>
  <c r="BW401" i="6"/>
  <c r="DM401" i="6" s="1"/>
  <c r="CA485" i="6"/>
  <c r="BY485" i="6"/>
  <c r="BW485" i="6"/>
  <c r="O485" i="6"/>
  <c r="M485" i="6"/>
  <c r="K485" i="6"/>
  <c r="BE402" i="6"/>
  <c r="GC402" i="6" s="1"/>
  <c r="AY402" i="6"/>
  <c r="FW402" i="6" s="1"/>
  <c r="AW402" i="6"/>
  <c r="FU402" i="6" s="1"/>
  <c r="AU402" i="6"/>
  <c r="FS402" i="6" s="1"/>
  <c r="AS402" i="6"/>
  <c r="FQ402" i="6" s="1"/>
  <c r="AQ402" i="6"/>
  <c r="FO402" i="6" s="1"/>
  <c r="AO402" i="6"/>
  <c r="FM402" i="6" s="1"/>
  <c r="AM402" i="6"/>
  <c r="FK402" i="6" s="1"/>
  <c r="AK402" i="6"/>
  <c r="FI402" i="6" s="1"/>
  <c r="AI402" i="6"/>
  <c r="FG402" i="6" s="1"/>
  <c r="AG402" i="6"/>
  <c r="FE402" i="6" s="1"/>
  <c r="AE402" i="6"/>
  <c r="FC402" i="6" s="1"/>
  <c r="AC402" i="6"/>
  <c r="FA402" i="6" s="1"/>
  <c r="Y402" i="6"/>
  <c r="EW402" i="6" s="1"/>
  <c r="W402" i="6"/>
  <c r="EU402" i="6" s="1"/>
  <c r="S402" i="6"/>
  <c r="EQ402" i="6" s="1"/>
  <c r="Q402" i="6"/>
  <c r="EO402" i="6" s="1"/>
  <c r="M402" i="6"/>
  <c r="EK402" i="6" s="1"/>
  <c r="K402" i="6"/>
  <c r="BA402" i="6" s="1"/>
  <c r="FY402" i="6" s="1"/>
  <c r="BE85" i="6"/>
  <c r="GC85" i="6" s="1"/>
  <c r="AY85" i="6"/>
  <c r="FW85" i="6" s="1"/>
  <c r="AW85" i="6"/>
  <c r="FU85" i="6" s="1"/>
  <c r="AU85" i="6"/>
  <c r="FS85" i="6" s="1"/>
  <c r="AS85" i="6"/>
  <c r="FQ85" i="6" s="1"/>
  <c r="AQ85" i="6"/>
  <c r="FO85" i="6" s="1"/>
  <c r="AO85" i="6"/>
  <c r="FM85" i="6" s="1"/>
  <c r="AM85" i="6"/>
  <c r="FK85" i="6" s="1"/>
  <c r="AK85" i="6"/>
  <c r="FI85" i="6" s="1"/>
  <c r="AI85" i="6"/>
  <c r="FG85" i="6" s="1"/>
  <c r="AG85" i="6"/>
  <c r="FE85" i="6" s="1"/>
  <c r="AE85" i="6"/>
  <c r="FC85" i="6" s="1"/>
  <c r="AC85" i="6"/>
  <c r="FA85" i="6" s="1"/>
  <c r="Y85" i="6"/>
  <c r="EW85" i="6" s="1"/>
  <c r="W85" i="6"/>
  <c r="EU85" i="6" s="1"/>
  <c r="S85" i="6"/>
  <c r="EQ85" i="6" s="1"/>
  <c r="Q85" i="6"/>
  <c r="EO85" i="6" s="1"/>
  <c r="M85" i="6"/>
  <c r="EK85" i="6" s="1"/>
  <c r="K85" i="6"/>
  <c r="BA85" i="6" s="1"/>
  <c r="FY85" i="6" s="1"/>
  <c r="DQ375" i="6"/>
  <c r="DK375" i="6"/>
  <c r="DI375" i="6"/>
  <c r="DG375" i="6"/>
  <c r="DE375" i="6"/>
  <c r="DC375" i="6"/>
  <c r="DA375" i="6"/>
  <c r="CY375" i="6"/>
  <c r="CW375" i="6"/>
  <c r="CU375" i="6"/>
  <c r="CS375" i="6"/>
  <c r="CQ375" i="6"/>
  <c r="CO375" i="6"/>
  <c r="CK375" i="6"/>
  <c r="CE375" i="6"/>
  <c r="CC375" i="6"/>
  <c r="BY375" i="6"/>
  <c r="BW375" i="6"/>
  <c r="DM375" i="6" s="1"/>
  <c r="DQ213" i="6"/>
  <c r="DK213" i="6"/>
  <c r="DI213" i="6"/>
  <c r="DG213" i="6"/>
  <c r="DE213" i="6"/>
  <c r="DC213" i="6"/>
  <c r="DA213" i="6"/>
  <c r="CY213" i="6"/>
  <c r="CW213" i="6"/>
  <c r="CU213" i="6"/>
  <c r="CS213" i="6"/>
  <c r="CQ213" i="6"/>
  <c r="CO213" i="6"/>
  <c r="CK213" i="6"/>
  <c r="CE213" i="6"/>
  <c r="CC213" i="6"/>
  <c r="BY213" i="6"/>
  <c r="BW213" i="6"/>
  <c r="DM213" i="6" s="1"/>
  <c r="DQ167" i="6"/>
  <c r="DK167" i="6"/>
  <c r="DI167" i="6"/>
  <c r="DG167" i="6"/>
  <c r="DE167" i="6"/>
  <c r="DC167" i="6"/>
  <c r="DA167" i="6"/>
  <c r="CY167" i="6"/>
  <c r="CW167" i="6"/>
  <c r="CU167" i="6"/>
  <c r="CS167" i="6"/>
  <c r="CQ167" i="6"/>
  <c r="CO167" i="6"/>
  <c r="CK167" i="6"/>
  <c r="CE167" i="6"/>
  <c r="CC167" i="6"/>
  <c r="BY167" i="6"/>
  <c r="BW167" i="6"/>
  <c r="DM167" i="6" s="1"/>
  <c r="BE168" i="6"/>
  <c r="GC168" i="6" s="1"/>
  <c r="AY168" i="6"/>
  <c r="FW168" i="6" s="1"/>
  <c r="AW168" i="6"/>
  <c r="FU168" i="6" s="1"/>
  <c r="AU168" i="6"/>
  <c r="FS168" i="6" s="1"/>
  <c r="AS168" i="6"/>
  <c r="FQ168" i="6" s="1"/>
  <c r="AQ168" i="6"/>
  <c r="FO168" i="6" s="1"/>
  <c r="AO168" i="6"/>
  <c r="FM168" i="6" s="1"/>
  <c r="AM168" i="6"/>
  <c r="FK168" i="6" s="1"/>
  <c r="AK168" i="6"/>
  <c r="FI168" i="6" s="1"/>
  <c r="AI168" i="6"/>
  <c r="FG168" i="6" s="1"/>
  <c r="AG168" i="6"/>
  <c r="FE168" i="6" s="1"/>
  <c r="AE168" i="6"/>
  <c r="FC168" i="6" s="1"/>
  <c r="AC168" i="6"/>
  <c r="FA168" i="6" s="1"/>
  <c r="Y168" i="6"/>
  <c r="EW168" i="6" s="1"/>
  <c r="W168" i="6"/>
  <c r="EU168" i="6" s="1"/>
  <c r="S168" i="6"/>
  <c r="EQ168" i="6" s="1"/>
  <c r="Q168" i="6"/>
  <c r="EO168" i="6" s="1"/>
  <c r="O168" i="6"/>
  <c r="EM168" i="6" s="1"/>
  <c r="M168" i="6"/>
  <c r="EK168" i="6" s="1"/>
  <c r="K168" i="6"/>
  <c r="BA168" i="6" s="1"/>
  <c r="FY168" i="6" s="1"/>
  <c r="BE214" i="6"/>
  <c r="GC214" i="6" s="1"/>
  <c r="AY214" i="6"/>
  <c r="FW214" i="6" s="1"/>
  <c r="AW214" i="6"/>
  <c r="FU214" i="6" s="1"/>
  <c r="AU214" i="6"/>
  <c r="FS214" i="6" s="1"/>
  <c r="AS214" i="6"/>
  <c r="FQ214" i="6" s="1"/>
  <c r="AQ214" i="6"/>
  <c r="FO214" i="6" s="1"/>
  <c r="AO214" i="6"/>
  <c r="FM214" i="6" s="1"/>
  <c r="AM214" i="6"/>
  <c r="FK214" i="6" s="1"/>
  <c r="AK214" i="6"/>
  <c r="FI214" i="6" s="1"/>
  <c r="AI214" i="6"/>
  <c r="FG214" i="6" s="1"/>
  <c r="AG214" i="6"/>
  <c r="FE214" i="6" s="1"/>
  <c r="AE214" i="6"/>
  <c r="FC214" i="6" s="1"/>
  <c r="AC214" i="6"/>
  <c r="FA214" i="6" s="1"/>
  <c r="Y214" i="6"/>
  <c r="EW214" i="6" s="1"/>
  <c r="W214" i="6"/>
  <c r="EU214" i="6" s="1"/>
  <c r="S214" i="6"/>
  <c r="EQ214" i="6" s="1"/>
  <c r="Q214" i="6"/>
  <c r="EO214" i="6" s="1"/>
  <c r="M214" i="6"/>
  <c r="EK214" i="6" s="1"/>
  <c r="K214" i="6"/>
  <c r="BA214" i="6" s="1"/>
  <c r="FY214" i="6" s="1"/>
  <c r="BE377" i="6"/>
  <c r="GC377" i="6" s="1"/>
  <c r="AY377" i="6"/>
  <c r="FW377" i="6" s="1"/>
  <c r="AW377" i="6"/>
  <c r="FU377" i="6" s="1"/>
  <c r="AU377" i="6"/>
  <c r="FS377" i="6" s="1"/>
  <c r="AS377" i="6"/>
  <c r="FQ377" i="6" s="1"/>
  <c r="AQ377" i="6"/>
  <c r="FO377" i="6" s="1"/>
  <c r="AO377" i="6"/>
  <c r="FM377" i="6" s="1"/>
  <c r="AM377" i="6"/>
  <c r="FK377" i="6" s="1"/>
  <c r="AK377" i="6"/>
  <c r="FI377" i="6" s="1"/>
  <c r="AI377" i="6"/>
  <c r="FG377" i="6" s="1"/>
  <c r="AG377" i="6"/>
  <c r="FE377" i="6" s="1"/>
  <c r="AE377" i="6"/>
  <c r="FC377" i="6" s="1"/>
  <c r="AC377" i="6"/>
  <c r="FA377" i="6" s="1"/>
  <c r="Y377" i="6"/>
  <c r="EW377" i="6" s="1"/>
  <c r="W377" i="6"/>
  <c r="EU377" i="6" s="1"/>
  <c r="S377" i="6"/>
  <c r="EQ377" i="6" s="1"/>
  <c r="Q377" i="6"/>
  <c r="EO377" i="6" s="1"/>
  <c r="M377" i="6"/>
  <c r="EK377" i="6" s="1"/>
  <c r="K377" i="6"/>
  <c r="BA377" i="6" s="1"/>
  <c r="FY377" i="6" s="1"/>
  <c r="EK485" i="6" l="1"/>
  <c r="CI375" i="6"/>
  <c r="DS25" i="6"/>
  <c r="CJ84" i="6"/>
  <c r="DO213" i="6"/>
  <c r="BG269" i="6"/>
  <c r="ES269" i="6"/>
  <c r="CJ401" i="6"/>
  <c r="CI401" i="6"/>
  <c r="EM485" i="6"/>
  <c r="BG169" i="6"/>
  <c r="BF169" i="6"/>
  <c r="BF269" i="6"/>
  <c r="DR25" i="6"/>
  <c r="DS362" i="6"/>
  <c r="DR362" i="6"/>
  <c r="DO401" i="6"/>
  <c r="DO84" i="6"/>
  <c r="CI84" i="6"/>
  <c r="CG84" i="6"/>
  <c r="CG401" i="6"/>
  <c r="DS485" i="6"/>
  <c r="DR485" i="6"/>
  <c r="BC85" i="6"/>
  <c r="GA85" i="6" s="1"/>
  <c r="X85" i="6"/>
  <c r="EV85" i="6" s="1"/>
  <c r="BG485" i="6"/>
  <c r="BF485" i="6"/>
  <c r="BC402" i="6"/>
  <c r="GA402" i="6" s="1"/>
  <c r="X402" i="6"/>
  <c r="EV402" i="6" s="1"/>
  <c r="U402" i="6"/>
  <c r="ES402" i="6" s="1"/>
  <c r="U85" i="6"/>
  <c r="ES85" i="6" s="1"/>
  <c r="CJ167" i="6"/>
  <c r="CI213" i="6"/>
  <c r="CJ213" i="6"/>
  <c r="DO375" i="6"/>
  <c r="CJ375" i="6"/>
  <c r="CG375" i="6"/>
  <c r="CG213" i="6"/>
  <c r="CI167" i="6"/>
  <c r="DO167" i="6"/>
  <c r="CG167" i="6"/>
  <c r="U377" i="6"/>
  <c r="ES377" i="6" s="1"/>
  <c r="BC168" i="6"/>
  <c r="GA168" i="6" s="1"/>
  <c r="X168" i="6"/>
  <c r="EV168" i="6" s="1"/>
  <c r="U168" i="6"/>
  <c r="ES168" i="6" s="1"/>
  <c r="BC214" i="6"/>
  <c r="GA214" i="6" s="1"/>
  <c r="X214" i="6"/>
  <c r="EV214" i="6" s="1"/>
  <c r="U214" i="6"/>
  <c r="BC377" i="6"/>
  <c r="GA377" i="6" s="1"/>
  <c r="X377" i="6"/>
  <c r="EV377" i="6" s="1"/>
  <c r="BE202" i="6"/>
  <c r="GC202" i="6" s="1"/>
  <c r="AY202" i="6"/>
  <c r="FW202" i="6" s="1"/>
  <c r="AW202" i="6"/>
  <c r="FU202" i="6" s="1"/>
  <c r="AU202" i="6"/>
  <c r="FS202" i="6" s="1"/>
  <c r="AS202" i="6"/>
  <c r="FQ202" i="6" s="1"/>
  <c r="AQ202" i="6"/>
  <c r="FO202" i="6" s="1"/>
  <c r="AO202" i="6"/>
  <c r="FM202" i="6" s="1"/>
  <c r="AM202" i="6"/>
  <c r="FK202" i="6" s="1"/>
  <c r="AK202" i="6"/>
  <c r="FI202" i="6" s="1"/>
  <c r="AI202" i="6"/>
  <c r="FG202" i="6" s="1"/>
  <c r="AG202" i="6"/>
  <c r="FE202" i="6" s="1"/>
  <c r="AE202" i="6"/>
  <c r="FC202" i="6" s="1"/>
  <c r="AC202" i="6"/>
  <c r="FA202" i="6" s="1"/>
  <c r="Y202" i="6"/>
  <c r="EW202" i="6" s="1"/>
  <c r="W202" i="6"/>
  <c r="EU202" i="6" s="1"/>
  <c r="S202" i="6"/>
  <c r="EQ202" i="6" s="1"/>
  <c r="Q202" i="6"/>
  <c r="EO202" i="6" s="1"/>
  <c r="O202" i="6"/>
  <c r="EM202" i="6" s="1"/>
  <c r="M202" i="6"/>
  <c r="EK202" i="6" s="1"/>
  <c r="K202" i="6"/>
  <c r="BA202" i="6" s="1"/>
  <c r="FY202" i="6" s="1"/>
  <c r="BE201" i="6"/>
  <c r="GC201" i="6" s="1"/>
  <c r="AY201" i="6"/>
  <c r="FW201" i="6" s="1"/>
  <c r="AW201" i="6"/>
  <c r="FU201" i="6" s="1"/>
  <c r="AU201" i="6"/>
  <c r="FS201" i="6" s="1"/>
  <c r="AS201" i="6"/>
  <c r="FQ201" i="6" s="1"/>
  <c r="AQ201" i="6"/>
  <c r="FO201" i="6" s="1"/>
  <c r="AO201" i="6"/>
  <c r="FM201" i="6" s="1"/>
  <c r="AM201" i="6"/>
  <c r="FK201" i="6" s="1"/>
  <c r="AK201" i="6"/>
  <c r="FI201" i="6" s="1"/>
  <c r="AI201" i="6"/>
  <c r="FG201" i="6" s="1"/>
  <c r="AG201" i="6"/>
  <c r="FE201" i="6" s="1"/>
  <c r="AE201" i="6"/>
  <c r="FC201" i="6" s="1"/>
  <c r="AC201" i="6"/>
  <c r="FA201" i="6" s="1"/>
  <c r="Y201" i="6"/>
  <c r="EW201" i="6" s="1"/>
  <c r="W201" i="6"/>
  <c r="EU201" i="6" s="1"/>
  <c r="S201" i="6"/>
  <c r="EQ201" i="6" s="1"/>
  <c r="Q201" i="6"/>
  <c r="EO201" i="6" s="1"/>
  <c r="O201" i="6"/>
  <c r="EM201" i="6" s="1"/>
  <c r="M201" i="6"/>
  <c r="EK201" i="6" s="1"/>
  <c r="K201" i="6"/>
  <c r="X201" i="6" s="1"/>
  <c r="EV201" i="6" s="1"/>
  <c r="BE200" i="6"/>
  <c r="GC200" i="6" s="1"/>
  <c r="AY200" i="6"/>
  <c r="FW200" i="6" s="1"/>
  <c r="AW200" i="6"/>
  <c r="FU200" i="6" s="1"/>
  <c r="AU200" i="6"/>
  <c r="FS200" i="6" s="1"/>
  <c r="AS200" i="6"/>
  <c r="FQ200" i="6" s="1"/>
  <c r="AQ200" i="6"/>
  <c r="FO200" i="6" s="1"/>
  <c r="AO200" i="6"/>
  <c r="FM200" i="6" s="1"/>
  <c r="AM200" i="6"/>
  <c r="FK200" i="6" s="1"/>
  <c r="AK200" i="6"/>
  <c r="FI200" i="6" s="1"/>
  <c r="AI200" i="6"/>
  <c r="FG200" i="6" s="1"/>
  <c r="AG200" i="6"/>
  <c r="FE200" i="6" s="1"/>
  <c r="AE200" i="6"/>
  <c r="FC200" i="6" s="1"/>
  <c r="AC200" i="6"/>
  <c r="FA200" i="6" s="1"/>
  <c r="Y200" i="6"/>
  <c r="EW200" i="6" s="1"/>
  <c r="W200" i="6"/>
  <c r="EU200" i="6" s="1"/>
  <c r="S200" i="6"/>
  <c r="EQ200" i="6" s="1"/>
  <c r="Q200" i="6"/>
  <c r="EO200" i="6" s="1"/>
  <c r="O200" i="6"/>
  <c r="EM200" i="6" s="1"/>
  <c r="M200" i="6"/>
  <c r="EK200" i="6" s="1"/>
  <c r="K200" i="6"/>
  <c r="BA200" i="6" s="1"/>
  <c r="FY200" i="6" s="1"/>
  <c r="BE199" i="6"/>
  <c r="GC199" i="6" s="1"/>
  <c r="BC199" i="6"/>
  <c r="BA199" i="6"/>
  <c r="FY199" i="6" s="1"/>
  <c r="AY199" i="6"/>
  <c r="FW199" i="6" s="1"/>
  <c r="AW199" i="6"/>
  <c r="FU199" i="6" s="1"/>
  <c r="AU199" i="6"/>
  <c r="FS199" i="6" s="1"/>
  <c r="AS199" i="6"/>
  <c r="FQ199" i="6" s="1"/>
  <c r="AQ199" i="6"/>
  <c r="FO199" i="6" s="1"/>
  <c r="AO199" i="6"/>
  <c r="FM199" i="6" s="1"/>
  <c r="AM199" i="6"/>
  <c r="FK199" i="6" s="1"/>
  <c r="AK199" i="6"/>
  <c r="FI199" i="6" s="1"/>
  <c r="AI199" i="6"/>
  <c r="FG199" i="6" s="1"/>
  <c r="AG199" i="6"/>
  <c r="FE199" i="6" s="1"/>
  <c r="AE199" i="6"/>
  <c r="FC199" i="6" s="1"/>
  <c r="AC199" i="6"/>
  <c r="FA199" i="6" s="1"/>
  <c r="Y199" i="6"/>
  <c r="EW199" i="6" s="1"/>
  <c r="X199" i="6"/>
  <c r="EV199" i="6" s="1"/>
  <c r="W199" i="6"/>
  <c r="EU199" i="6" s="1"/>
  <c r="U199" i="6"/>
  <c r="ES199" i="6" s="1"/>
  <c r="S199" i="6"/>
  <c r="EQ199" i="6" s="1"/>
  <c r="Q199" i="6"/>
  <c r="EO199" i="6" s="1"/>
  <c r="O199" i="6"/>
  <c r="M199" i="6"/>
  <c r="EK199" i="6" s="1"/>
  <c r="BE198" i="6"/>
  <c r="GC198" i="6" s="1"/>
  <c r="AY198" i="6"/>
  <c r="FW198" i="6" s="1"/>
  <c r="AW198" i="6"/>
  <c r="FU198" i="6" s="1"/>
  <c r="AU198" i="6"/>
  <c r="FS198" i="6" s="1"/>
  <c r="AS198" i="6"/>
  <c r="FQ198" i="6" s="1"/>
  <c r="AQ198" i="6"/>
  <c r="FO198" i="6" s="1"/>
  <c r="AO198" i="6"/>
  <c r="FM198" i="6" s="1"/>
  <c r="AM198" i="6"/>
  <c r="FK198" i="6" s="1"/>
  <c r="AK198" i="6"/>
  <c r="FI198" i="6" s="1"/>
  <c r="AI198" i="6"/>
  <c r="FG198" i="6" s="1"/>
  <c r="AG198" i="6"/>
  <c r="FE198" i="6" s="1"/>
  <c r="AE198" i="6"/>
  <c r="FC198" i="6" s="1"/>
  <c r="AC198" i="6"/>
  <c r="FA198" i="6" s="1"/>
  <c r="Y198" i="6"/>
  <c r="EW198" i="6" s="1"/>
  <c r="W198" i="6"/>
  <c r="EU198" i="6" s="1"/>
  <c r="S198" i="6"/>
  <c r="EQ198" i="6" s="1"/>
  <c r="Q198" i="6"/>
  <c r="EO198" i="6" s="1"/>
  <c r="O198" i="6"/>
  <c r="EM198" i="6" s="1"/>
  <c r="M198" i="6"/>
  <c r="EK198" i="6" s="1"/>
  <c r="K198" i="6"/>
  <c r="BA198" i="6" s="1"/>
  <c r="FY198" i="6" s="1"/>
  <c r="BE197" i="6"/>
  <c r="GC197" i="6" s="1"/>
  <c r="AY197" i="6"/>
  <c r="FW197" i="6" s="1"/>
  <c r="AW197" i="6"/>
  <c r="FU197" i="6" s="1"/>
  <c r="AU197" i="6"/>
  <c r="FS197" i="6" s="1"/>
  <c r="AS197" i="6"/>
  <c r="FQ197" i="6" s="1"/>
  <c r="AQ197" i="6"/>
  <c r="FO197" i="6" s="1"/>
  <c r="AO197" i="6"/>
  <c r="FM197" i="6" s="1"/>
  <c r="AM197" i="6"/>
  <c r="FK197" i="6" s="1"/>
  <c r="AK197" i="6"/>
  <c r="FI197" i="6" s="1"/>
  <c r="AI197" i="6"/>
  <c r="FG197" i="6" s="1"/>
  <c r="AG197" i="6"/>
  <c r="FE197" i="6" s="1"/>
  <c r="AE197" i="6"/>
  <c r="FC197" i="6" s="1"/>
  <c r="AC197" i="6"/>
  <c r="FA197" i="6" s="1"/>
  <c r="Y197" i="6"/>
  <c r="EW197" i="6" s="1"/>
  <c r="W197" i="6"/>
  <c r="EU197" i="6" s="1"/>
  <c r="S197" i="6"/>
  <c r="EQ197" i="6" s="1"/>
  <c r="Q197" i="6"/>
  <c r="EO197" i="6" s="1"/>
  <c r="O197" i="6"/>
  <c r="EM197" i="6" s="1"/>
  <c r="M197" i="6"/>
  <c r="EK197" i="6" s="1"/>
  <c r="K197" i="6"/>
  <c r="X197" i="6" s="1"/>
  <c r="EV197" i="6" s="1"/>
  <c r="DQ484" i="6"/>
  <c r="DK484" i="6"/>
  <c r="DI484" i="6"/>
  <c r="DG484" i="6"/>
  <c r="DE484" i="6"/>
  <c r="DC484" i="6"/>
  <c r="DA484" i="6"/>
  <c r="CY484" i="6"/>
  <c r="CW484" i="6"/>
  <c r="CU484" i="6"/>
  <c r="CS484" i="6"/>
  <c r="CQ484" i="6"/>
  <c r="CO484" i="6"/>
  <c r="CK484" i="6"/>
  <c r="CI484" i="6"/>
  <c r="CE484" i="6"/>
  <c r="CC484" i="6"/>
  <c r="CA484" i="6"/>
  <c r="BY484" i="6"/>
  <c r="BW484" i="6"/>
  <c r="DM484" i="6" s="1"/>
  <c r="O140" i="6"/>
  <c r="EM140" i="6" s="1"/>
  <c r="M140" i="6"/>
  <c r="EK140" i="6" s="1"/>
  <c r="K140" i="6"/>
  <c r="BE139" i="6"/>
  <c r="GC139" i="6" s="1"/>
  <c r="AY139" i="6"/>
  <c r="FW139" i="6" s="1"/>
  <c r="AW139" i="6"/>
  <c r="FU139" i="6" s="1"/>
  <c r="AU139" i="6"/>
  <c r="FS139" i="6" s="1"/>
  <c r="AS139" i="6"/>
  <c r="FQ139" i="6" s="1"/>
  <c r="AQ139" i="6"/>
  <c r="FO139" i="6" s="1"/>
  <c r="AO139" i="6"/>
  <c r="FM139" i="6" s="1"/>
  <c r="AM139" i="6"/>
  <c r="FK139" i="6" s="1"/>
  <c r="AK139" i="6"/>
  <c r="FI139" i="6" s="1"/>
  <c r="AI139" i="6"/>
  <c r="FG139" i="6" s="1"/>
  <c r="AG139" i="6"/>
  <c r="FE139" i="6" s="1"/>
  <c r="AE139" i="6"/>
  <c r="FC139" i="6" s="1"/>
  <c r="AC139" i="6"/>
  <c r="FA139" i="6" s="1"/>
  <c r="Y139" i="6"/>
  <c r="EW139" i="6" s="1"/>
  <c r="W139" i="6"/>
  <c r="EU139" i="6" s="1"/>
  <c r="S139" i="6"/>
  <c r="EQ139" i="6" s="1"/>
  <c r="Q139" i="6"/>
  <c r="EO139" i="6" s="1"/>
  <c r="O139" i="6"/>
  <c r="EM139" i="6" s="1"/>
  <c r="M139" i="6"/>
  <c r="EK139" i="6" s="1"/>
  <c r="K139" i="6"/>
  <c r="BA139" i="6" s="1"/>
  <c r="FY139" i="6" s="1"/>
  <c r="BE138" i="6"/>
  <c r="GC138" i="6" s="1"/>
  <c r="BC138" i="6"/>
  <c r="GA138" i="6" s="1"/>
  <c r="BA138" i="6"/>
  <c r="FY138" i="6" s="1"/>
  <c r="AW138" i="6"/>
  <c r="FU138" i="6" s="1"/>
  <c r="AO138" i="6"/>
  <c r="FM138" i="6" s="1"/>
  <c r="Y138" i="6"/>
  <c r="EW138" i="6" s="1"/>
  <c r="X138" i="6"/>
  <c r="EV138" i="6" s="1"/>
  <c r="W138" i="6"/>
  <c r="EU138" i="6" s="1"/>
  <c r="U138" i="6"/>
  <c r="ES138" i="6" s="1"/>
  <c r="S138" i="6"/>
  <c r="EQ138" i="6" s="1"/>
  <c r="Q138" i="6"/>
  <c r="EO138" i="6" s="1"/>
  <c r="O138" i="6"/>
  <c r="EM138" i="6" s="1"/>
  <c r="M138" i="6"/>
  <c r="EK138" i="6" s="1"/>
  <c r="H138" i="6"/>
  <c r="AS138" i="6" s="1"/>
  <c r="FQ138" i="6" s="1"/>
  <c r="BE137" i="6"/>
  <c r="GC137" i="6" s="1"/>
  <c r="AY137" i="6"/>
  <c r="FW137" i="6" s="1"/>
  <c r="AW137" i="6"/>
  <c r="FU137" i="6" s="1"/>
  <c r="AU137" i="6"/>
  <c r="FS137" i="6" s="1"/>
  <c r="AS137" i="6"/>
  <c r="FQ137" i="6" s="1"/>
  <c r="AQ137" i="6"/>
  <c r="FO137" i="6" s="1"/>
  <c r="AO137" i="6"/>
  <c r="FM137" i="6" s="1"/>
  <c r="AM137" i="6"/>
  <c r="FK137" i="6" s="1"/>
  <c r="AK137" i="6"/>
  <c r="FI137" i="6" s="1"/>
  <c r="AI137" i="6"/>
  <c r="FG137" i="6" s="1"/>
  <c r="AG137" i="6"/>
  <c r="FE137" i="6" s="1"/>
  <c r="AE137" i="6"/>
  <c r="FC137" i="6" s="1"/>
  <c r="AC137" i="6"/>
  <c r="FA137" i="6" s="1"/>
  <c r="Y137" i="6"/>
  <c r="EW137" i="6" s="1"/>
  <c r="W137" i="6"/>
  <c r="EU137" i="6" s="1"/>
  <c r="S137" i="6"/>
  <c r="EQ137" i="6" s="1"/>
  <c r="Q137" i="6"/>
  <c r="EO137" i="6" s="1"/>
  <c r="O137" i="6"/>
  <c r="EM137" i="6" s="1"/>
  <c r="M137" i="6"/>
  <c r="EK137" i="6" s="1"/>
  <c r="K137" i="6"/>
  <c r="BA137" i="6" s="1"/>
  <c r="FY137" i="6" s="1"/>
  <c r="BE136" i="6"/>
  <c r="GC136" i="6" s="1"/>
  <c r="AY136" i="6"/>
  <c r="FW136" i="6" s="1"/>
  <c r="AW136" i="6"/>
  <c r="FU136" i="6" s="1"/>
  <c r="AU136" i="6"/>
  <c r="FS136" i="6" s="1"/>
  <c r="AS136" i="6"/>
  <c r="FQ136" i="6" s="1"/>
  <c r="AQ136" i="6"/>
  <c r="FO136" i="6" s="1"/>
  <c r="AO136" i="6"/>
  <c r="FM136" i="6" s="1"/>
  <c r="AM136" i="6"/>
  <c r="FK136" i="6" s="1"/>
  <c r="AK136" i="6"/>
  <c r="FI136" i="6" s="1"/>
  <c r="AI136" i="6"/>
  <c r="FG136" i="6" s="1"/>
  <c r="AG136" i="6"/>
  <c r="FE136" i="6" s="1"/>
  <c r="AE136" i="6"/>
  <c r="FC136" i="6" s="1"/>
  <c r="AC136" i="6"/>
  <c r="FA136" i="6" s="1"/>
  <c r="Y136" i="6"/>
  <c r="EW136" i="6" s="1"/>
  <c r="W136" i="6"/>
  <c r="EU136" i="6" s="1"/>
  <c r="S136" i="6"/>
  <c r="EQ136" i="6" s="1"/>
  <c r="Q136" i="6"/>
  <c r="EO136" i="6" s="1"/>
  <c r="O136" i="6"/>
  <c r="EM136" i="6" s="1"/>
  <c r="M136" i="6"/>
  <c r="EK136" i="6" s="1"/>
  <c r="K136" i="6"/>
  <c r="X136" i="6" s="1"/>
  <c r="EV136" i="6" s="1"/>
  <c r="BE376" i="6"/>
  <c r="GC376" i="6" s="1"/>
  <c r="AY376" i="6"/>
  <c r="FW376" i="6" s="1"/>
  <c r="AW376" i="6"/>
  <c r="FU376" i="6" s="1"/>
  <c r="AU376" i="6"/>
  <c r="FS376" i="6" s="1"/>
  <c r="AS376" i="6"/>
  <c r="FQ376" i="6" s="1"/>
  <c r="AQ376" i="6"/>
  <c r="FO376" i="6" s="1"/>
  <c r="AO376" i="6"/>
  <c r="FM376" i="6" s="1"/>
  <c r="AM376" i="6"/>
  <c r="FK376" i="6" s="1"/>
  <c r="AK376" i="6"/>
  <c r="FI376" i="6" s="1"/>
  <c r="AI376" i="6"/>
  <c r="FG376" i="6" s="1"/>
  <c r="AG376" i="6"/>
  <c r="FE376" i="6" s="1"/>
  <c r="AE376" i="6"/>
  <c r="FC376" i="6" s="1"/>
  <c r="AC376" i="6"/>
  <c r="FA376" i="6" s="1"/>
  <c r="Y376" i="6"/>
  <c r="EW376" i="6" s="1"/>
  <c r="W376" i="6"/>
  <c r="EU376" i="6" s="1"/>
  <c r="S376" i="6"/>
  <c r="EQ376" i="6" s="1"/>
  <c r="Q376" i="6"/>
  <c r="EO376" i="6" s="1"/>
  <c r="M376" i="6"/>
  <c r="EK376" i="6" s="1"/>
  <c r="K376" i="6"/>
  <c r="BA376" i="6" s="1"/>
  <c r="FY376" i="6" s="1"/>
  <c r="BE213" i="6"/>
  <c r="GC213" i="6" s="1"/>
  <c r="AY213" i="6"/>
  <c r="FW213" i="6" s="1"/>
  <c r="AW213" i="6"/>
  <c r="FU213" i="6" s="1"/>
  <c r="AU213" i="6"/>
  <c r="FS213" i="6" s="1"/>
  <c r="AS213" i="6"/>
  <c r="FQ213" i="6" s="1"/>
  <c r="AQ213" i="6"/>
  <c r="FO213" i="6" s="1"/>
  <c r="AO213" i="6"/>
  <c r="FM213" i="6" s="1"/>
  <c r="AM213" i="6"/>
  <c r="FK213" i="6" s="1"/>
  <c r="AK213" i="6"/>
  <c r="FI213" i="6" s="1"/>
  <c r="AI213" i="6"/>
  <c r="FG213" i="6" s="1"/>
  <c r="AG213" i="6"/>
  <c r="FE213" i="6" s="1"/>
  <c r="AE213" i="6"/>
  <c r="FC213" i="6" s="1"/>
  <c r="AC213" i="6"/>
  <c r="FA213" i="6" s="1"/>
  <c r="Y213" i="6"/>
  <c r="EW213" i="6" s="1"/>
  <c r="W213" i="6"/>
  <c r="S213" i="6"/>
  <c r="EQ213" i="6" s="1"/>
  <c r="Q213" i="6"/>
  <c r="EO213" i="6" s="1"/>
  <c r="M213" i="6"/>
  <c r="EK213" i="6" s="1"/>
  <c r="K213" i="6"/>
  <c r="BA213" i="6" s="1"/>
  <c r="FY213" i="6" s="1"/>
  <c r="BE44" i="6"/>
  <c r="GC44" i="6" s="1"/>
  <c r="AY44" i="6"/>
  <c r="FW44" i="6" s="1"/>
  <c r="AW44" i="6"/>
  <c r="FU44" i="6" s="1"/>
  <c r="AU44" i="6"/>
  <c r="FS44" i="6" s="1"/>
  <c r="AS44" i="6"/>
  <c r="FQ44" i="6" s="1"/>
  <c r="AQ44" i="6"/>
  <c r="FO44" i="6" s="1"/>
  <c r="AO44" i="6"/>
  <c r="FM44" i="6" s="1"/>
  <c r="AM44" i="6"/>
  <c r="FK44" i="6" s="1"/>
  <c r="AK44" i="6"/>
  <c r="FI44" i="6" s="1"/>
  <c r="AI44" i="6"/>
  <c r="FG44" i="6" s="1"/>
  <c r="AG44" i="6"/>
  <c r="FE44" i="6" s="1"/>
  <c r="AE44" i="6"/>
  <c r="FC44" i="6" s="1"/>
  <c r="AC44" i="6"/>
  <c r="FA44" i="6" s="1"/>
  <c r="Y44" i="6"/>
  <c r="EW44" i="6" s="1"/>
  <c r="W44" i="6"/>
  <c r="EU44" i="6" s="1"/>
  <c r="S44" i="6"/>
  <c r="EQ44" i="6" s="1"/>
  <c r="Q44" i="6"/>
  <c r="EO44" i="6" s="1"/>
  <c r="O44" i="6"/>
  <c r="EM44" i="6" s="1"/>
  <c r="M44" i="6"/>
  <c r="EK44" i="6" s="1"/>
  <c r="K44" i="6"/>
  <c r="BA44" i="6" s="1"/>
  <c r="FY44" i="6" s="1"/>
  <c r="BE401" i="6"/>
  <c r="GC401" i="6" s="1"/>
  <c r="AY401" i="6"/>
  <c r="FW401" i="6" s="1"/>
  <c r="AW401" i="6"/>
  <c r="FU401" i="6" s="1"/>
  <c r="AU401" i="6"/>
  <c r="FS401" i="6" s="1"/>
  <c r="AS401" i="6"/>
  <c r="FQ401" i="6" s="1"/>
  <c r="AQ401" i="6"/>
  <c r="FO401" i="6" s="1"/>
  <c r="AO401" i="6"/>
  <c r="FM401" i="6" s="1"/>
  <c r="AM401" i="6"/>
  <c r="FK401" i="6" s="1"/>
  <c r="AK401" i="6"/>
  <c r="FI401" i="6" s="1"/>
  <c r="AI401" i="6"/>
  <c r="FG401" i="6" s="1"/>
  <c r="AG401" i="6"/>
  <c r="FE401" i="6" s="1"/>
  <c r="AE401" i="6"/>
  <c r="FC401" i="6" s="1"/>
  <c r="AC401" i="6"/>
  <c r="FA401" i="6" s="1"/>
  <c r="Y401" i="6"/>
  <c r="EW401" i="6" s="1"/>
  <c r="W401" i="6"/>
  <c r="S401" i="6"/>
  <c r="EQ401" i="6" s="1"/>
  <c r="Q401" i="6"/>
  <c r="EO401" i="6" s="1"/>
  <c r="M401" i="6"/>
  <c r="EK401" i="6" s="1"/>
  <c r="K401" i="6"/>
  <c r="BA401" i="6" s="1"/>
  <c r="FY401" i="6" s="1"/>
  <c r="BE228" i="6"/>
  <c r="GC228" i="6" s="1"/>
  <c r="AY228" i="6"/>
  <c r="FW228" i="6" s="1"/>
  <c r="AW228" i="6"/>
  <c r="FU228" i="6" s="1"/>
  <c r="AU228" i="6"/>
  <c r="FS228" i="6" s="1"/>
  <c r="AS228" i="6"/>
  <c r="FQ228" i="6" s="1"/>
  <c r="AQ228" i="6"/>
  <c r="FO228" i="6" s="1"/>
  <c r="AO228" i="6"/>
  <c r="FM228" i="6" s="1"/>
  <c r="AM228" i="6"/>
  <c r="FK228" i="6" s="1"/>
  <c r="AK228" i="6"/>
  <c r="FI228" i="6" s="1"/>
  <c r="AI228" i="6"/>
  <c r="FG228" i="6" s="1"/>
  <c r="AG228" i="6"/>
  <c r="FE228" i="6" s="1"/>
  <c r="AE228" i="6"/>
  <c r="FC228" i="6" s="1"/>
  <c r="AC228" i="6"/>
  <c r="FA228" i="6" s="1"/>
  <c r="Y228" i="6"/>
  <c r="EW228" i="6" s="1"/>
  <c r="W228" i="6"/>
  <c r="EU228" i="6" s="1"/>
  <c r="S228" i="6"/>
  <c r="EQ228" i="6" s="1"/>
  <c r="Q228" i="6"/>
  <c r="EO228" i="6" s="1"/>
  <c r="O228" i="6"/>
  <c r="EM228" i="6" s="1"/>
  <c r="M228" i="6"/>
  <c r="EK228" i="6" s="1"/>
  <c r="K228" i="6"/>
  <c r="BA228" i="6" s="1"/>
  <c r="FY228" i="6" s="1"/>
  <c r="BE84" i="6"/>
  <c r="GC84" i="6" s="1"/>
  <c r="AY84" i="6"/>
  <c r="FW84" i="6" s="1"/>
  <c r="AW84" i="6"/>
  <c r="FU84" i="6" s="1"/>
  <c r="AU84" i="6"/>
  <c r="FS84" i="6" s="1"/>
  <c r="AS84" i="6"/>
  <c r="FQ84" i="6" s="1"/>
  <c r="AQ84" i="6"/>
  <c r="FO84" i="6" s="1"/>
  <c r="AO84" i="6"/>
  <c r="FM84" i="6" s="1"/>
  <c r="AM84" i="6"/>
  <c r="FK84" i="6" s="1"/>
  <c r="AK84" i="6"/>
  <c r="FI84" i="6" s="1"/>
  <c r="AI84" i="6"/>
  <c r="FG84" i="6" s="1"/>
  <c r="AG84" i="6"/>
  <c r="FE84" i="6" s="1"/>
  <c r="AE84" i="6"/>
  <c r="FC84" i="6" s="1"/>
  <c r="AC84" i="6"/>
  <c r="FA84" i="6" s="1"/>
  <c r="Y84" i="6"/>
  <c r="EW84" i="6" s="1"/>
  <c r="W84" i="6"/>
  <c r="S84" i="6"/>
  <c r="EQ84" i="6" s="1"/>
  <c r="Q84" i="6"/>
  <c r="EO84" i="6" s="1"/>
  <c r="M84" i="6"/>
  <c r="EK84" i="6" s="1"/>
  <c r="K84" i="6"/>
  <c r="X84" i="6" s="1"/>
  <c r="BE296" i="6"/>
  <c r="GC296" i="6" s="1"/>
  <c r="AY296" i="6"/>
  <c r="FW296" i="6" s="1"/>
  <c r="AW296" i="6"/>
  <c r="FU296" i="6" s="1"/>
  <c r="AS296" i="6"/>
  <c r="FQ296" i="6" s="1"/>
  <c r="AO296" i="6"/>
  <c r="FM296" i="6" s="1"/>
  <c r="Y296" i="6"/>
  <c r="EW296" i="6" s="1"/>
  <c r="W296" i="6"/>
  <c r="EU296" i="6" s="1"/>
  <c r="S296" i="6"/>
  <c r="EQ296" i="6" s="1"/>
  <c r="Q296" i="6"/>
  <c r="EO296" i="6" s="1"/>
  <c r="M296" i="6"/>
  <c r="EK296" i="6" s="1"/>
  <c r="K296" i="6"/>
  <c r="BA296" i="6" s="1"/>
  <c r="FY296" i="6" s="1"/>
  <c r="H296" i="6"/>
  <c r="AK296" i="6" s="1"/>
  <c r="FI296" i="6" s="1"/>
  <c r="BE295" i="6"/>
  <c r="GC295" i="6" s="1"/>
  <c r="AY295" i="6"/>
  <c r="FW295" i="6" s="1"/>
  <c r="AW295" i="6"/>
  <c r="FU295" i="6" s="1"/>
  <c r="AU295" i="6"/>
  <c r="FS295" i="6" s="1"/>
  <c r="AS295" i="6"/>
  <c r="FQ295" i="6" s="1"/>
  <c r="AQ295" i="6"/>
  <c r="FO295" i="6" s="1"/>
  <c r="AO295" i="6"/>
  <c r="FM295" i="6" s="1"/>
  <c r="AM295" i="6"/>
  <c r="FK295" i="6" s="1"/>
  <c r="AK295" i="6"/>
  <c r="FI295" i="6" s="1"/>
  <c r="AI295" i="6"/>
  <c r="FG295" i="6" s="1"/>
  <c r="AG295" i="6"/>
  <c r="FE295" i="6" s="1"/>
  <c r="AE295" i="6"/>
  <c r="FC295" i="6" s="1"/>
  <c r="AC295" i="6"/>
  <c r="FA295" i="6" s="1"/>
  <c r="Y295" i="6"/>
  <c r="EW295" i="6" s="1"/>
  <c r="W295" i="6"/>
  <c r="EU295" i="6" s="1"/>
  <c r="S295" i="6"/>
  <c r="EQ295" i="6" s="1"/>
  <c r="Q295" i="6"/>
  <c r="EO295" i="6" s="1"/>
  <c r="M295" i="6"/>
  <c r="EK295" i="6" s="1"/>
  <c r="K295" i="6"/>
  <c r="X295" i="6" s="1"/>
  <c r="EV295" i="6" s="1"/>
  <c r="BE294" i="6"/>
  <c r="GC294" i="6" s="1"/>
  <c r="AY294" i="6"/>
  <c r="FW294" i="6" s="1"/>
  <c r="AW294" i="6"/>
  <c r="FU294" i="6" s="1"/>
  <c r="AU294" i="6"/>
  <c r="FS294" i="6" s="1"/>
  <c r="AS294" i="6"/>
  <c r="FQ294" i="6" s="1"/>
  <c r="AQ294" i="6"/>
  <c r="FO294" i="6" s="1"/>
  <c r="AO294" i="6"/>
  <c r="FM294" i="6" s="1"/>
  <c r="AM294" i="6"/>
  <c r="FK294" i="6" s="1"/>
  <c r="AK294" i="6"/>
  <c r="FI294" i="6" s="1"/>
  <c r="AI294" i="6"/>
  <c r="FG294" i="6" s="1"/>
  <c r="AG294" i="6"/>
  <c r="FE294" i="6" s="1"/>
  <c r="AE294" i="6"/>
  <c r="FC294" i="6" s="1"/>
  <c r="AC294" i="6"/>
  <c r="FA294" i="6" s="1"/>
  <c r="Y294" i="6"/>
  <c r="EW294" i="6" s="1"/>
  <c r="W294" i="6"/>
  <c r="EU294" i="6" s="1"/>
  <c r="S294" i="6"/>
  <c r="EQ294" i="6" s="1"/>
  <c r="Q294" i="6"/>
  <c r="EO294" i="6" s="1"/>
  <c r="M294" i="6"/>
  <c r="EK294" i="6" s="1"/>
  <c r="K294" i="6"/>
  <c r="BC294" i="6" s="1"/>
  <c r="GA294" i="6" s="1"/>
  <c r="O186" i="6"/>
  <c r="EM186" i="6" s="1"/>
  <c r="M186" i="6"/>
  <c r="K186" i="6"/>
  <c r="H186" i="6"/>
  <c r="O185" i="6"/>
  <c r="M185" i="6"/>
  <c r="EK185" i="6" s="1"/>
  <c r="K185" i="6"/>
  <c r="O184" i="6"/>
  <c r="EM184" i="6" s="1"/>
  <c r="M184" i="6"/>
  <c r="EK184" i="6" s="1"/>
  <c r="K184" i="6"/>
  <c r="BE375" i="6"/>
  <c r="GC375" i="6" s="1"/>
  <c r="AY375" i="6"/>
  <c r="FW375" i="6" s="1"/>
  <c r="AW375" i="6"/>
  <c r="FU375" i="6" s="1"/>
  <c r="AU375" i="6"/>
  <c r="FS375" i="6" s="1"/>
  <c r="AS375" i="6"/>
  <c r="FQ375" i="6" s="1"/>
  <c r="AQ375" i="6"/>
  <c r="FO375" i="6" s="1"/>
  <c r="AO375" i="6"/>
  <c r="FM375" i="6" s="1"/>
  <c r="AM375" i="6"/>
  <c r="FK375" i="6" s="1"/>
  <c r="AK375" i="6"/>
  <c r="FI375" i="6" s="1"/>
  <c r="AI375" i="6"/>
  <c r="FG375" i="6" s="1"/>
  <c r="AG375" i="6"/>
  <c r="FE375" i="6" s="1"/>
  <c r="AE375" i="6"/>
  <c r="FC375" i="6" s="1"/>
  <c r="AC375" i="6"/>
  <c r="FA375" i="6" s="1"/>
  <c r="Y375" i="6"/>
  <c r="EW375" i="6" s="1"/>
  <c r="W375" i="6"/>
  <c r="S375" i="6"/>
  <c r="EQ375" i="6" s="1"/>
  <c r="Q375" i="6"/>
  <c r="EO375" i="6" s="1"/>
  <c r="M375" i="6"/>
  <c r="EK375" i="6" s="1"/>
  <c r="K375" i="6"/>
  <c r="BA375" i="6" s="1"/>
  <c r="FY375" i="6" s="1"/>
  <c r="O104" i="6"/>
  <c r="EM104" i="6" s="1"/>
  <c r="M104" i="6"/>
  <c r="EK104" i="6" s="1"/>
  <c r="K104" i="6"/>
  <c r="BE103" i="6"/>
  <c r="GC103" i="6" s="1"/>
  <c r="AY103" i="6"/>
  <c r="FW103" i="6" s="1"/>
  <c r="AW103" i="6"/>
  <c r="FU103" i="6" s="1"/>
  <c r="AU103" i="6"/>
  <c r="FS103" i="6" s="1"/>
  <c r="AS103" i="6"/>
  <c r="FQ103" i="6" s="1"/>
  <c r="AQ103" i="6"/>
  <c r="FO103" i="6" s="1"/>
  <c r="AO103" i="6"/>
  <c r="FM103" i="6" s="1"/>
  <c r="AM103" i="6"/>
  <c r="FK103" i="6" s="1"/>
  <c r="AK103" i="6"/>
  <c r="FI103" i="6" s="1"/>
  <c r="AI103" i="6"/>
  <c r="FG103" i="6" s="1"/>
  <c r="AG103" i="6"/>
  <c r="FE103" i="6" s="1"/>
  <c r="AE103" i="6"/>
  <c r="FC103" i="6" s="1"/>
  <c r="AC103" i="6"/>
  <c r="FA103" i="6" s="1"/>
  <c r="Y103" i="6"/>
  <c r="EW103" i="6" s="1"/>
  <c r="W103" i="6"/>
  <c r="EU103" i="6" s="1"/>
  <c r="S103" i="6"/>
  <c r="EQ103" i="6" s="1"/>
  <c r="Q103" i="6"/>
  <c r="EO103" i="6" s="1"/>
  <c r="O103" i="6"/>
  <c r="EM103" i="6" s="1"/>
  <c r="M103" i="6"/>
  <c r="EK103" i="6" s="1"/>
  <c r="K103" i="6"/>
  <c r="BA103" i="6" s="1"/>
  <c r="FY103" i="6" s="1"/>
  <c r="BE102" i="6"/>
  <c r="GC102" i="6" s="1"/>
  <c r="AY102" i="6"/>
  <c r="FW102" i="6" s="1"/>
  <c r="AW102" i="6"/>
  <c r="FU102" i="6" s="1"/>
  <c r="AU102" i="6"/>
  <c r="FS102" i="6" s="1"/>
  <c r="AS102" i="6"/>
  <c r="FQ102" i="6" s="1"/>
  <c r="AQ102" i="6"/>
  <c r="FO102" i="6" s="1"/>
  <c r="AO102" i="6"/>
  <c r="FM102" i="6" s="1"/>
  <c r="AM102" i="6"/>
  <c r="FK102" i="6" s="1"/>
  <c r="AK102" i="6"/>
  <c r="FI102" i="6" s="1"/>
  <c r="AI102" i="6"/>
  <c r="FG102" i="6" s="1"/>
  <c r="AG102" i="6"/>
  <c r="FE102" i="6" s="1"/>
  <c r="AE102" i="6"/>
  <c r="FC102" i="6" s="1"/>
  <c r="AC102" i="6"/>
  <c r="FA102" i="6" s="1"/>
  <c r="Y102" i="6"/>
  <c r="EW102" i="6" s="1"/>
  <c r="W102" i="6"/>
  <c r="EU102" i="6" s="1"/>
  <c r="S102" i="6"/>
  <c r="EQ102" i="6" s="1"/>
  <c r="Q102" i="6"/>
  <c r="EO102" i="6" s="1"/>
  <c r="O102" i="6"/>
  <c r="EM102" i="6" s="1"/>
  <c r="M102" i="6"/>
  <c r="EK102" i="6" s="1"/>
  <c r="K102" i="6"/>
  <c r="BA102" i="6" s="1"/>
  <c r="FY102" i="6" s="1"/>
  <c r="BE362" i="6"/>
  <c r="GC362" i="6" s="1"/>
  <c r="BC362" i="6"/>
  <c r="GA362" i="6" s="1"/>
  <c r="BA362" i="6"/>
  <c r="FY362" i="6" s="1"/>
  <c r="AY362" i="6"/>
  <c r="FW362" i="6" s="1"/>
  <c r="AW362" i="6"/>
  <c r="FU362" i="6" s="1"/>
  <c r="AU362" i="6"/>
  <c r="FS362" i="6" s="1"/>
  <c r="AS362" i="6"/>
  <c r="FQ362" i="6" s="1"/>
  <c r="AQ362" i="6"/>
  <c r="FO362" i="6" s="1"/>
  <c r="AO362" i="6"/>
  <c r="FM362" i="6" s="1"/>
  <c r="AM362" i="6"/>
  <c r="FK362" i="6" s="1"/>
  <c r="AK362" i="6"/>
  <c r="FI362" i="6" s="1"/>
  <c r="AI362" i="6"/>
  <c r="FG362" i="6" s="1"/>
  <c r="AG362" i="6"/>
  <c r="FE362" i="6" s="1"/>
  <c r="AE362" i="6"/>
  <c r="FC362" i="6" s="1"/>
  <c r="AC362" i="6"/>
  <c r="FA362" i="6" s="1"/>
  <c r="Y362" i="6"/>
  <c r="EW362" i="6" s="1"/>
  <c r="X362" i="6"/>
  <c r="EV362" i="6" s="1"/>
  <c r="W362" i="6"/>
  <c r="EU362" i="6" s="1"/>
  <c r="U362" i="6"/>
  <c r="ES362" i="6" s="1"/>
  <c r="S362" i="6"/>
  <c r="EQ362" i="6" s="1"/>
  <c r="Q362" i="6"/>
  <c r="EO362" i="6" s="1"/>
  <c r="O362" i="6"/>
  <c r="EM362" i="6" s="1"/>
  <c r="M362" i="6"/>
  <c r="EK362" i="6" s="1"/>
  <c r="BE25" i="6"/>
  <c r="GC25" i="6" s="1"/>
  <c r="BC25" i="6"/>
  <c r="GA25" i="6" s="1"/>
  <c r="BA25" i="6"/>
  <c r="FY25" i="6" s="1"/>
  <c r="AY25" i="6"/>
  <c r="FW25" i="6" s="1"/>
  <c r="AW25" i="6"/>
  <c r="FU25" i="6" s="1"/>
  <c r="AU25" i="6"/>
  <c r="FS25" i="6" s="1"/>
  <c r="AS25" i="6"/>
  <c r="FQ25" i="6" s="1"/>
  <c r="AQ25" i="6"/>
  <c r="FO25" i="6" s="1"/>
  <c r="AO25" i="6"/>
  <c r="FM25" i="6" s="1"/>
  <c r="AM25" i="6"/>
  <c r="FK25" i="6" s="1"/>
  <c r="AK25" i="6"/>
  <c r="FI25" i="6" s="1"/>
  <c r="AI25" i="6"/>
  <c r="FG25" i="6" s="1"/>
  <c r="AG25" i="6"/>
  <c r="FE25" i="6" s="1"/>
  <c r="AE25" i="6"/>
  <c r="FC25" i="6" s="1"/>
  <c r="AC25" i="6"/>
  <c r="FA25" i="6" s="1"/>
  <c r="Y25" i="6"/>
  <c r="EW25" i="6" s="1"/>
  <c r="X25" i="6"/>
  <c r="EV25" i="6" s="1"/>
  <c r="W25" i="6"/>
  <c r="EU25" i="6" s="1"/>
  <c r="U25" i="6"/>
  <c r="ES25" i="6" s="1"/>
  <c r="S25" i="6"/>
  <c r="EQ25" i="6" s="1"/>
  <c r="Q25" i="6"/>
  <c r="EO25" i="6" s="1"/>
  <c r="O25" i="6"/>
  <c r="EM25" i="6" s="1"/>
  <c r="M25" i="6"/>
  <c r="EK25" i="6" s="1"/>
  <c r="O43" i="6"/>
  <c r="BG43" i="6" s="1"/>
  <c r="M43" i="6"/>
  <c r="EK43" i="6" s="1"/>
  <c r="BE183" i="6"/>
  <c r="GC183" i="6" s="1"/>
  <c r="BC183" i="6"/>
  <c r="BA183" i="6"/>
  <c r="FY183" i="6" s="1"/>
  <c r="AY183" i="6"/>
  <c r="FW183" i="6" s="1"/>
  <c r="AW183" i="6"/>
  <c r="FU183" i="6" s="1"/>
  <c r="AU183" i="6"/>
  <c r="FS183" i="6" s="1"/>
  <c r="AS183" i="6"/>
  <c r="FQ183" i="6" s="1"/>
  <c r="AQ183" i="6"/>
  <c r="FO183" i="6" s="1"/>
  <c r="AO183" i="6"/>
  <c r="FM183" i="6" s="1"/>
  <c r="AM183" i="6"/>
  <c r="FK183" i="6" s="1"/>
  <c r="AK183" i="6"/>
  <c r="FI183" i="6" s="1"/>
  <c r="AI183" i="6"/>
  <c r="FG183" i="6" s="1"/>
  <c r="AG183" i="6"/>
  <c r="FE183" i="6" s="1"/>
  <c r="AE183" i="6"/>
  <c r="FC183" i="6" s="1"/>
  <c r="AC183" i="6"/>
  <c r="FA183" i="6" s="1"/>
  <c r="Y183" i="6"/>
  <c r="EW183" i="6" s="1"/>
  <c r="X183" i="6"/>
  <c r="EV183" i="6" s="1"/>
  <c r="W183" i="6"/>
  <c r="EU183" i="6" s="1"/>
  <c r="U183" i="6"/>
  <c r="ES183" i="6" s="1"/>
  <c r="S183" i="6"/>
  <c r="EQ183" i="6" s="1"/>
  <c r="Q183" i="6"/>
  <c r="EO183" i="6" s="1"/>
  <c r="M183" i="6"/>
  <c r="EK183" i="6" s="1"/>
  <c r="BE182" i="6"/>
  <c r="GC182" i="6" s="1"/>
  <c r="BC182" i="6"/>
  <c r="BA182" i="6"/>
  <c r="FY182" i="6" s="1"/>
  <c r="AY182" i="6"/>
  <c r="FW182" i="6" s="1"/>
  <c r="AW182" i="6"/>
  <c r="FU182" i="6" s="1"/>
  <c r="AU182" i="6"/>
  <c r="FS182" i="6" s="1"/>
  <c r="AS182" i="6"/>
  <c r="FQ182" i="6" s="1"/>
  <c r="AQ182" i="6"/>
  <c r="FO182" i="6" s="1"/>
  <c r="AO182" i="6"/>
  <c r="FM182" i="6" s="1"/>
  <c r="AM182" i="6"/>
  <c r="FK182" i="6" s="1"/>
  <c r="AK182" i="6"/>
  <c r="FI182" i="6" s="1"/>
  <c r="AI182" i="6"/>
  <c r="FG182" i="6" s="1"/>
  <c r="AG182" i="6"/>
  <c r="FE182" i="6" s="1"/>
  <c r="AE182" i="6"/>
  <c r="FC182" i="6" s="1"/>
  <c r="AC182" i="6"/>
  <c r="FA182" i="6" s="1"/>
  <c r="Y182" i="6"/>
  <c r="EW182" i="6" s="1"/>
  <c r="X182" i="6"/>
  <c r="EV182" i="6" s="1"/>
  <c r="W182" i="6"/>
  <c r="EU182" i="6" s="1"/>
  <c r="U182" i="6"/>
  <c r="ES182" i="6" s="1"/>
  <c r="S182" i="6"/>
  <c r="EQ182" i="6" s="1"/>
  <c r="Q182" i="6"/>
  <c r="EO182" i="6" s="1"/>
  <c r="M182" i="6"/>
  <c r="EK182" i="6" s="1"/>
  <c r="O42" i="6"/>
  <c r="EM42" i="6" s="1"/>
  <c r="M42" i="6"/>
  <c r="EK42" i="6" s="1"/>
  <c r="BE167" i="6"/>
  <c r="GC167" i="6" s="1"/>
  <c r="AY167" i="6"/>
  <c r="FW167" i="6" s="1"/>
  <c r="AW167" i="6"/>
  <c r="FU167" i="6" s="1"/>
  <c r="AU167" i="6"/>
  <c r="FS167" i="6" s="1"/>
  <c r="AS167" i="6"/>
  <c r="FQ167" i="6" s="1"/>
  <c r="AQ167" i="6"/>
  <c r="FO167" i="6" s="1"/>
  <c r="AO167" i="6"/>
  <c r="FM167" i="6" s="1"/>
  <c r="AM167" i="6"/>
  <c r="FK167" i="6" s="1"/>
  <c r="AK167" i="6"/>
  <c r="FI167" i="6" s="1"/>
  <c r="AI167" i="6"/>
  <c r="FG167" i="6" s="1"/>
  <c r="AG167" i="6"/>
  <c r="FE167" i="6" s="1"/>
  <c r="AE167" i="6"/>
  <c r="FC167" i="6" s="1"/>
  <c r="AC167" i="6"/>
  <c r="FA167" i="6" s="1"/>
  <c r="Y167" i="6"/>
  <c r="EW167" i="6" s="1"/>
  <c r="W167" i="6"/>
  <c r="S167" i="6"/>
  <c r="EQ167" i="6" s="1"/>
  <c r="Q167" i="6"/>
  <c r="EO167" i="6" s="1"/>
  <c r="O167" i="6"/>
  <c r="EM167" i="6" s="1"/>
  <c r="M167" i="6"/>
  <c r="EK167" i="6" s="1"/>
  <c r="K167" i="6"/>
  <c r="BA167" i="6" s="1"/>
  <c r="FY167" i="6" s="1"/>
  <c r="BE285" i="6"/>
  <c r="GC285" i="6" s="1"/>
  <c r="AY285" i="6"/>
  <c r="FW285" i="6" s="1"/>
  <c r="AW285" i="6"/>
  <c r="FU285" i="6" s="1"/>
  <c r="AU285" i="6"/>
  <c r="FS285" i="6" s="1"/>
  <c r="AS285" i="6"/>
  <c r="FQ285" i="6" s="1"/>
  <c r="AQ285" i="6"/>
  <c r="FO285" i="6" s="1"/>
  <c r="AO285" i="6"/>
  <c r="FM285" i="6" s="1"/>
  <c r="AM285" i="6"/>
  <c r="FK285" i="6" s="1"/>
  <c r="AK285" i="6"/>
  <c r="FI285" i="6" s="1"/>
  <c r="AI285" i="6"/>
  <c r="FG285" i="6" s="1"/>
  <c r="AG285" i="6"/>
  <c r="FE285" i="6" s="1"/>
  <c r="AE285" i="6"/>
  <c r="FC285" i="6" s="1"/>
  <c r="AC285" i="6"/>
  <c r="FA285" i="6" s="1"/>
  <c r="W285" i="6"/>
  <c r="EU285" i="6" s="1"/>
  <c r="S285" i="6"/>
  <c r="EQ285" i="6" s="1"/>
  <c r="Q285" i="6"/>
  <c r="EO285" i="6" s="1"/>
  <c r="O285" i="6"/>
  <c r="EM285" i="6" s="1"/>
  <c r="M285" i="6"/>
  <c r="EK285" i="6" s="1"/>
  <c r="K285" i="6"/>
  <c r="X285" i="6" s="1"/>
  <c r="EV285" i="6" s="1"/>
  <c r="BE284" i="6"/>
  <c r="GC284" i="6" s="1"/>
  <c r="AY284" i="6"/>
  <c r="FW284" i="6" s="1"/>
  <c r="AW284" i="6"/>
  <c r="FU284" i="6" s="1"/>
  <c r="AU284" i="6"/>
  <c r="FS284" i="6" s="1"/>
  <c r="AS284" i="6"/>
  <c r="FQ284" i="6" s="1"/>
  <c r="AQ284" i="6"/>
  <c r="FO284" i="6" s="1"/>
  <c r="AO284" i="6"/>
  <c r="FM284" i="6" s="1"/>
  <c r="AM284" i="6"/>
  <c r="FK284" i="6" s="1"/>
  <c r="AK284" i="6"/>
  <c r="FI284" i="6" s="1"/>
  <c r="AI284" i="6"/>
  <c r="FG284" i="6" s="1"/>
  <c r="AG284" i="6"/>
  <c r="FE284" i="6" s="1"/>
  <c r="AE284" i="6"/>
  <c r="FC284" i="6" s="1"/>
  <c r="AC284" i="6"/>
  <c r="FA284" i="6" s="1"/>
  <c r="Y284" i="6"/>
  <c r="EW284" i="6" s="1"/>
  <c r="W284" i="6"/>
  <c r="EU284" i="6" s="1"/>
  <c r="S284" i="6"/>
  <c r="EQ284" i="6" s="1"/>
  <c r="Q284" i="6"/>
  <c r="EO284" i="6" s="1"/>
  <c r="M284" i="6"/>
  <c r="EK284" i="6" s="1"/>
  <c r="K284" i="6"/>
  <c r="X284" i="6" s="1"/>
  <c r="EV284" i="6" s="1"/>
  <c r="BE70" i="6"/>
  <c r="GC70" i="6" s="1"/>
  <c r="AY70" i="6"/>
  <c r="FW70" i="6" s="1"/>
  <c r="AW70" i="6"/>
  <c r="FU70" i="6" s="1"/>
  <c r="AU70" i="6"/>
  <c r="FS70" i="6" s="1"/>
  <c r="AS70" i="6"/>
  <c r="FQ70" i="6" s="1"/>
  <c r="AO70" i="6"/>
  <c r="FM70" i="6" s="1"/>
  <c r="FK70" i="6"/>
  <c r="AE70" i="6"/>
  <c r="FC70" i="6" s="1"/>
  <c r="EW70" i="6"/>
  <c r="W70" i="6"/>
  <c r="EU70" i="6" s="1"/>
  <c r="S70" i="6"/>
  <c r="EQ70" i="6" s="1"/>
  <c r="Q70" i="6"/>
  <c r="EO70" i="6" s="1"/>
  <c r="M70" i="6"/>
  <c r="EK70" i="6" s="1"/>
  <c r="K70" i="6"/>
  <c r="BA70" i="6" s="1"/>
  <c r="FY70" i="6" s="1"/>
  <c r="AK70" i="6"/>
  <c r="FI70" i="6" s="1"/>
  <c r="BE458" i="6"/>
  <c r="GC458" i="6" s="1"/>
  <c r="AY458" i="6"/>
  <c r="FW458" i="6" s="1"/>
  <c r="AW458" i="6"/>
  <c r="FU458" i="6" s="1"/>
  <c r="AU458" i="6"/>
  <c r="FS458" i="6" s="1"/>
  <c r="AS458" i="6"/>
  <c r="FQ458" i="6" s="1"/>
  <c r="AQ458" i="6"/>
  <c r="FO458" i="6" s="1"/>
  <c r="AO458" i="6"/>
  <c r="FM458" i="6" s="1"/>
  <c r="AM458" i="6"/>
  <c r="FK458" i="6" s="1"/>
  <c r="AK458" i="6"/>
  <c r="FI458" i="6" s="1"/>
  <c r="AI458" i="6"/>
  <c r="FG458" i="6" s="1"/>
  <c r="AE458" i="6"/>
  <c r="FC458" i="6" s="1"/>
  <c r="AC458" i="6"/>
  <c r="FA458" i="6" s="1"/>
  <c r="Y458" i="6"/>
  <c r="EW458" i="6" s="1"/>
  <c r="W458" i="6"/>
  <c r="EU458" i="6" s="1"/>
  <c r="S458" i="6"/>
  <c r="EQ458" i="6" s="1"/>
  <c r="Q458" i="6"/>
  <c r="EO458" i="6" s="1"/>
  <c r="O458" i="6"/>
  <c r="EM458" i="6" s="1"/>
  <c r="M458" i="6"/>
  <c r="EK458" i="6" s="1"/>
  <c r="K458" i="6"/>
  <c r="X458" i="6" s="1"/>
  <c r="EV458" i="6" s="1"/>
  <c r="AG458" i="6"/>
  <c r="FE458" i="6" s="1"/>
  <c r="BE484" i="6"/>
  <c r="AY484" i="6"/>
  <c r="AW484" i="6"/>
  <c r="AU484" i="6"/>
  <c r="AS484" i="6"/>
  <c r="AQ484" i="6"/>
  <c r="AO484" i="6"/>
  <c r="AM484" i="6"/>
  <c r="AK484" i="6"/>
  <c r="AI484" i="6"/>
  <c r="AG484" i="6"/>
  <c r="AE484" i="6"/>
  <c r="AC484" i="6"/>
  <c r="Y484" i="6"/>
  <c r="W484" i="6"/>
  <c r="S484" i="6"/>
  <c r="Q484" i="6"/>
  <c r="O484" i="6"/>
  <c r="M484" i="6"/>
  <c r="K484" i="6"/>
  <c r="BA484" i="6" s="1"/>
  <c r="AU296" i="6" l="1"/>
  <c r="FS296" i="6" s="1"/>
  <c r="AE296" i="6"/>
  <c r="FC296" i="6" s="1"/>
  <c r="AM138" i="6"/>
  <c r="FK138" i="6" s="1"/>
  <c r="X401" i="6"/>
  <c r="EV401" i="6" s="1"/>
  <c r="EW484" i="6"/>
  <c r="EM484" i="6"/>
  <c r="FO484" i="6"/>
  <c r="BC137" i="6"/>
  <c r="GA137" i="6" s="1"/>
  <c r="FG484" i="6"/>
  <c r="FW484" i="6"/>
  <c r="BG42" i="6"/>
  <c r="X103" i="6"/>
  <c r="EV103" i="6" s="1"/>
  <c r="BF42" i="6"/>
  <c r="BC198" i="6"/>
  <c r="GA198" i="6" s="1"/>
  <c r="BC102" i="6"/>
  <c r="GA102" i="6" s="1"/>
  <c r="X375" i="6"/>
  <c r="EV375" i="6" s="1"/>
  <c r="AM296" i="6"/>
  <c r="FK296" i="6" s="1"/>
  <c r="EU167" i="6"/>
  <c r="DS375" i="6"/>
  <c r="EU375" i="6"/>
  <c r="BF183" i="6"/>
  <c r="BG183" i="6"/>
  <c r="GA183" i="6"/>
  <c r="BF185" i="6"/>
  <c r="EM185" i="6"/>
  <c r="AU138" i="6"/>
  <c r="FS138" i="6" s="1"/>
  <c r="BF43" i="6"/>
  <c r="EM43" i="6"/>
  <c r="BF182" i="6"/>
  <c r="BG182" i="6"/>
  <c r="GA182" i="6"/>
  <c r="X102" i="6"/>
  <c r="EV102" i="6" s="1"/>
  <c r="BC103" i="6"/>
  <c r="GA103" i="6" s="1"/>
  <c r="BC375" i="6"/>
  <c r="GA375" i="6" s="1"/>
  <c r="AE138" i="6"/>
  <c r="FC138" i="6" s="1"/>
  <c r="EK484" i="6"/>
  <c r="EU484" i="6"/>
  <c r="FE484" i="6"/>
  <c r="FM484" i="6"/>
  <c r="FU484" i="6"/>
  <c r="DR375" i="6"/>
  <c r="EU84" i="6"/>
  <c r="DR84" i="6"/>
  <c r="EV84" i="6"/>
  <c r="U200" i="6"/>
  <c r="ES200" i="6" s="1"/>
  <c r="BC202" i="6"/>
  <c r="GA202" i="6" s="1"/>
  <c r="BC200" i="6"/>
  <c r="GA200" i="6" s="1"/>
  <c r="BF199" i="6"/>
  <c r="EM199" i="6"/>
  <c r="BG199" i="6"/>
  <c r="GA199" i="6"/>
  <c r="DR213" i="6"/>
  <c r="EU213" i="6"/>
  <c r="BF214" i="6"/>
  <c r="ES214" i="6"/>
  <c r="BC228" i="6"/>
  <c r="GA228" i="6" s="1"/>
  <c r="X296" i="6"/>
  <c r="EV296" i="6" s="1"/>
  <c r="X294" i="6"/>
  <c r="EV294" i="6" s="1"/>
  <c r="U295" i="6"/>
  <c r="ES295" i="6" s="1"/>
  <c r="BA295" i="6"/>
  <c r="BC295" i="6"/>
  <c r="GA295" i="6" s="1"/>
  <c r="BC296" i="6"/>
  <c r="GA296" i="6" s="1"/>
  <c r="DR401" i="6"/>
  <c r="EU401" i="6"/>
  <c r="EO484" i="6"/>
  <c r="FA484" i="6"/>
  <c r="FI484" i="6"/>
  <c r="FQ484" i="6"/>
  <c r="DO484" i="6"/>
  <c r="FY484" i="6"/>
  <c r="EQ484" i="6"/>
  <c r="FC484" i="6"/>
  <c r="FK484" i="6"/>
  <c r="FS484" i="6"/>
  <c r="GC484" i="6"/>
  <c r="X167" i="6"/>
  <c r="EV167" i="6" s="1"/>
  <c r="BC167" i="6"/>
  <c r="GA167" i="6" s="1"/>
  <c r="BF168" i="6"/>
  <c r="BF85" i="6"/>
  <c r="DS84" i="6"/>
  <c r="DS401" i="6"/>
  <c r="BF402" i="6"/>
  <c r="BG402" i="6"/>
  <c r="BG85" i="6"/>
  <c r="DR167" i="6"/>
  <c r="DS213" i="6"/>
  <c r="DS167" i="6"/>
  <c r="BF377" i="6"/>
  <c r="BG168" i="6"/>
  <c r="BG214" i="6"/>
  <c r="BG377" i="6"/>
  <c r="X200" i="6"/>
  <c r="U201" i="6"/>
  <c r="BA201" i="6"/>
  <c r="FY201" i="6" s="1"/>
  <c r="X202" i="6"/>
  <c r="EV202" i="6" s="1"/>
  <c r="BC201" i="6"/>
  <c r="GA201" i="6" s="1"/>
  <c r="U202" i="6"/>
  <c r="U197" i="6"/>
  <c r="BA197" i="6"/>
  <c r="FY197" i="6" s="1"/>
  <c r="X198" i="6"/>
  <c r="BC197" i="6"/>
  <c r="GA197" i="6" s="1"/>
  <c r="U198" i="6"/>
  <c r="CJ484" i="6"/>
  <c r="CG484" i="6"/>
  <c r="BF140" i="6"/>
  <c r="BC139" i="6"/>
  <c r="GA139" i="6" s="1"/>
  <c r="X139" i="6"/>
  <c r="EV139" i="6" s="1"/>
  <c r="U139" i="6"/>
  <c r="AG138" i="6"/>
  <c r="FE138" i="6" s="1"/>
  <c r="AI138" i="6"/>
  <c r="FG138" i="6" s="1"/>
  <c r="AQ138" i="6"/>
  <c r="FO138" i="6" s="1"/>
  <c r="AY138" i="6"/>
  <c r="AC138" i="6"/>
  <c r="AK138" i="6"/>
  <c r="FI138" i="6" s="1"/>
  <c r="U136" i="6"/>
  <c r="BA136" i="6"/>
  <c r="FY136" i="6" s="1"/>
  <c r="X137" i="6"/>
  <c r="BC136" i="6"/>
  <c r="GA136" i="6" s="1"/>
  <c r="U137" i="6"/>
  <c r="U44" i="6"/>
  <c r="ES44" i="6" s="1"/>
  <c r="BC44" i="6"/>
  <c r="GA44" i="6" s="1"/>
  <c r="BC376" i="6"/>
  <c r="GA376" i="6" s="1"/>
  <c r="X376" i="6"/>
  <c r="EV376" i="6" s="1"/>
  <c r="U376" i="6"/>
  <c r="U213" i="6"/>
  <c r="BC213" i="6"/>
  <c r="GA213" i="6" s="1"/>
  <c r="X213" i="6"/>
  <c r="EV213" i="6" s="1"/>
  <c r="X44" i="6"/>
  <c r="EV44" i="6" s="1"/>
  <c r="BA84" i="6"/>
  <c r="U84" i="6"/>
  <c r="ES84" i="6" s="1"/>
  <c r="BC84" i="6"/>
  <c r="GA84" i="6" s="1"/>
  <c r="BC401" i="6"/>
  <c r="GA401" i="6" s="1"/>
  <c r="U401" i="6"/>
  <c r="X228" i="6"/>
  <c r="EV228" i="6" s="1"/>
  <c r="U228" i="6"/>
  <c r="AG296" i="6"/>
  <c r="FE296" i="6" s="1"/>
  <c r="U294" i="6"/>
  <c r="BA294" i="6"/>
  <c r="AI296" i="6"/>
  <c r="FG296" i="6" s="1"/>
  <c r="AQ296" i="6"/>
  <c r="U296" i="6"/>
  <c r="ES296" i="6" s="1"/>
  <c r="AC296" i="6"/>
  <c r="BG186" i="6"/>
  <c r="BG185" i="6"/>
  <c r="BF184" i="6"/>
  <c r="BG184" i="6"/>
  <c r="BF186" i="6"/>
  <c r="U375" i="6"/>
  <c r="BG104" i="6"/>
  <c r="BF104" i="6"/>
  <c r="U103" i="6"/>
  <c r="U102" i="6"/>
  <c r="BF25" i="6"/>
  <c r="BG25" i="6"/>
  <c r="BF362" i="6"/>
  <c r="BG362" i="6"/>
  <c r="U167" i="6"/>
  <c r="ES167" i="6" s="1"/>
  <c r="BC285" i="6"/>
  <c r="GA285" i="6" s="1"/>
  <c r="U285" i="6"/>
  <c r="BA285" i="6"/>
  <c r="FY285" i="6" s="1"/>
  <c r="U284" i="6"/>
  <c r="BA284" i="6"/>
  <c r="FY284" i="6" s="1"/>
  <c r="BC284" i="6"/>
  <c r="BC70" i="6"/>
  <c r="GA70" i="6" s="1"/>
  <c r="X70" i="6"/>
  <c r="EV70" i="6" s="1"/>
  <c r="AG70" i="6"/>
  <c r="FE70" i="6" s="1"/>
  <c r="AI70" i="6"/>
  <c r="FG70" i="6" s="1"/>
  <c r="AQ70" i="6"/>
  <c r="FO70" i="6" s="1"/>
  <c r="U70" i="6"/>
  <c r="ES70" i="6" s="1"/>
  <c r="AC70" i="6"/>
  <c r="FA70" i="6" s="1"/>
  <c r="U458" i="6"/>
  <c r="BA458" i="6"/>
  <c r="FY458" i="6" s="1"/>
  <c r="BC458" i="6"/>
  <c r="GA458" i="6" s="1"/>
  <c r="BC484" i="6"/>
  <c r="X484" i="6"/>
  <c r="U484" i="6"/>
  <c r="BE472" i="6"/>
  <c r="GC472" i="6" s="1"/>
  <c r="AY472" i="6"/>
  <c r="FW472" i="6" s="1"/>
  <c r="AW472" i="6"/>
  <c r="FU472" i="6" s="1"/>
  <c r="AU472" i="6"/>
  <c r="FS472" i="6" s="1"/>
  <c r="AS472" i="6"/>
  <c r="FQ472" i="6" s="1"/>
  <c r="AQ472" i="6"/>
  <c r="FO472" i="6" s="1"/>
  <c r="AO472" i="6"/>
  <c r="FM472" i="6" s="1"/>
  <c r="AM472" i="6"/>
  <c r="FK472" i="6" s="1"/>
  <c r="AK472" i="6"/>
  <c r="FI472" i="6" s="1"/>
  <c r="AI472" i="6"/>
  <c r="FG472" i="6" s="1"/>
  <c r="AG472" i="6"/>
  <c r="FE472" i="6" s="1"/>
  <c r="AE472" i="6"/>
  <c r="FC472" i="6" s="1"/>
  <c r="AC472" i="6"/>
  <c r="FA472" i="6" s="1"/>
  <c r="Y472" i="6"/>
  <c r="EW472" i="6" s="1"/>
  <c r="W472" i="6"/>
  <c r="EU472" i="6" s="1"/>
  <c r="S472" i="6"/>
  <c r="EQ472" i="6" s="1"/>
  <c r="Q472" i="6"/>
  <c r="EO472" i="6" s="1"/>
  <c r="M472" i="6"/>
  <c r="EK472" i="6" s="1"/>
  <c r="K472" i="6"/>
  <c r="BA472" i="6" s="1"/>
  <c r="FY472" i="6" s="1"/>
  <c r="BE390" i="6"/>
  <c r="GC390" i="6" s="1"/>
  <c r="AY390" i="6"/>
  <c r="FW390" i="6" s="1"/>
  <c r="AW390" i="6"/>
  <c r="FU390" i="6" s="1"/>
  <c r="AU390" i="6"/>
  <c r="FS390" i="6" s="1"/>
  <c r="AS390" i="6"/>
  <c r="FQ390" i="6" s="1"/>
  <c r="AQ390" i="6"/>
  <c r="FO390" i="6" s="1"/>
  <c r="AO390" i="6"/>
  <c r="FM390" i="6" s="1"/>
  <c r="AM390" i="6"/>
  <c r="FK390" i="6" s="1"/>
  <c r="AK390" i="6"/>
  <c r="FI390" i="6" s="1"/>
  <c r="AI390" i="6"/>
  <c r="FG390" i="6" s="1"/>
  <c r="AG390" i="6"/>
  <c r="FE390" i="6" s="1"/>
  <c r="AE390" i="6"/>
  <c r="FC390" i="6" s="1"/>
  <c r="AC390" i="6"/>
  <c r="FA390" i="6" s="1"/>
  <c r="Y390" i="6"/>
  <c r="EW390" i="6" s="1"/>
  <c r="W390" i="6"/>
  <c r="EU390" i="6" s="1"/>
  <c r="S390" i="6"/>
  <c r="EQ390" i="6" s="1"/>
  <c r="Q390" i="6"/>
  <c r="EO390" i="6" s="1"/>
  <c r="M390" i="6"/>
  <c r="EK390" i="6" s="1"/>
  <c r="K390" i="6"/>
  <c r="BA390" i="6" s="1"/>
  <c r="FY390" i="6" s="1"/>
  <c r="BE313" i="6"/>
  <c r="GC313" i="6" s="1"/>
  <c r="AY313" i="6"/>
  <c r="FW313" i="6" s="1"/>
  <c r="AW313" i="6"/>
  <c r="FU313" i="6" s="1"/>
  <c r="AU313" i="6"/>
  <c r="FS313" i="6" s="1"/>
  <c r="AS313" i="6"/>
  <c r="FQ313" i="6" s="1"/>
  <c r="AQ313" i="6"/>
  <c r="FO313" i="6" s="1"/>
  <c r="AO313" i="6"/>
  <c r="FM313" i="6" s="1"/>
  <c r="AM313" i="6"/>
  <c r="FK313" i="6" s="1"/>
  <c r="AK313" i="6"/>
  <c r="FI313" i="6" s="1"/>
  <c r="AI313" i="6"/>
  <c r="FG313" i="6" s="1"/>
  <c r="AG313" i="6"/>
  <c r="FE313" i="6" s="1"/>
  <c r="AE313" i="6"/>
  <c r="FC313" i="6" s="1"/>
  <c r="AC313" i="6"/>
  <c r="FA313" i="6" s="1"/>
  <c r="Y313" i="6"/>
  <c r="EW313" i="6" s="1"/>
  <c r="W313" i="6"/>
  <c r="EU313" i="6" s="1"/>
  <c r="S313" i="6"/>
  <c r="EQ313" i="6" s="1"/>
  <c r="Q313" i="6"/>
  <c r="EO313" i="6" s="1"/>
  <c r="M313" i="6"/>
  <c r="EK313" i="6" s="1"/>
  <c r="K313" i="6"/>
  <c r="BA313" i="6" s="1"/>
  <c r="FY313" i="6" s="1"/>
  <c r="BE283" i="6"/>
  <c r="GC283" i="6" s="1"/>
  <c r="AY283" i="6"/>
  <c r="FW283" i="6" s="1"/>
  <c r="AW283" i="6"/>
  <c r="FU283" i="6" s="1"/>
  <c r="AU283" i="6"/>
  <c r="FS283" i="6" s="1"/>
  <c r="AS283" i="6"/>
  <c r="FQ283" i="6" s="1"/>
  <c r="AQ283" i="6"/>
  <c r="FO283" i="6" s="1"/>
  <c r="AO283" i="6"/>
  <c r="FM283" i="6" s="1"/>
  <c r="AM283" i="6"/>
  <c r="FK283" i="6" s="1"/>
  <c r="AK283" i="6"/>
  <c r="FI283" i="6" s="1"/>
  <c r="AI283" i="6"/>
  <c r="FG283" i="6" s="1"/>
  <c r="AG283" i="6"/>
  <c r="FE283" i="6" s="1"/>
  <c r="AE283" i="6"/>
  <c r="FC283" i="6" s="1"/>
  <c r="AC283" i="6"/>
  <c r="FA283" i="6" s="1"/>
  <c r="Y283" i="6"/>
  <c r="EW283" i="6" s="1"/>
  <c r="W283" i="6"/>
  <c r="EU283" i="6" s="1"/>
  <c r="S283" i="6"/>
  <c r="EQ283" i="6" s="1"/>
  <c r="Q283" i="6"/>
  <c r="EO283" i="6" s="1"/>
  <c r="M283" i="6"/>
  <c r="EK283" i="6" s="1"/>
  <c r="K283" i="6"/>
  <c r="X283" i="6" s="1"/>
  <c r="EV283" i="6" s="1"/>
  <c r="O152" i="6"/>
  <c r="EM152" i="6" s="1"/>
  <c r="M152" i="6"/>
  <c r="EK152" i="6" s="1"/>
  <c r="K152" i="6"/>
  <c r="BE445" i="6"/>
  <c r="GC445" i="6" s="1"/>
  <c r="AY445" i="6"/>
  <c r="FW445" i="6" s="1"/>
  <c r="AW445" i="6"/>
  <c r="FU445" i="6" s="1"/>
  <c r="AU445" i="6"/>
  <c r="FS445" i="6" s="1"/>
  <c r="AS445" i="6"/>
  <c r="FQ445" i="6" s="1"/>
  <c r="AQ445" i="6"/>
  <c r="FO445" i="6" s="1"/>
  <c r="AO445" i="6"/>
  <c r="FM445" i="6" s="1"/>
  <c r="AM445" i="6"/>
  <c r="FK445" i="6" s="1"/>
  <c r="AK445" i="6"/>
  <c r="FI445" i="6" s="1"/>
  <c r="AI445" i="6"/>
  <c r="FG445" i="6" s="1"/>
  <c r="AG445" i="6"/>
  <c r="FE445" i="6" s="1"/>
  <c r="AE445" i="6"/>
  <c r="FC445" i="6" s="1"/>
  <c r="AC445" i="6"/>
  <c r="FA445" i="6" s="1"/>
  <c r="Y445" i="6"/>
  <c r="EW445" i="6" s="1"/>
  <c r="W445" i="6"/>
  <c r="EU445" i="6" s="1"/>
  <c r="S445" i="6"/>
  <c r="EQ445" i="6" s="1"/>
  <c r="Q445" i="6"/>
  <c r="EO445" i="6" s="1"/>
  <c r="O445" i="6"/>
  <c r="EM445" i="6" s="1"/>
  <c r="M445" i="6"/>
  <c r="EK445" i="6" s="1"/>
  <c r="K445" i="6"/>
  <c r="BA445" i="6" s="1"/>
  <c r="FY445" i="6" s="1"/>
  <c r="BE347" i="6"/>
  <c r="GC347" i="6" s="1"/>
  <c r="AY347" i="6"/>
  <c r="FW347" i="6" s="1"/>
  <c r="AW347" i="6"/>
  <c r="FU347" i="6" s="1"/>
  <c r="AU347" i="6"/>
  <c r="FS347" i="6" s="1"/>
  <c r="AS347" i="6"/>
  <c r="FQ347" i="6" s="1"/>
  <c r="AQ347" i="6"/>
  <c r="FO347" i="6" s="1"/>
  <c r="AO347" i="6"/>
  <c r="FM347" i="6" s="1"/>
  <c r="AM347" i="6"/>
  <c r="FK347" i="6" s="1"/>
  <c r="AK347" i="6"/>
  <c r="FI347" i="6" s="1"/>
  <c r="AI347" i="6"/>
  <c r="FG347" i="6" s="1"/>
  <c r="AG347" i="6"/>
  <c r="FE347" i="6" s="1"/>
  <c r="AE347" i="6"/>
  <c r="FC347" i="6" s="1"/>
  <c r="AC347" i="6"/>
  <c r="FA347" i="6" s="1"/>
  <c r="Y347" i="6"/>
  <c r="EW347" i="6" s="1"/>
  <c r="W347" i="6"/>
  <c r="EU347" i="6" s="1"/>
  <c r="S347" i="6"/>
  <c r="EQ347" i="6" s="1"/>
  <c r="Q347" i="6"/>
  <c r="EO347" i="6" s="1"/>
  <c r="M347" i="6"/>
  <c r="EK347" i="6" s="1"/>
  <c r="K347" i="6"/>
  <c r="BA347" i="6" s="1"/>
  <c r="FY347" i="6" s="1"/>
  <c r="BE389" i="6"/>
  <c r="GC389" i="6" s="1"/>
  <c r="AY389" i="6"/>
  <c r="FW389" i="6" s="1"/>
  <c r="AW389" i="6"/>
  <c r="FU389" i="6" s="1"/>
  <c r="AU389" i="6"/>
  <c r="FS389" i="6" s="1"/>
  <c r="AS389" i="6"/>
  <c r="FQ389" i="6" s="1"/>
  <c r="AQ389" i="6"/>
  <c r="FO389" i="6" s="1"/>
  <c r="AO389" i="6"/>
  <c r="FM389" i="6" s="1"/>
  <c r="AM389" i="6"/>
  <c r="FK389" i="6" s="1"/>
  <c r="AK389" i="6"/>
  <c r="FI389" i="6" s="1"/>
  <c r="AI389" i="6"/>
  <c r="FG389" i="6" s="1"/>
  <c r="AG389" i="6"/>
  <c r="FE389" i="6" s="1"/>
  <c r="AE389" i="6"/>
  <c r="FC389" i="6" s="1"/>
  <c r="AC389" i="6"/>
  <c r="FA389" i="6" s="1"/>
  <c r="Y389" i="6"/>
  <c r="EW389" i="6" s="1"/>
  <c r="W389" i="6"/>
  <c r="EU389" i="6" s="1"/>
  <c r="S389" i="6"/>
  <c r="EQ389" i="6" s="1"/>
  <c r="Q389" i="6"/>
  <c r="EO389" i="6" s="1"/>
  <c r="M389" i="6"/>
  <c r="EK389" i="6" s="1"/>
  <c r="K389" i="6"/>
  <c r="BA389" i="6" s="1"/>
  <c r="FY389" i="6" s="1"/>
  <c r="BE312" i="6"/>
  <c r="GC312" i="6" s="1"/>
  <c r="AY312" i="6"/>
  <c r="FW312" i="6" s="1"/>
  <c r="AW312" i="6"/>
  <c r="FU312" i="6" s="1"/>
  <c r="AU312" i="6"/>
  <c r="FS312" i="6" s="1"/>
  <c r="AS312" i="6"/>
  <c r="FQ312" i="6" s="1"/>
  <c r="AQ312" i="6"/>
  <c r="FO312" i="6" s="1"/>
  <c r="AO312" i="6"/>
  <c r="FM312" i="6" s="1"/>
  <c r="AM312" i="6"/>
  <c r="FK312" i="6" s="1"/>
  <c r="AK312" i="6"/>
  <c r="FI312" i="6" s="1"/>
  <c r="AI312" i="6"/>
  <c r="FG312" i="6" s="1"/>
  <c r="AG312" i="6"/>
  <c r="FE312" i="6" s="1"/>
  <c r="AE312" i="6"/>
  <c r="FC312" i="6" s="1"/>
  <c r="AC312" i="6"/>
  <c r="FA312" i="6" s="1"/>
  <c r="Y312" i="6"/>
  <c r="EW312" i="6" s="1"/>
  <c r="W312" i="6"/>
  <c r="EU312" i="6" s="1"/>
  <c r="S312" i="6"/>
  <c r="EQ312" i="6" s="1"/>
  <c r="Q312" i="6"/>
  <c r="EO312" i="6" s="1"/>
  <c r="M312" i="6"/>
  <c r="EK312" i="6" s="1"/>
  <c r="K312" i="6"/>
  <c r="BA312" i="6" s="1"/>
  <c r="FY312" i="6" s="1"/>
  <c r="BE346" i="6"/>
  <c r="GC346" i="6" s="1"/>
  <c r="AY346" i="6"/>
  <c r="FW346" i="6" s="1"/>
  <c r="AW346" i="6"/>
  <c r="FU346" i="6" s="1"/>
  <c r="AU346" i="6"/>
  <c r="FS346" i="6" s="1"/>
  <c r="AS346" i="6"/>
  <c r="FQ346" i="6" s="1"/>
  <c r="AQ346" i="6"/>
  <c r="FO346" i="6" s="1"/>
  <c r="AO346" i="6"/>
  <c r="FM346" i="6" s="1"/>
  <c r="AM346" i="6"/>
  <c r="FK346" i="6" s="1"/>
  <c r="AK346" i="6"/>
  <c r="FI346" i="6" s="1"/>
  <c r="AI346" i="6"/>
  <c r="FG346" i="6" s="1"/>
  <c r="AG346" i="6"/>
  <c r="FE346" i="6" s="1"/>
  <c r="AE346" i="6"/>
  <c r="FC346" i="6" s="1"/>
  <c r="AC346" i="6"/>
  <c r="FA346" i="6" s="1"/>
  <c r="Y346" i="6"/>
  <c r="EW346" i="6" s="1"/>
  <c r="W346" i="6"/>
  <c r="EU346" i="6" s="1"/>
  <c r="S346" i="6"/>
  <c r="EQ346" i="6" s="1"/>
  <c r="Q346" i="6"/>
  <c r="EO346" i="6" s="1"/>
  <c r="M346" i="6"/>
  <c r="EK346" i="6" s="1"/>
  <c r="K346" i="6"/>
  <c r="BA346" i="6" s="1"/>
  <c r="FY346" i="6" s="1"/>
  <c r="BE151" i="6"/>
  <c r="GC151" i="6" s="1"/>
  <c r="AY151" i="6"/>
  <c r="FW151" i="6" s="1"/>
  <c r="AW151" i="6"/>
  <c r="FU151" i="6" s="1"/>
  <c r="AU151" i="6"/>
  <c r="FS151" i="6" s="1"/>
  <c r="AS151" i="6"/>
  <c r="FQ151" i="6" s="1"/>
  <c r="AQ151" i="6"/>
  <c r="FO151" i="6" s="1"/>
  <c r="AO151" i="6"/>
  <c r="FM151" i="6" s="1"/>
  <c r="AM151" i="6"/>
  <c r="FK151" i="6" s="1"/>
  <c r="AK151" i="6"/>
  <c r="FI151" i="6" s="1"/>
  <c r="AI151" i="6"/>
  <c r="FG151" i="6" s="1"/>
  <c r="AG151" i="6"/>
  <c r="FE151" i="6" s="1"/>
  <c r="AE151" i="6"/>
  <c r="FC151" i="6" s="1"/>
  <c r="AC151" i="6"/>
  <c r="FA151" i="6" s="1"/>
  <c r="Y151" i="6"/>
  <c r="EW151" i="6" s="1"/>
  <c r="W151" i="6"/>
  <c r="EU151" i="6" s="1"/>
  <c r="S151" i="6"/>
  <c r="EQ151" i="6" s="1"/>
  <c r="Q151" i="6"/>
  <c r="EO151" i="6" s="1"/>
  <c r="M151" i="6"/>
  <c r="EK151" i="6" s="1"/>
  <c r="K151" i="6"/>
  <c r="BA151" i="6" s="1"/>
  <c r="FY151" i="6" s="1"/>
  <c r="BE435" i="6"/>
  <c r="GC435" i="6" s="1"/>
  <c r="O435" i="6"/>
  <c r="EM435" i="6" s="1"/>
  <c r="M435" i="6"/>
  <c r="EK435" i="6" s="1"/>
  <c r="K435" i="6"/>
  <c r="BD27" i="7"/>
  <c r="AX27" i="7"/>
  <c r="AV27" i="7"/>
  <c r="AT27" i="7"/>
  <c r="AR27" i="7"/>
  <c r="AP27" i="7"/>
  <c r="AN27" i="7"/>
  <c r="AL27" i="7"/>
  <c r="AJ27" i="7"/>
  <c r="AH27" i="7"/>
  <c r="AF27" i="7"/>
  <c r="AD27" i="7"/>
  <c r="AB27" i="7"/>
  <c r="X27" i="7"/>
  <c r="V27" i="7"/>
  <c r="R27" i="7"/>
  <c r="P27" i="7"/>
  <c r="N27" i="7"/>
  <c r="L27" i="7"/>
  <c r="J27" i="7"/>
  <c r="AZ27" i="7" s="1"/>
  <c r="BF375" i="6" l="1"/>
  <c r="W27" i="7"/>
  <c r="BF484" i="6"/>
  <c r="BF102" i="6"/>
  <c r="ES102" i="6"/>
  <c r="BF376" i="6"/>
  <c r="ES376" i="6"/>
  <c r="BG138" i="6"/>
  <c r="FW138" i="6"/>
  <c r="BF458" i="6"/>
  <c r="ES458" i="6"/>
  <c r="BF103" i="6"/>
  <c r="ES103" i="6"/>
  <c r="BF137" i="6"/>
  <c r="ES137" i="6"/>
  <c r="BF136" i="6"/>
  <c r="ES136" i="6"/>
  <c r="BF200" i="6"/>
  <c r="ES375" i="6"/>
  <c r="BC346" i="6"/>
  <c r="GA346" i="6" s="1"/>
  <c r="BF139" i="6"/>
  <c r="ES139" i="6"/>
  <c r="BF401" i="6"/>
  <c r="BF213" i="6"/>
  <c r="BG137" i="6"/>
  <c r="EV137" i="6"/>
  <c r="BF138" i="6"/>
  <c r="FA138" i="6"/>
  <c r="BG84" i="6"/>
  <c r="FY84" i="6"/>
  <c r="BF201" i="6"/>
  <c r="ES201" i="6"/>
  <c r="BF198" i="6"/>
  <c r="ES198" i="6"/>
  <c r="BF197" i="6"/>
  <c r="ES197" i="6"/>
  <c r="BF202" i="6"/>
  <c r="ES202" i="6"/>
  <c r="BG198" i="6"/>
  <c r="EV198" i="6"/>
  <c r="BG200" i="6"/>
  <c r="EV200" i="6"/>
  <c r="ES213" i="6"/>
  <c r="BF228" i="6"/>
  <c r="ES228" i="6"/>
  <c r="BG284" i="6"/>
  <c r="GA284" i="6"/>
  <c r="BF285" i="6"/>
  <c r="ES285" i="6"/>
  <c r="BF284" i="6"/>
  <c r="ES284" i="6"/>
  <c r="BF295" i="6"/>
  <c r="BG295" i="6"/>
  <c r="FY295" i="6"/>
  <c r="BF296" i="6"/>
  <c r="FA296" i="6"/>
  <c r="BG294" i="6"/>
  <c r="FY294" i="6"/>
  <c r="BG296" i="6"/>
  <c r="FO296" i="6"/>
  <c r="BF294" i="6"/>
  <c r="ES294" i="6"/>
  <c r="BC390" i="6"/>
  <c r="GA390" i="6" s="1"/>
  <c r="ES401" i="6"/>
  <c r="X472" i="6"/>
  <c r="EV472" i="6" s="1"/>
  <c r="DS484" i="6"/>
  <c r="EV484" i="6"/>
  <c r="DR484" i="6"/>
  <c r="ES484" i="6"/>
  <c r="GA484" i="6"/>
  <c r="BB27" i="7"/>
  <c r="BF167" i="6"/>
  <c r="BF84" i="6"/>
  <c r="BG201" i="6"/>
  <c r="BG202" i="6"/>
  <c r="BG197" i="6"/>
  <c r="BG140" i="6"/>
  <c r="BG139" i="6"/>
  <c r="BG136" i="6"/>
  <c r="BG44" i="6"/>
  <c r="BG376" i="6"/>
  <c r="BG213" i="6"/>
  <c r="BF44" i="6"/>
  <c r="BG228" i="6"/>
  <c r="BG401" i="6"/>
  <c r="BG375" i="6"/>
  <c r="BG103" i="6"/>
  <c r="BG102" i="6"/>
  <c r="BG167" i="6"/>
  <c r="BG285" i="6"/>
  <c r="BG458" i="6"/>
  <c r="BF70" i="6"/>
  <c r="BG70" i="6"/>
  <c r="BG484" i="6"/>
  <c r="BC472" i="6"/>
  <c r="GA472" i="6" s="1"/>
  <c r="U472" i="6"/>
  <c r="X390" i="6"/>
  <c r="EV390" i="6" s="1"/>
  <c r="U390" i="6"/>
  <c r="BC313" i="6"/>
  <c r="GA313" i="6" s="1"/>
  <c r="X313" i="6"/>
  <c r="EV313" i="6" s="1"/>
  <c r="U313" i="6"/>
  <c r="ES313" i="6" s="1"/>
  <c r="U283" i="6"/>
  <c r="ES283" i="6" s="1"/>
  <c r="BA283" i="6"/>
  <c r="FY283" i="6" s="1"/>
  <c r="BC283" i="6"/>
  <c r="GA283" i="6" s="1"/>
  <c r="BF152" i="6"/>
  <c r="X347" i="6"/>
  <c r="EV347" i="6" s="1"/>
  <c r="BC347" i="6"/>
  <c r="GA347" i="6" s="1"/>
  <c r="X445" i="6"/>
  <c r="EV445" i="6" s="1"/>
  <c r="BC445" i="6"/>
  <c r="GA445" i="6" s="1"/>
  <c r="U445" i="6"/>
  <c r="ES445" i="6" s="1"/>
  <c r="U347" i="6"/>
  <c r="BC389" i="6"/>
  <c r="GA389" i="6" s="1"/>
  <c r="BC312" i="6"/>
  <c r="GA312" i="6" s="1"/>
  <c r="X151" i="6"/>
  <c r="EV151" i="6" s="1"/>
  <c r="BC151" i="6"/>
  <c r="GA151" i="6" s="1"/>
  <c r="X389" i="6"/>
  <c r="EV389" i="6" s="1"/>
  <c r="U389" i="6"/>
  <c r="X312" i="6"/>
  <c r="U312" i="6"/>
  <c r="X346" i="6"/>
  <c r="EV346" i="6" s="1"/>
  <c r="U346" i="6"/>
  <c r="U151" i="6"/>
  <c r="BF435" i="6"/>
  <c r="T27" i="7"/>
  <c r="K345" i="6"/>
  <c r="U345" i="6" s="1"/>
  <c r="ES345" i="6" s="1"/>
  <c r="M345" i="6"/>
  <c r="EK345" i="6" s="1"/>
  <c r="O345" i="6"/>
  <c r="EM345" i="6" s="1"/>
  <c r="Q345" i="6"/>
  <c r="S345" i="6"/>
  <c r="EQ345" i="6" s="1"/>
  <c r="W345" i="6"/>
  <c r="EU345" i="6" s="1"/>
  <c r="Y345" i="6"/>
  <c r="EW345" i="6" s="1"/>
  <c r="AC345" i="6"/>
  <c r="FA345" i="6" s="1"/>
  <c r="AE345" i="6"/>
  <c r="FC345" i="6" s="1"/>
  <c r="AG345" i="6"/>
  <c r="FE345" i="6" s="1"/>
  <c r="AI345" i="6"/>
  <c r="FG345" i="6" s="1"/>
  <c r="AK345" i="6"/>
  <c r="FI345" i="6" s="1"/>
  <c r="AM345" i="6"/>
  <c r="FK345" i="6" s="1"/>
  <c r="AO345" i="6"/>
  <c r="FM345" i="6" s="1"/>
  <c r="AQ345" i="6"/>
  <c r="FO345" i="6" s="1"/>
  <c r="AS345" i="6"/>
  <c r="FQ345" i="6" s="1"/>
  <c r="AU345" i="6"/>
  <c r="FS345" i="6" s="1"/>
  <c r="AW345" i="6"/>
  <c r="FU345" i="6" s="1"/>
  <c r="AY345" i="6"/>
  <c r="FW345" i="6" s="1"/>
  <c r="BE345" i="6"/>
  <c r="GC345" i="6" s="1"/>
  <c r="DQ432" i="6"/>
  <c r="DK432" i="6"/>
  <c r="DI432" i="6"/>
  <c r="DG432" i="6"/>
  <c r="DE432" i="6"/>
  <c r="DC432" i="6"/>
  <c r="DA432" i="6"/>
  <c r="CY432" i="6"/>
  <c r="CW432" i="6"/>
  <c r="CU432" i="6"/>
  <c r="CS432" i="6"/>
  <c r="CQ432" i="6"/>
  <c r="CO432" i="6"/>
  <c r="CK432" i="6"/>
  <c r="CI432" i="6"/>
  <c r="CE432" i="6"/>
  <c r="CC432" i="6"/>
  <c r="CA432" i="6"/>
  <c r="BY432" i="6"/>
  <c r="BW432" i="6"/>
  <c r="DM432" i="6" s="1"/>
  <c r="BE434" i="6"/>
  <c r="GC434" i="6" s="1"/>
  <c r="AY434" i="6"/>
  <c r="FW434" i="6" s="1"/>
  <c r="AW434" i="6"/>
  <c r="FU434" i="6" s="1"/>
  <c r="AU434" i="6"/>
  <c r="FS434" i="6" s="1"/>
  <c r="AS434" i="6"/>
  <c r="FQ434" i="6" s="1"/>
  <c r="AQ434" i="6"/>
  <c r="FO434" i="6" s="1"/>
  <c r="AO434" i="6"/>
  <c r="FM434" i="6" s="1"/>
  <c r="AM434" i="6"/>
  <c r="FK434" i="6" s="1"/>
  <c r="AK434" i="6"/>
  <c r="FI434" i="6" s="1"/>
  <c r="AI434" i="6"/>
  <c r="FG434" i="6" s="1"/>
  <c r="AG434" i="6"/>
  <c r="FE434" i="6" s="1"/>
  <c r="AE434" i="6"/>
  <c r="FC434" i="6" s="1"/>
  <c r="AC434" i="6"/>
  <c r="FA434" i="6" s="1"/>
  <c r="Y434" i="6"/>
  <c r="EW434" i="6" s="1"/>
  <c r="W434" i="6"/>
  <c r="EU434" i="6" s="1"/>
  <c r="S434" i="6"/>
  <c r="EQ434" i="6" s="1"/>
  <c r="Q434" i="6"/>
  <c r="EO434" i="6" s="1"/>
  <c r="M434" i="6"/>
  <c r="EK434" i="6" s="1"/>
  <c r="K434" i="6"/>
  <c r="BA434" i="6" s="1"/>
  <c r="FY434" i="6" s="1"/>
  <c r="BE433" i="6"/>
  <c r="GC433" i="6" s="1"/>
  <c r="AY433" i="6"/>
  <c r="FW433" i="6" s="1"/>
  <c r="AW433" i="6"/>
  <c r="FU433" i="6" s="1"/>
  <c r="AU433" i="6"/>
  <c r="FS433" i="6" s="1"/>
  <c r="AS433" i="6"/>
  <c r="FQ433" i="6" s="1"/>
  <c r="AQ433" i="6"/>
  <c r="FO433" i="6" s="1"/>
  <c r="AO433" i="6"/>
  <c r="FM433" i="6" s="1"/>
  <c r="AM433" i="6"/>
  <c r="FK433" i="6" s="1"/>
  <c r="AK433" i="6"/>
  <c r="FI433" i="6" s="1"/>
  <c r="AI433" i="6"/>
  <c r="FG433" i="6" s="1"/>
  <c r="AG433" i="6"/>
  <c r="FE433" i="6" s="1"/>
  <c r="AE433" i="6"/>
  <c r="FC433" i="6" s="1"/>
  <c r="AC433" i="6"/>
  <c r="FA433" i="6" s="1"/>
  <c r="Y433" i="6"/>
  <c r="EW433" i="6" s="1"/>
  <c r="W433" i="6"/>
  <c r="EU433" i="6" s="1"/>
  <c r="S433" i="6"/>
  <c r="EQ433" i="6" s="1"/>
  <c r="Q433" i="6"/>
  <c r="EO433" i="6" s="1"/>
  <c r="O433" i="6"/>
  <c r="M433" i="6"/>
  <c r="EK433" i="6" s="1"/>
  <c r="K433" i="6"/>
  <c r="BA433" i="6" s="1"/>
  <c r="FY433" i="6" s="1"/>
  <c r="BE432" i="6"/>
  <c r="AY432" i="6"/>
  <c r="AW432" i="6"/>
  <c r="AU432" i="6"/>
  <c r="AS432" i="6"/>
  <c r="AQ432" i="6"/>
  <c r="AO432" i="6"/>
  <c r="AM432" i="6"/>
  <c r="AK432" i="6"/>
  <c r="AI432" i="6"/>
  <c r="AG432" i="6"/>
  <c r="AE432" i="6"/>
  <c r="AC432" i="6"/>
  <c r="Y432" i="6"/>
  <c r="W432" i="6"/>
  <c r="S432" i="6"/>
  <c r="Q432" i="6"/>
  <c r="O432" i="6"/>
  <c r="M432" i="6"/>
  <c r="K432" i="6"/>
  <c r="BC432" i="6" s="1"/>
  <c r="DQ388" i="6"/>
  <c r="DK388" i="6"/>
  <c r="DI388" i="6"/>
  <c r="DG388" i="6"/>
  <c r="DE388" i="6"/>
  <c r="DC388" i="6"/>
  <c r="DA388" i="6"/>
  <c r="CY388" i="6"/>
  <c r="CW388" i="6"/>
  <c r="CU388" i="6"/>
  <c r="CS388" i="6"/>
  <c r="CQ388" i="6"/>
  <c r="CO388" i="6"/>
  <c r="CK388" i="6"/>
  <c r="CE388" i="6"/>
  <c r="CC388" i="6"/>
  <c r="BY388" i="6"/>
  <c r="BW388" i="6"/>
  <c r="DM388" i="6" s="1"/>
  <c r="DQ311" i="6"/>
  <c r="DK311" i="6"/>
  <c r="DI311" i="6"/>
  <c r="DG311" i="6"/>
  <c r="DE311" i="6"/>
  <c r="DC311" i="6"/>
  <c r="DA311" i="6"/>
  <c r="CY311" i="6"/>
  <c r="CW311" i="6"/>
  <c r="CU311" i="6"/>
  <c r="CS311" i="6"/>
  <c r="CQ311" i="6"/>
  <c r="CO311" i="6"/>
  <c r="CK311" i="6"/>
  <c r="CE311" i="6"/>
  <c r="CC311" i="6"/>
  <c r="BY311" i="6"/>
  <c r="BW311" i="6"/>
  <c r="DM311" i="6" s="1"/>
  <c r="DQ282" i="6"/>
  <c r="DK282" i="6"/>
  <c r="DI282" i="6"/>
  <c r="DG282" i="6"/>
  <c r="DE282" i="6"/>
  <c r="DC282" i="6"/>
  <c r="DA282" i="6"/>
  <c r="CY282" i="6"/>
  <c r="CW282" i="6"/>
  <c r="CU282" i="6"/>
  <c r="CS282" i="6"/>
  <c r="CQ282" i="6"/>
  <c r="CO282" i="6"/>
  <c r="CK282" i="6"/>
  <c r="CE282" i="6"/>
  <c r="CC282" i="6"/>
  <c r="BY282" i="6"/>
  <c r="BW282" i="6"/>
  <c r="DM282" i="6" s="1"/>
  <c r="BY57" i="6"/>
  <c r="BW57" i="6"/>
  <c r="BE388" i="6"/>
  <c r="AY388" i="6"/>
  <c r="AW388" i="6"/>
  <c r="AU388" i="6"/>
  <c r="AS388" i="6"/>
  <c r="AQ388" i="6"/>
  <c r="AO388" i="6"/>
  <c r="AM388" i="6"/>
  <c r="AK388" i="6"/>
  <c r="AI388" i="6"/>
  <c r="AG388" i="6"/>
  <c r="AE388" i="6"/>
  <c r="AC388" i="6"/>
  <c r="Y388" i="6"/>
  <c r="W388" i="6"/>
  <c r="S388" i="6"/>
  <c r="Q388" i="6"/>
  <c r="M388" i="6"/>
  <c r="K388" i="6"/>
  <c r="BA388" i="6" s="1"/>
  <c r="BE311" i="6"/>
  <c r="AY311" i="6"/>
  <c r="AW311" i="6"/>
  <c r="AU311" i="6"/>
  <c r="AS311" i="6"/>
  <c r="AQ311" i="6"/>
  <c r="AO311" i="6"/>
  <c r="AM311" i="6"/>
  <c r="AK311" i="6"/>
  <c r="AI311" i="6"/>
  <c r="AG311" i="6"/>
  <c r="AE311" i="6"/>
  <c r="AC311" i="6"/>
  <c r="Y311" i="6"/>
  <c r="W311" i="6"/>
  <c r="S311" i="6"/>
  <c r="Q311" i="6"/>
  <c r="M311" i="6"/>
  <c r="K311" i="6"/>
  <c r="BA311" i="6" s="1"/>
  <c r="BE282" i="6"/>
  <c r="AY282" i="6"/>
  <c r="AW282" i="6"/>
  <c r="AU282" i="6"/>
  <c r="AS282" i="6"/>
  <c r="AQ282" i="6"/>
  <c r="AO282" i="6"/>
  <c r="AM282" i="6"/>
  <c r="AK282" i="6"/>
  <c r="AI282" i="6"/>
  <c r="AG282" i="6"/>
  <c r="AE282" i="6"/>
  <c r="AC282" i="6"/>
  <c r="Y282" i="6"/>
  <c r="W282" i="6"/>
  <c r="S282" i="6"/>
  <c r="Q282" i="6"/>
  <c r="M282" i="6"/>
  <c r="K282" i="6"/>
  <c r="BA282" i="6" s="1"/>
  <c r="O57" i="6"/>
  <c r="EM57" i="6" s="1"/>
  <c r="M57" i="6"/>
  <c r="K57" i="6"/>
  <c r="DQ471" i="6"/>
  <c r="DK471" i="6"/>
  <c r="DI471" i="6"/>
  <c r="DG471" i="6"/>
  <c r="DE471" i="6"/>
  <c r="DC471" i="6"/>
  <c r="DA471" i="6"/>
  <c r="CY471" i="6"/>
  <c r="CW471" i="6"/>
  <c r="CU471" i="6"/>
  <c r="CS471" i="6"/>
  <c r="CQ471" i="6"/>
  <c r="CO471" i="6"/>
  <c r="CK471" i="6"/>
  <c r="CE471" i="6"/>
  <c r="CC471" i="6"/>
  <c r="BY471" i="6"/>
  <c r="BW471" i="6"/>
  <c r="CJ471" i="6" s="1"/>
  <c r="DQ150" i="6"/>
  <c r="DK150" i="6"/>
  <c r="DI150" i="6"/>
  <c r="DG150" i="6"/>
  <c r="DE150" i="6"/>
  <c r="DC150" i="6"/>
  <c r="DA150" i="6"/>
  <c r="CY150" i="6"/>
  <c r="CW150" i="6"/>
  <c r="CU150" i="6"/>
  <c r="CS150" i="6"/>
  <c r="CQ150" i="6"/>
  <c r="CO150" i="6"/>
  <c r="CK150" i="6"/>
  <c r="CE150" i="6"/>
  <c r="CC150" i="6"/>
  <c r="BY150" i="6"/>
  <c r="BW150" i="6"/>
  <c r="CJ150" i="6" s="1"/>
  <c r="DQ56" i="6"/>
  <c r="DK56" i="6"/>
  <c r="DI56" i="6"/>
  <c r="DG56" i="6"/>
  <c r="DE56" i="6"/>
  <c r="DC56" i="6"/>
  <c r="DA56" i="6"/>
  <c r="CY56" i="6"/>
  <c r="CW56" i="6"/>
  <c r="CU56" i="6"/>
  <c r="CS56" i="6"/>
  <c r="CQ56" i="6"/>
  <c r="CO56" i="6"/>
  <c r="CK56" i="6"/>
  <c r="CE56" i="6"/>
  <c r="CC56" i="6"/>
  <c r="BY56" i="6"/>
  <c r="BW56" i="6"/>
  <c r="DM56" i="6" s="1"/>
  <c r="DQ10" i="6"/>
  <c r="DK10" i="6"/>
  <c r="DI10" i="6"/>
  <c r="DG10" i="6"/>
  <c r="DE10" i="6"/>
  <c r="DC10" i="6"/>
  <c r="DA10" i="6"/>
  <c r="CY10" i="6"/>
  <c r="CW10" i="6"/>
  <c r="CU10" i="6"/>
  <c r="CS10" i="6"/>
  <c r="CQ10" i="6"/>
  <c r="CO10" i="6"/>
  <c r="CK10" i="6"/>
  <c r="CE10" i="6"/>
  <c r="CC10" i="6"/>
  <c r="CA10" i="6"/>
  <c r="BY10" i="6"/>
  <c r="BW10" i="6"/>
  <c r="DM10" i="6" s="1"/>
  <c r="BE471" i="6"/>
  <c r="AY471" i="6"/>
  <c r="AW471" i="6"/>
  <c r="AU471" i="6"/>
  <c r="AS471" i="6"/>
  <c r="AQ471" i="6"/>
  <c r="AO471" i="6"/>
  <c r="AM471" i="6"/>
  <c r="AK471" i="6"/>
  <c r="AI471" i="6"/>
  <c r="AG471" i="6"/>
  <c r="AE471" i="6"/>
  <c r="AC471" i="6"/>
  <c r="Y471" i="6"/>
  <c r="W471" i="6"/>
  <c r="S471" i="6"/>
  <c r="Q471" i="6"/>
  <c r="M471" i="6"/>
  <c r="K471" i="6"/>
  <c r="BA471" i="6" s="1"/>
  <c r="BE150" i="6"/>
  <c r="AY150" i="6"/>
  <c r="AW150" i="6"/>
  <c r="AU150" i="6"/>
  <c r="AS150" i="6"/>
  <c r="AQ150" i="6"/>
  <c r="AO150" i="6"/>
  <c r="AM150" i="6"/>
  <c r="AK150" i="6"/>
  <c r="AI150" i="6"/>
  <c r="AG150" i="6"/>
  <c r="AE150" i="6"/>
  <c r="AC150" i="6"/>
  <c r="Y150" i="6"/>
  <c r="W150" i="6"/>
  <c r="S150" i="6"/>
  <c r="Q150" i="6"/>
  <c r="O150" i="6"/>
  <c r="EM150" i="6" s="1"/>
  <c r="M150" i="6"/>
  <c r="K150" i="6"/>
  <c r="BA150" i="6" s="1"/>
  <c r="BE56" i="6"/>
  <c r="AY56" i="6"/>
  <c r="AW56" i="6"/>
  <c r="AU56" i="6"/>
  <c r="AS56" i="6"/>
  <c r="AQ56" i="6"/>
  <c r="AO56" i="6"/>
  <c r="AM56" i="6"/>
  <c r="AK56" i="6"/>
  <c r="AI56" i="6"/>
  <c r="AG56" i="6"/>
  <c r="AE56" i="6"/>
  <c r="AC56" i="6"/>
  <c r="Y56" i="6"/>
  <c r="W56" i="6"/>
  <c r="S56" i="6"/>
  <c r="Q56" i="6"/>
  <c r="M56" i="6"/>
  <c r="K56" i="6"/>
  <c r="BA56" i="6" s="1"/>
  <c r="BE10" i="6"/>
  <c r="AY10" i="6"/>
  <c r="AW10" i="6"/>
  <c r="AU10" i="6"/>
  <c r="AS10" i="6"/>
  <c r="AQ10" i="6"/>
  <c r="AO10" i="6"/>
  <c r="AM10" i="6"/>
  <c r="AK10" i="6"/>
  <c r="AI10" i="6"/>
  <c r="AG10" i="6"/>
  <c r="AE10" i="6"/>
  <c r="AC10" i="6"/>
  <c r="Y10" i="6"/>
  <c r="W10" i="6"/>
  <c r="S10" i="6"/>
  <c r="Q10" i="6"/>
  <c r="O10" i="6"/>
  <c r="M10" i="6"/>
  <c r="K10" i="6"/>
  <c r="BA10" i="6" s="1"/>
  <c r="BE27" i="7" l="1"/>
  <c r="EM10" i="6"/>
  <c r="FG282" i="6"/>
  <c r="GC56" i="6"/>
  <c r="EW282" i="6"/>
  <c r="FW282" i="6"/>
  <c r="EO56" i="6"/>
  <c r="FO282" i="6"/>
  <c r="FY388" i="6"/>
  <c r="FA56" i="6"/>
  <c r="FI56" i="6"/>
  <c r="FQ56" i="6"/>
  <c r="DO56" i="6"/>
  <c r="U433" i="6"/>
  <c r="ES433" i="6" s="1"/>
  <c r="EQ432" i="6"/>
  <c r="EW432" i="6"/>
  <c r="FG432" i="6"/>
  <c r="FO432" i="6"/>
  <c r="FW432" i="6"/>
  <c r="EO432" i="6"/>
  <c r="FA432" i="6"/>
  <c r="FI432" i="6"/>
  <c r="FQ432" i="6"/>
  <c r="FI10" i="6"/>
  <c r="FS56" i="6"/>
  <c r="EM433" i="6"/>
  <c r="DO432" i="6"/>
  <c r="GA432" i="6" s="1"/>
  <c r="FQ10" i="6"/>
  <c r="FC56" i="6"/>
  <c r="FY56" i="6"/>
  <c r="CJ56" i="6"/>
  <c r="FE56" i="6"/>
  <c r="FM56" i="6"/>
  <c r="FU56" i="6"/>
  <c r="FC471" i="6"/>
  <c r="FK471" i="6"/>
  <c r="FS471" i="6"/>
  <c r="FY311" i="6"/>
  <c r="EW311" i="6"/>
  <c r="FG311" i="6"/>
  <c r="FO311" i="6"/>
  <c r="FW311" i="6"/>
  <c r="EK432" i="6"/>
  <c r="CG432" i="6"/>
  <c r="FC432" i="6"/>
  <c r="FK432" i="6"/>
  <c r="FS432" i="6"/>
  <c r="GC432" i="6"/>
  <c r="FA10" i="6"/>
  <c r="GC10" i="6"/>
  <c r="EQ56" i="6"/>
  <c r="FK56" i="6"/>
  <c r="EK56" i="6"/>
  <c r="EW56" i="6"/>
  <c r="FG56" i="6"/>
  <c r="FO56" i="6"/>
  <c r="FW56" i="6"/>
  <c r="EK150" i="6"/>
  <c r="FE471" i="6"/>
  <c r="FM471" i="6"/>
  <c r="FU471" i="6"/>
  <c r="EK57" i="6"/>
  <c r="FE282" i="6"/>
  <c r="FM282" i="6"/>
  <c r="FU282" i="6"/>
  <c r="EK311" i="6"/>
  <c r="FE388" i="6"/>
  <c r="FM388" i="6"/>
  <c r="FU388" i="6"/>
  <c r="U432" i="6"/>
  <c r="BC433" i="6"/>
  <c r="GA433" i="6" s="1"/>
  <c r="BC434" i="6"/>
  <c r="GA434" i="6" s="1"/>
  <c r="EM432" i="6"/>
  <c r="EU432" i="6"/>
  <c r="FE432" i="6"/>
  <c r="FM432" i="6"/>
  <c r="FU432" i="6"/>
  <c r="EO10" i="6"/>
  <c r="FC10" i="6"/>
  <c r="FK10" i="6"/>
  <c r="FS10" i="6"/>
  <c r="FY10" i="6"/>
  <c r="EQ10" i="6"/>
  <c r="FE10" i="6"/>
  <c r="FM10" i="6"/>
  <c r="FU10" i="6"/>
  <c r="EK10" i="6"/>
  <c r="EW10" i="6"/>
  <c r="FG10" i="6"/>
  <c r="FO10" i="6"/>
  <c r="FW10" i="6"/>
  <c r="FI150" i="6"/>
  <c r="EO150" i="6"/>
  <c r="FC150" i="6"/>
  <c r="FK150" i="6"/>
  <c r="FS150" i="6"/>
  <c r="GC150" i="6"/>
  <c r="EQ150" i="6"/>
  <c r="FE150" i="6"/>
  <c r="FM150" i="6"/>
  <c r="FU150" i="6"/>
  <c r="BF151" i="6"/>
  <c r="ES151" i="6"/>
  <c r="FA150" i="6"/>
  <c r="FQ150" i="6"/>
  <c r="EW150" i="6"/>
  <c r="FG150" i="6"/>
  <c r="FO150" i="6"/>
  <c r="FW150" i="6"/>
  <c r="EQ282" i="6"/>
  <c r="FY282" i="6"/>
  <c r="EK282" i="6"/>
  <c r="FA282" i="6"/>
  <c r="FI282" i="6"/>
  <c r="FQ282" i="6"/>
  <c r="GC282" i="6"/>
  <c r="BC282" i="6"/>
  <c r="EO282" i="6"/>
  <c r="FC282" i="6"/>
  <c r="FK282" i="6"/>
  <c r="FS282" i="6"/>
  <c r="FA311" i="6"/>
  <c r="FI311" i="6"/>
  <c r="FQ311" i="6"/>
  <c r="GC311" i="6"/>
  <c r="EO311" i="6"/>
  <c r="FC311" i="6"/>
  <c r="FK311" i="6"/>
  <c r="FS311" i="6"/>
  <c r="BF312" i="6"/>
  <c r="ES312" i="6"/>
  <c r="EQ311" i="6"/>
  <c r="FE311" i="6"/>
  <c r="FM311" i="6"/>
  <c r="FU311" i="6"/>
  <c r="BG312" i="6"/>
  <c r="EV312" i="6"/>
  <c r="BF346" i="6"/>
  <c r="ES346" i="6"/>
  <c r="BC345" i="6"/>
  <c r="BF347" i="6"/>
  <c r="ES347" i="6"/>
  <c r="X345" i="6"/>
  <c r="EV345" i="6" s="1"/>
  <c r="EO345" i="6"/>
  <c r="BA345" i="6"/>
  <c r="FY345" i="6" s="1"/>
  <c r="CJ388" i="6"/>
  <c r="BF389" i="6"/>
  <c r="ES389" i="6"/>
  <c r="EK388" i="6"/>
  <c r="EW388" i="6"/>
  <c r="FG388" i="6"/>
  <c r="FO388" i="6"/>
  <c r="FW388" i="6"/>
  <c r="EO388" i="6"/>
  <c r="FA388" i="6"/>
  <c r="FI388" i="6"/>
  <c r="FQ388" i="6"/>
  <c r="GC388" i="6"/>
  <c r="EQ388" i="6"/>
  <c r="FC388" i="6"/>
  <c r="FK388" i="6"/>
  <c r="FS388" i="6"/>
  <c r="BF390" i="6"/>
  <c r="ES390" i="6"/>
  <c r="EO471" i="6"/>
  <c r="BF472" i="6"/>
  <c r="ES472" i="6"/>
  <c r="EQ471" i="6"/>
  <c r="EW471" i="6"/>
  <c r="FG471" i="6"/>
  <c r="FO471" i="6"/>
  <c r="FW471" i="6"/>
  <c r="EK471" i="6"/>
  <c r="FA471" i="6"/>
  <c r="FI471" i="6"/>
  <c r="FQ471" i="6"/>
  <c r="GC471" i="6"/>
  <c r="BF445" i="6"/>
  <c r="BG390" i="6"/>
  <c r="BF313" i="6"/>
  <c r="BF283" i="6"/>
  <c r="BG283" i="6"/>
  <c r="BG472" i="6"/>
  <c r="BG313" i="6"/>
  <c r="BG152" i="6"/>
  <c r="BG445" i="6"/>
  <c r="BG347" i="6"/>
  <c r="BG389" i="6"/>
  <c r="BG346" i="6"/>
  <c r="BG151" i="6"/>
  <c r="BG435" i="6"/>
  <c r="BF27" i="7"/>
  <c r="U434" i="6"/>
  <c r="ES434" i="6" s="1"/>
  <c r="BA432" i="6"/>
  <c r="DO282" i="6"/>
  <c r="CI282" i="6"/>
  <c r="EU282" i="6" s="1"/>
  <c r="CJ311" i="6"/>
  <c r="CI311" i="6"/>
  <c r="EU311" i="6" s="1"/>
  <c r="DO311" i="6"/>
  <c r="DO388" i="6"/>
  <c r="CI388" i="6"/>
  <c r="EU388" i="6" s="1"/>
  <c r="CG388" i="6"/>
  <c r="CG311" i="6"/>
  <c r="CJ282" i="6"/>
  <c r="CG282" i="6"/>
  <c r="DR57" i="6"/>
  <c r="X282" i="6"/>
  <c r="BC311" i="6"/>
  <c r="BC388" i="6"/>
  <c r="X388" i="6"/>
  <c r="U388" i="6"/>
  <c r="X311" i="6"/>
  <c r="U311" i="6"/>
  <c r="U282" i="6"/>
  <c r="BF57" i="6"/>
  <c r="CI56" i="6"/>
  <c r="EU56" i="6" s="1"/>
  <c r="CG471" i="6"/>
  <c r="DM471" i="6"/>
  <c r="FY471" i="6" s="1"/>
  <c r="CI471" i="6"/>
  <c r="EU471" i="6" s="1"/>
  <c r="DO471" i="6"/>
  <c r="CG150" i="6"/>
  <c r="DM150" i="6"/>
  <c r="FY150" i="6" s="1"/>
  <c r="CI150" i="6"/>
  <c r="EU150" i="6" s="1"/>
  <c r="DO150" i="6"/>
  <c r="CG56" i="6"/>
  <c r="CI10" i="6"/>
  <c r="EU10" i="6" s="1"/>
  <c r="DO10" i="6"/>
  <c r="CJ10" i="6"/>
  <c r="CG10" i="6"/>
  <c r="X10" i="6"/>
  <c r="BC471" i="6"/>
  <c r="BC150" i="6"/>
  <c r="BC56" i="6"/>
  <c r="X56" i="6"/>
  <c r="X471" i="6"/>
  <c r="EV471" i="6" s="1"/>
  <c r="U471" i="6"/>
  <c r="X150" i="6"/>
  <c r="EV150" i="6" s="1"/>
  <c r="U150" i="6"/>
  <c r="U56" i="6"/>
  <c r="BC10" i="6"/>
  <c r="U10" i="6"/>
  <c r="BR235" i="7"/>
  <c r="BQ235" i="7"/>
  <c r="BL235" i="7"/>
  <c r="BK235" i="7"/>
  <c r="BN232" i="7"/>
  <c r="BM232" i="7"/>
  <c r="BN231" i="7"/>
  <c r="BM231" i="7"/>
  <c r="BC231" i="7"/>
  <c r="BA231" i="7"/>
  <c r="AY231" i="7"/>
  <c r="AW231" i="7"/>
  <c r="AU231" i="7"/>
  <c r="AS231" i="7"/>
  <c r="AQ231" i="7"/>
  <c r="AO231" i="7"/>
  <c r="AM231" i="7"/>
  <c r="AK231" i="7"/>
  <c r="AI231" i="7"/>
  <c r="AG231" i="7"/>
  <c r="AE231" i="7"/>
  <c r="AC231" i="7"/>
  <c r="AA231" i="7"/>
  <c r="Z231" i="7"/>
  <c r="Y231" i="7"/>
  <c r="U231" i="7"/>
  <c r="S231" i="7"/>
  <c r="Q231" i="7"/>
  <c r="O231" i="7"/>
  <c r="M231" i="7"/>
  <c r="K231" i="7"/>
  <c r="BN230" i="7"/>
  <c r="BM230" i="7"/>
  <c r="BD230" i="7"/>
  <c r="BB230" i="7"/>
  <c r="AZ230" i="7"/>
  <c r="AX230" i="7"/>
  <c r="AV230" i="7"/>
  <c r="AT230" i="7"/>
  <c r="AR230" i="7"/>
  <c r="AP230" i="7"/>
  <c r="AN230" i="7"/>
  <c r="AL230" i="7"/>
  <c r="AJ230" i="7"/>
  <c r="AH230" i="7"/>
  <c r="AF230" i="7"/>
  <c r="AD230" i="7"/>
  <c r="AB230" i="7"/>
  <c r="X230" i="7"/>
  <c r="W230" i="7"/>
  <c r="V230" i="7"/>
  <c r="T230" i="7"/>
  <c r="R230" i="7"/>
  <c r="P230" i="7"/>
  <c r="N230" i="7"/>
  <c r="L230" i="7"/>
  <c r="BN227" i="7"/>
  <c r="BM227" i="7"/>
  <c r="BN226" i="7"/>
  <c r="BM226" i="7"/>
  <c r="BN225" i="7"/>
  <c r="BM225" i="7"/>
  <c r="BN224" i="7"/>
  <c r="BM224" i="7"/>
  <c r="BD223" i="7"/>
  <c r="BB223" i="7"/>
  <c r="AZ223" i="7"/>
  <c r="AX223" i="7"/>
  <c r="AV223" i="7"/>
  <c r="AT223" i="7"/>
  <c r="AR223" i="7"/>
  <c r="AP223" i="7"/>
  <c r="AN223" i="7"/>
  <c r="AL223" i="7"/>
  <c r="AJ223" i="7"/>
  <c r="AH223" i="7"/>
  <c r="AF223" i="7"/>
  <c r="AD223" i="7"/>
  <c r="AB223" i="7"/>
  <c r="X223" i="7"/>
  <c r="W223" i="7"/>
  <c r="V223" i="7"/>
  <c r="T223" i="7"/>
  <c r="R223" i="7"/>
  <c r="P223" i="7"/>
  <c r="N223" i="7"/>
  <c r="L223" i="7"/>
  <c r="BD222" i="7"/>
  <c r="BB222" i="7"/>
  <c r="AZ222" i="7"/>
  <c r="AX222" i="7"/>
  <c r="AV222" i="7"/>
  <c r="AT222" i="7"/>
  <c r="AR222" i="7"/>
  <c r="AP222" i="7"/>
  <c r="AN222" i="7"/>
  <c r="AL222" i="7"/>
  <c r="AJ222" i="7"/>
  <c r="AH222" i="7"/>
  <c r="AF222" i="7"/>
  <c r="AD222" i="7"/>
  <c r="AB222" i="7"/>
  <c r="X222" i="7"/>
  <c r="W222" i="7"/>
  <c r="V222" i="7"/>
  <c r="T222" i="7"/>
  <c r="R222" i="7"/>
  <c r="P222" i="7"/>
  <c r="N222" i="7"/>
  <c r="L222" i="7"/>
  <c r="BD221" i="7"/>
  <c r="BB221" i="7"/>
  <c r="AZ221" i="7"/>
  <c r="AX221" i="7"/>
  <c r="AV221" i="7"/>
  <c r="AT221" i="7"/>
  <c r="AR221" i="7"/>
  <c r="AP221" i="7"/>
  <c r="AN221" i="7"/>
  <c r="AL221" i="7"/>
  <c r="AJ221" i="7"/>
  <c r="AH221" i="7"/>
  <c r="AF221" i="7"/>
  <c r="AD221" i="7"/>
  <c r="AB221" i="7"/>
  <c r="V221" i="7"/>
  <c r="T221" i="7"/>
  <c r="R221" i="7"/>
  <c r="P221" i="7"/>
  <c r="N221" i="7"/>
  <c r="L221" i="7"/>
  <c r="BC220" i="7"/>
  <c r="BA220" i="7"/>
  <c r="AY220" i="7"/>
  <c r="AW220" i="7"/>
  <c r="AU220" i="7"/>
  <c r="AS220" i="7"/>
  <c r="AQ220" i="7"/>
  <c r="AO220" i="7"/>
  <c r="AM220" i="7"/>
  <c r="AK220" i="7"/>
  <c r="AI220" i="7"/>
  <c r="AG220" i="7"/>
  <c r="AE220" i="7"/>
  <c r="AC220" i="7"/>
  <c r="AA220" i="7"/>
  <c r="Z220" i="7"/>
  <c r="Y220" i="7"/>
  <c r="Y232" i="7" s="1"/>
  <c r="U220" i="7"/>
  <c r="S220" i="7"/>
  <c r="Q220" i="7"/>
  <c r="O220" i="7"/>
  <c r="M220" i="7"/>
  <c r="K220" i="7"/>
  <c r="BD217" i="7"/>
  <c r="BB217" i="7"/>
  <c r="AZ217" i="7"/>
  <c r="AX217" i="7"/>
  <c r="AV217" i="7"/>
  <c r="AT217" i="7"/>
  <c r="AR217" i="7"/>
  <c r="AP217" i="7"/>
  <c r="AN217" i="7"/>
  <c r="AL217" i="7"/>
  <c r="AJ217" i="7"/>
  <c r="AH217" i="7"/>
  <c r="AF217" i="7"/>
  <c r="AD217" i="7"/>
  <c r="AB217" i="7"/>
  <c r="X217" i="7"/>
  <c r="W217" i="7"/>
  <c r="V217" i="7"/>
  <c r="T217" i="7"/>
  <c r="R217" i="7"/>
  <c r="P217" i="7"/>
  <c r="N217" i="7"/>
  <c r="L217" i="7"/>
  <c r="BD215" i="7"/>
  <c r="BB215" i="7"/>
  <c r="AZ215" i="7"/>
  <c r="AX215" i="7"/>
  <c r="AV215" i="7"/>
  <c r="AT215" i="7"/>
  <c r="AR215" i="7"/>
  <c r="AP215" i="7"/>
  <c r="AN215" i="7"/>
  <c r="AL215" i="7"/>
  <c r="AJ215" i="7"/>
  <c r="AH215" i="7"/>
  <c r="AF215" i="7"/>
  <c r="AD215" i="7"/>
  <c r="AB215" i="7"/>
  <c r="X215" i="7"/>
  <c r="W215" i="7"/>
  <c r="W220" i="7" s="1"/>
  <c r="V215" i="7"/>
  <c r="T215" i="7"/>
  <c r="R215" i="7"/>
  <c r="P215" i="7"/>
  <c r="N215" i="7"/>
  <c r="L215" i="7"/>
  <c r="BD214" i="7"/>
  <c r="BB214" i="7"/>
  <c r="AZ214" i="7"/>
  <c r="AX214" i="7"/>
  <c r="AV214" i="7"/>
  <c r="AT214" i="7"/>
  <c r="AR214" i="7"/>
  <c r="AP214" i="7"/>
  <c r="AN214" i="7"/>
  <c r="AL214" i="7"/>
  <c r="AJ214" i="7"/>
  <c r="AH214" i="7"/>
  <c r="AF214" i="7"/>
  <c r="AD214" i="7"/>
  <c r="AD220" i="7" s="1"/>
  <c r="AB214" i="7"/>
  <c r="X214" i="7"/>
  <c r="V214" i="7"/>
  <c r="T214" i="7"/>
  <c r="R214" i="7"/>
  <c r="P214" i="7"/>
  <c r="N214" i="7"/>
  <c r="L214" i="7"/>
  <c r="L220" i="7" s="1"/>
  <c r="BC213" i="7"/>
  <c r="BA213" i="7"/>
  <c r="AY213" i="7"/>
  <c r="AW213" i="7"/>
  <c r="AU213" i="7"/>
  <c r="AS213" i="7"/>
  <c r="AQ213" i="7"/>
  <c r="AO213" i="7"/>
  <c r="AM213" i="7"/>
  <c r="AK213" i="7"/>
  <c r="AI213" i="7"/>
  <c r="AG213" i="7"/>
  <c r="AE213" i="7"/>
  <c r="AC213" i="7"/>
  <c r="AA213" i="7"/>
  <c r="Y213" i="7"/>
  <c r="U213" i="7"/>
  <c r="S213" i="7"/>
  <c r="Q213" i="7"/>
  <c r="O213" i="7"/>
  <c r="M213" i="7"/>
  <c r="K213" i="7"/>
  <c r="BC212" i="7"/>
  <c r="BA212" i="7"/>
  <c r="AY212" i="7"/>
  <c r="AW212" i="7"/>
  <c r="AU212" i="7"/>
  <c r="AS212" i="7"/>
  <c r="AQ212" i="7"/>
  <c r="AO212" i="7"/>
  <c r="AM212" i="7"/>
  <c r="AK212" i="7"/>
  <c r="AI212" i="7"/>
  <c r="AG212" i="7"/>
  <c r="AE212" i="7"/>
  <c r="AC212" i="7"/>
  <c r="AA212" i="7"/>
  <c r="Y212" i="7"/>
  <c r="U212" i="7"/>
  <c r="S212" i="7"/>
  <c r="Q212" i="7"/>
  <c r="O212" i="7"/>
  <c r="M212" i="7"/>
  <c r="K212" i="7"/>
  <c r="BC211" i="7"/>
  <c r="BA211" i="7"/>
  <c r="AY211" i="7"/>
  <c r="AW211" i="7"/>
  <c r="AU211" i="7"/>
  <c r="AS211" i="7"/>
  <c r="AQ211" i="7"/>
  <c r="AO211" i="7"/>
  <c r="AM211" i="7"/>
  <c r="AK211" i="7"/>
  <c r="AI211" i="7"/>
  <c r="AG211" i="7"/>
  <c r="AE211" i="7"/>
  <c r="AC211" i="7"/>
  <c r="AA211" i="7"/>
  <c r="Y211" i="7"/>
  <c r="U211" i="7"/>
  <c r="S211" i="7"/>
  <c r="Q211" i="7"/>
  <c r="O211" i="7"/>
  <c r="M211" i="7"/>
  <c r="K211" i="7"/>
  <c r="BD210" i="7"/>
  <c r="BB210" i="7"/>
  <c r="AZ210" i="7"/>
  <c r="AX210" i="7"/>
  <c r="AV210" i="7"/>
  <c r="AT210" i="7"/>
  <c r="AR210" i="7"/>
  <c r="AP210" i="7"/>
  <c r="AN210" i="7"/>
  <c r="AL210" i="7"/>
  <c r="AJ210" i="7"/>
  <c r="AH210" i="7"/>
  <c r="AF210" i="7"/>
  <c r="AD210" i="7"/>
  <c r="AB210" i="7"/>
  <c r="X210" i="7"/>
  <c r="X212" i="7" s="1"/>
  <c r="W210" i="7"/>
  <c r="V210" i="7"/>
  <c r="T210" i="7"/>
  <c r="R210" i="7"/>
  <c r="P210" i="7"/>
  <c r="N210" i="7"/>
  <c r="L210" i="7"/>
  <c r="BD209" i="7"/>
  <c r="AZ209" i="7"/>
  <c r="AT209" i="7"/>
  <c r="AP209" i="7"/>
  <c r="AN209" i="7"/>
  <c r="AL209" i="7"/>
  <c r="AJ209" i="7"/>
  <c r="AH209" i="7"/>
  <c r="AF209" i="7"/>
  <c r="AD209" i="7"/>
  <c r="AB209" i="7"/>
  <c r="Z209" i="7"/>
  <c r="W209" i="7"/>
  <c r="V209" i="7"/>
  <c r="R209" i="7"/>
  <c r="P209" i="7"/>
  <c r="N209" i="7"/>
  <c r="L209" i="7"/>
  <c r="J209" i="7"/>
  <c r="AX209" i="7" s="1"/>
  <c r="BD208" i="7"/>
  <c r="AZ208" i="7"/>
  <c r="AX208" i="7"/>
  <c r="AT208" i="7"/>
  <c r="AP208" i="7"/>
  <c r="AN208" i="7"/>
  <c r="AL208" i="7"/>
  <c r="AJ208" i="7"/>
  <c r="AH208" i="7"/>
  <c r="AF208" i="7"/>
  <c r="AD208" i="7"/>
  <c r="AB208" i="7"/>
  <c r="Z208" i="7"/>
  <c r="W208" i="7"/>
  <c r="V208" i="7"/>
  <c r="R208" i="7"/>
  <c r="P208" i="7"/>
  <c r="N208" i="7"/>
  <c r="L208" i="7"/>
  <c r="J208" i="7"/>
  <c r="BD207" i="7"/>
  <c r="AT207" i="7"/>
  <c r="AP207" i="7"/>
  <c r="AN207" i="7"/>
  <c r="AL207" i="7"/>
  <c r="AJ207" i="7"/>
  <c r="AH207" i="7"/>
  <c r="AF207" i="7"/>
  <c r="AD207" i="7"/>
  <c r="AB207" i="7"/>
  <c r="Z207" i="7"/>
  <c r="W207" i="7"/>
  <c r="V207" i="7"/>
  <c r="R207" i="7"/>
  <c r="P207" i="7"/>
  <c r="N207" i="7"/>
  <c r="L207" i="7"/>
  <c r="J207" i="7"/>
  <c r="AX207" i="7" s="1"/>
  <c r="BD206" i="7"/>
  <c r="AT206" i="7"/>
  <c r="AP206" i="7"/>
  <c r="AN206" i="7"/>
  <c r="AL206" i="7"/>
  <c r="AJ206" i="7"/>
  <c r="AH206" i="7"/>
  <c r="AF206" i="7"/>
  <c r="AD206" i="7"/>
  <c r="AB206" i="7"/>
  <c r="Z206" i="7"/>
  <c r="W206" i="7"/>
  <c r="V206" i="7"/>
  <c r="R206" i="7"/>
  <c r="P206" i="7"/>
  <c r="N206" i="7"/>
  <c r="L206" i="7"/>
  <c r="J206" i="7"/>
  <c r="AX206" i="7" s="1"/>
  <c r="BD205" i="7"/>
  <c r="AT205" i="7"/>
  <c r="AP205" i="7"/>
  <c r="AN205" i="7"/>
  <c r="AL205" i="7"/>
  <c r="AJ205" i="7"/>
  <c r="AH205" i="7"/>
  <c r="AF205" i="7"/>
  <c r="AD205" i="7"/>
  <c r="AB205" i="7"/>
  <c r="Z205" i="7"/>
  <c r="W205" i="7"/>
  <c r="V205" i="7"/>
  <c r="R205" i="7"/>
  <c r="P205" i="7"/>
  <c r="N205" i="7"/>
  <c r="L205" i="7"/>
  <c r="J205" i="7"/>
  <c r="AX205" i="7" s="1"/>
  <c r="BD204" i="7"/>
  <c r="AT204" i="7"/>
  <c r="AP204" i="7"/>
  <c r="AN204" i="7"/>
  <c r="AL204" i="7"/>
  <c r="AJ204" i="7"/>
  <c r="AH204" i="7"/>
  <c r="AF204" i="7"/>
  <c r="AD204" i="7"/>
  <c r="AB204" i="7"/>
  <c r="Z204" i="7"/>
  <c r="W204" i="7"/>
  <c r="V204" i="7"/>
  <c r="R204" i="7"/>
  <c r="P204" i="7"/>
  <c r="N204" i="7"/>
  <c r="L204" i="7"/>
  <c r="J204" i="7"/>
  <c r="BD203" i="7"/>
  <c r="AZ203" i="7"/>
  <c r="AT203" i="7"/>
  <c r="AP203" i="7"/>
  <c r="AN203" i="7"/>
  <c r="AL203" i="7"/>
  <c r="AJ203" i="7"/>
  <c r="AH203" i="7"/>
  <c r="AF203" i="7"/>
  <c r="AD203" i="7"/>
  <c r="AB203" i="7"/>
  <c r="Z203" i="7"/>
  <c r="V203" i="7"/>
  <c r="R203" i="7"/>
  <c r="P203" i="7"/>
  <c r="N203" i="7"/>
  <c r="L203" i="7"/>
  <c r="J203" i="7"/>
  <c r="AV203" i="7" s="1"/>
  <c r="BD202" i="7"/>
  <c r="BB202" i="7"/>
  <c r="AZ202" i="7"/>
  <c r="AX202" i="7"/>
  <c r="AV202" i="7"/>
  <c r="AT202" i="7"/>
  <c r="AR202" i="7"/>
  <c r="AP202" i="7"/>
  <c r="AN202" i="7"/>
  <c r="AL202" i="7"/>
  <c r="AJ202" i="7"/>
  <c r="AH202" i="7"/>
  <c r="AF202" i="7"/>
  <c r="AD202" i="7"/>
  <c r="AB202" i="7"/>
  <c r="X202" i="7"/>
  <c r="X213" i="7" s="1"/>
  <c r="W202" i="7"/>
  <c r="V202" i="7"/>
  <c r="T202" i="7"/>
  <c r="R202" i="7"/>
  <c r="P202" i="7"/>
  <c r="N202" i="7"/>
  <c r="L202" i="7"/>
  <c r="BD201" i="7"/>
  <c r="AT201" i="7"/>
  <c r="AP201" i="7"/>
  <c r="AN201" i="7"/>
  <c r="AL201" i="7"/>
  <c r="AJ201" i="7"/>
  <c r="AH201" i="7"/>
  <c r="AF201" i="7"/>
  <c r="AD201" i="7"/>
  <c r="AB201" i="7"/>
  <c r="Z201" i="7"/>
  <c r="V201" i="7"/>
  <c r="T201" i="7"/>
  <c r="R201" i="7"/>
  <c r="P201" i="7"/>
  <c r="N201" i="7"/>
  <c r="L201" i="7"/>
  <c r="J201" i="7"/>
  <c r="AX201" i="7" s="1"/>
  <c r="BD200" i="7"/>
  <c r="AT200" i="7"/>
  <c r="AP200" i="7"/>
  <c r="AN200" i="7"/>
  <c r="AL200" i="7"/>
  <c r="AJ200" i="7"/>
  <c r="AH200" i="7"/>
  <c r="AF200" i="7"/>
  <c r="AD200" i="7"/>
  <c r="AB200" i="7"/>
  <c r="Z200" i="7"/>
  <c r="V200" i="7"/>
  <c r="R200" i="7"/>
  <c r="P200" i="7"/>
  <c r="N200" i="7"/>
  <c r="L200" i="7"/>
  <c r="J200" i="7"/>
  <c r="BD199" i="7"/>
  <c r="AZ199" i="7"/>
  <c r="AX199" i="7"/>
  <c r="AV199" i="7"/>
  <c r="AT199" i="7"/>
  <c r="AR199" i="7"/>
  <c r="AP199" i="7"/>
  <c r="AN199" i="7"/>
  <c r="AL199" i="7"/>
  <c r="AJ199" i="7"/>
  <c r="AH199" i="7"/>
  <c r="AF199" i="7"/>
  <c r="AD199" i="7"/>
  <c r="AB199" i="7"/>
  <c r="Z199" i="7"/>
  <c r="V199" i="7"/>
  <c r="R199" i="7"/>
  <c r="P199" i="7"/>
  <c r="N199" i="7"/>
  <c r="L199" i="7"/>
  <c r="J199" i="7"/>
  <c r="T199" i="7" s="1"/>
  <c r="BD198" i="7"/>
  <c r="AT198" i="7"/>
  <c r="AP198" i="7"/>
  <c r="AN198" i="7"/>
  <c r="AL198" i="7"/>
  <c r="AJ198" i="7"/>
  <c r="AH198" i="7"/>
  <c r="AF198" i="7"/>
  <c r="AD198" i="7"/>
  <c r="AB198" i="7"/>
  <c r="Z198" i="7"/>
  <c r="W198" i="7"/>
  <c r="V198" i="7"/>
  <c r="R198" i="7"/>
  <c r="P198" i="7"/>
  <c r="N198" i="7"/>
  <c r="L198" i="7"/>
  <c r="J198" i="7"/>
  <c r="AV198" i="7" s="1"/>
  <c r="BD197" i="7"/>
  <c r="AT197" i="7"/>
  <c r="AP197" i="7"/>
  <c r="AN197" i="7"/>
  <c r="AL197" i="7"/>
  <c r="AJ197" i="7"/>
  <c r="AH197" i="7"/>
  <c r="AF197" i="7"/>
  <c r="AD197" i="7"/>
  <c r="AB197" i="7"/>
  <c r="Z197" i="7"/>
  <c r="W197" i="7"/>
  <c r="V197" i="7"/>
  <c r="R197" i="7"/>
  <c r="P197" i="7"/>
  <c r="N197" i="7"/>
  <c r="L197" i="7"/>
  <c r="J197" i="7"/>
  <c r="AX197" i="7" s="1"/>
  <c r="BD196" i="7"/>
  <c r="AT196" i="7"/>
  <c r="AP196" i="7"/>
  <c r="AN196" i="7"/>
  <c r="AL196" i="7"/>
  <c r="AJ196" i="7"/>
  <c r="AH196" i="7"/>
  <c r="AF196" i="7"/>
  <c r="AD196" i="7"/>
  <c r="AB196" i="7"/>
  <c r="Z196" i="7"/>
  <c r="W196" i="7"/>
  <c r="V196" i="7"/>
  <c r="R196" i="7"/>
  <c r="P196" i="7"/>
  <c r="N196" i="7"/>
  <c r="L196" i="7"/>
  <c r="J196" i="7"/>
  <c r="AZ196" i="7" s="1"/>
  <c r="BD195" i="7"/>
  <c r="AT195" i="7"/>
  <c r="AP195" i="7"/>
  <c r="AN195" i="7"/>
  <c r="AL195" i="7"/>
  <c r="AJ195" i="7"/>
  <c r="AH195" i="7"/>
  <c r="AF195" i="7"/>
  <c r="AD195" i="7"/>
  <c r="AB195" i="7"/>
  <c r="Z195" i="7"/>
  <c r="W195" i="7"/>
  <c r="V195" i="7"/>
  <c r="T195" i="7"/>
  <c r="R195" i="7"/>
  <c r="P195" i="7"/>
  <c r="N195" i="7"/>
  <c r="L195" i="7"/>
  <c r="J195" i="7"/>
  <c r="AX195" i="7" s="1"/>
  <c r="BC194" i="7"/>
  <c r="BA194" i="7"/>
  <c r="AY194" i="7"/>
  <c r="AW194" i="7"/>
  <c r="AU194" i="7"/>
  <c r="AS194" i="7"/>
  <c r="AQ194" i="7"/>
  <c r="AO194" i="7"/>
  <c r="AM194" i="7"/>
  <c r="AK194" i="7"/>
  <c r="AI194" i="7"/>
  <c r="AG194" i="7"/>
  <c r="AE194" i="7"/>
  <c r="AC194" i="7"/>
  <c r="AA194" i="7"/>
  <c r="Z194" i="7"/>
  <c r="Y194" i="7"/>
  <c r="U194" i="7"/>
  <c r="S194" i="7"/>
  <c r="Q194" i="7"/>
  <c r="O194" i="7"/>
  <c r="M194" i="7"/>
  <c r="K194" i="7"/>
  <c r="BC193" i="7"/>
  <c r="BA193" i="7"/>
  <c r="AY193" i="7"/>
  <c r="AW193" i="7"/>
  <c r="AU193" i="7"/>
  <c r="AS193" i="7"/>
  <c r="AQ193" i="7"/>
  <c r="AO193" i="7"/>
  <c r="AM193" i="7"/>
  <c r="AK193" i="7"/>
  <c r="AI193" i="7"/>
  <c r="AG193" i="7"/>
  <c r="AE193" i="7"/>
  <c r="AC193" i="7"/>
  <c r="AA193" i="7"/>
  <c r="Z193" i="7"/>
  <c r="Y193" i="7"/>
  <c r="U193" i="7"/>
  <c r="S193" i="7"/>
  <c r="Q193" i="7"/>
  <c r="O193" i="7"/>
  <c r="M193" i="7"/>
  <c r="K193" i="7"/>
  <c r="BC192" i="7"/>
  <c r="BA192" i="7"/>
  <c r="AY192" i="7"/>
  <c r="AW192" i="7"/>
  <c r="AU192" i="7"/>
  <c r="AS192" i="7"/>
  <c r="AQ192" i="7"/>
  <c r="AO192" i="7"/>
  <c r="AM192" i="7"/>
  <c r="AK192" i="7"/>
  <c r="AI192" i="7"/>
  <c r="AG192" i="7"/>
  <c r="AE192" i="7"/>
  <c r="AC192" i="7"/>
  <c r="AA192" i="7"/>
  <c r="Z192" i="7"/>
  <c r="Y192" i="7"/>
  <c r="U192" i="7"/>
  <c r="S192" i="7"/>
  <c r="Q192" i="7"/>
  <c r="O192" i="7"/>
  <c r="M192" i="7"/>
  <c r="K192" i="7"/>
  <c r="AT191" i="7"/>
  <c r="P191" i="7"/>
  <c r="BF191" i="7" s="1"/>
  <c r="L191" i="7"/>
  <c r="BD190" i="7"/>
  <c r="AZ190" i="7"/>
  <c r="AX190" i="7"/>
  <c r="AV190" i="7"/>
  <c r="AT190" i="7"/>
  <c r="AR190" i="7"/>
  <c r="AP190" i="7"/>
  <c r="AN190" i="7"/>
  <c r="AL190" i="7"/>
  <c r="AJ190" i="7"/>
  <c r="AH190" i="7"/>
  <c r="AF190" i="7"/>
  <c r="AD190" i="7"/>
  <c r="AB190" i="7"/>
  <c r="X190" i="7"/>
  <c r="V190" i="7"/>
  <c r="R190" i="7"/>
  <c r="P190" i="7"/>
  <c r="N190" i="7"/>
  <c r="L190" i="7"/>
  <c r="J190" i="7"/>
  <c r="BB190" i="7" s="1"/>
  <c r="BD189" i="7"/>
  <c r="BB189" i="7"/>
  <c r="AZ189" i="7"/>
  <c r="AX189" i="7"/>
  <c r="AV189" i="7"/>
  <c r="AT189" i="7"/>
  <c r="AR189" i="7"/>
  <c r="AP189" i="7"/>
  <c r="AN189" i="7"/>
  <c r="AL189" i="7"/>
  <c r="AJ189" i="7"/>
  <c r="AH189" i="7"/>
  <c r="AF189" i="7"/>
  <c r="AD189" i="7"/>
  <c r="AB189" i="7"/>
  <c r="X189" i="7"/>
  <c r="W189" i="7"/>
  <c r="V189" i="7"/>
  <c r="T189" i="7"/>
  <c r="R189" i="7"/>
  <c r="P189" i="7"/>
  <c r="N189" i="7"/>
  <c r="L189" i="7"/>
  <c r="BD188" i="7"/>
  <c r="AX188" i="7"/>
  <c r="AV188" i="7"/>
  <c r="AT188" i="7"/>
  <c r="AR188" i="7"/>
  <c r="AP188" i="7"/>
  <c r="AN188" i="7"/>
  <c r="AL188" i="7"/>
  <c r="AJ188" i="7"/>
  <c r="AH188" i="7"/>
  <c r="AF188" i="7"/>
  <c r="AD188" i="7"/>
  <c r="AB188" i="7"/>
  <c r="X188" i="7"/>
  <c r="W188" i="7"/>
  <c r="V188" i="7"/>
  <c r="R188" i="7"/>
  <c r="P188" i="7"/>
  <c r="N188" i="7"/>
  <c r="L188" i="7"/>
  <c r="J188" i="7"/>
  <c r="BD187" i="7"/>
  <c r="AZ187" i="7"/>
  <c r="AX187" i="7"/>
  <c r="AV187" i="7"/>
  <c r="AT187" i="7"/>
  <c r="AR187" i="7"/>
  <c r="AP187" i="7"/>
  <c r="AN187" i="7"/>
  <c r="AL187" i="7"/>
  <c r="AJ187" i="7"/>
  <c r="AH187" i="7"/>
  <c r="AF187" i="7"/>
  <c r="AD187" i="7"/>
  <c r="AB187" i="7"/>
  <c r="X187" i="7"/>
  <c r="W187" i="7"/>
  <c r="V187" i="7"/>
  <c r="R187" i="7"/>
  <c r="P187" i="7"/>
  <c r="N187" i="7"/>
  <c r="L187" i="7"/>
  <c r="J187" i="7"/>
  <c r="BD186" i="7"/>
  <c r="BB186" i="7"/>
  <c r="AZ186" i="7"/>
  <c r="AX186" i="7"/>
  <c r="AV186" i="7"/>
  <c r="AT186" i="7"/>
  <c r="AR186" i="7"/>
  <c r="AP186" i="7"/>
  <c r="AN186" i="7"/>
  <c r="AL186" i="7"/>
  <c r="AJ186" i="7"/>
  <c r="AH186" i="7"/>
  <c r="AF186" i="7"/>
  <c r="AD186" i="7"/>
  <c r="AB186" i="7"/>
  <c r="X186" i="7"/>
  <c r="W186" i="7"/>
  <c r="V186" i="7"/>
  <c r="T186" i="7"/>
  <c r="R186" i="7"/>
  <c r="P186" i="7"/>
  <c r="N186" i="7"/>
  <c r="L186" i="7"/>
  <c r="BD185" i="7"/>
  <c r="AZ185" i="7"/>
  <c r="AX185" i="7"/>
  <c r="AV185" i="7"/>
  <c r="AT185" i="7"/>
  <c r="AR185" i="7"/>
  <c r="AP185" i="7"/>
  <c r="AN185" i="7"/>
  <c r="AL185" i="7"/>
  <c r="AJ185" i="7"/>
  <c r="AH185" i="7"/>
  <c r="AF185" i="7"/>
  <c r="AD185" i="7"/>
  <c r="AB185" i="7"/>
  <c r="X185" i="7"/>
  <c r="W185" i="7"/>
  <c r="V185" i="7"/>
  <c r="R185" i="7"/>
  <c r="P185" i="7"/>
  <c r="N185" i="7"/>
  <c r="L185" i="7"/>
  <c r="J185" i="7"/>
  <c r="BB185" i="7" s="1"/>
  <c r="BD184" i="7"/>
  <c r="AX184" i="7"/>
  <c r="AV184" i="7"/>
  <c r="AT184" i="7"/>
  <c r="AR184" i="7"/>
  <c r="AP184" i="7"/>
  <c r="AN184" i="7"/>
  <c r="AL184" i="7"/>
  <c r="AJ184" i="7"/>
  <c r="AH184" i="7"/>
  <c r="AF184" i="7"/>
  <c r="AD184" i="7"/>
  <c r="AB184" i="7"/>
  <c r="X184" i="7"/>
  <c r="W184" i="7"/>
  <c r="V184" i="7"/>
  <c r="R184" i="7"/>
  <c r="P184" i="7"/>
  <c r="N184" i="7"/>
  <c r="L184" i="7"/>
  <c r="J184" i="7"/>
  <c r="BB184" i="7" s="1"/>
  <c r="BD183" i="7"/>
  <c r="AZ183" i="7"/>
  <c r="AX183" i="7"/>
  <c r="AR183" i="7"/>
  <c r="AP183" i="7"/>
  <c r="AN183" i="7"/>
  <c r="X183" i="7"/>
  <c r="V183" i="7"/>
  <c r="R183" i="7"/>
  <c r="P183" i="7"/>
  <c r="N183" i="7"/>
  <c r="L183" i="7"/>
  <c r="J183" i="7"/>
  <c r="T183" i="7" s="1"/>
  <c r="G183" i="7"/>
  <c r="AJ183" i="7" s="1"/>
  <c r="BD182" i="7"/>
  <c r="AX182" i="7"/>
  <c r="AV182" i="7"/>
  <c r="AT182" i="7"/>
  <c r="AR182" i="7"/>
  <c r="AN182" i="7"/>
  <c r="AL182" i="7"/>
  <c r="AJ182" i="7"/>
  <c r="AH182" i="7"/>
  <c r="AF182" i="7"/>
  <c r="AD182" i="7"/>
  <c r="AB182" i="7"/>
  <c r="X182" i="7"/>
  <c r="V182" i="7"/>
  <c r="R182" i="7"/>
  <c r="P182" i="7"/>
  <c r="N182" i="7"/>
  <c r="L182" i="7"/>
  <c r="J182" i="7"/>
  <c r="W182" i="7" s="1"/>
  <c r="BD181" i="7"/>
  <c r="BB181" i="7"/>
  <c r="AZ181" i="7"/>
  <c r="AX181" i="7"/>
  <c r="AV181" i="7"/>
  <c r="AT181" i="7"/>
  <c r="AR181" i="7"/>
  <c r="AP181" i="7"/>
  <c r="AN181" i="7"/>
  <c r="AL181" i="7"/>
  <c r="AJ181" i="7"/>
  <c r="AH181" i="7"/>
  <c r="AF181" i="7"/>
  <c r="AD181" i="7"/>
  <c r="AB181" i="7"/>
  <c r="X181" i="7"/>
  <c r="V181" i="7"/>
  <c r="T181" i="7"/>
  <c r="R181" i="7"/>
  <c r="P181" i="7"/>
  <c r="N181" i="7"/>
  <c r="L181" i="7"/>
  <c r="BD180" i="7"/>
  <c r="BB180" i="7"/>
  <c r="AZ180" i="7"/>
  <c r="AX180" i="7"/>
  <c r="AV180" i="7"/>
  <c r="AT180" i="7"/>
  <c r="AR180" i="7"/>
  <c r="AP180" i="7"/>
  <c r="AN180" i="7"/>
  <c r="AL180" i="7"/>
  <c r="AJ180" i="7"/>
  <c r="AH180" i="7"/>
  <c r="AF180" i="7"/>
  <c r="AD180" i="7"/>
  <c r="AB180" i="7"/>
  <c r="X180" i="7"/>
  <c r="V180" i="7"/>
  <c r="T180" i="7"/>
  <c r="R180" i="7"/>
  <c r="P180" i="7"/>
  <c r="N180" i="7"/>
  <c r="L180" i="7"/>
  <c r="BD178" i="7"/>
  <c r="BB178" i="7"/>
  <c r="AZ178" i="7"/>
  <c r="AX178" i="7"/>
  <c r="AV178" i="7"/>
  <c r="AT178" i="7"/>
  <c r="AR178" i="7"/>
  <c r="AP178" i="7"/>
  <c r="AN178" i="7"/>
  <c r="AL178" i="7"/>
  <c r="AJ178" i="7"/>
  <c r="AH178" i="7"/>
  <c r="AF178" i="7"/>
  <c r="AD178" i="7"/>
  <c r="AB178" i="7"/>
  <c r="X178" i="7"/>
  <c r="V178" i="7"/>
  <c r="T178" i="7"/>
  <c r="R178" i="7"/>
  <c r="P178" i="7"/>
  <c r="N178" i="7"/>
  <c r="L178" i="7"/>
  <c r="BD177" i="7"/>
  <c r="BB177" i="7"/>
  <c r="AZ177" i="7"/>
  <c r="AX177" i="7"/>
  <c r="AV177" i="7"/>
  <c r="AT177" i="7"/>
  <c r="AR177" i="7"/>
  <c r="AP177" i="7"/>
  <c r="AN177" i="7"/>
  <c r="AL177" i="7"/>
  <c r="AJ177" i="7"/>
  <c r="AH177" i="7"/>
  <c r="AF177" i="7"/>
  <c r="AD177" i="7"/>
  <c r="AB177" i="7"/>
  <c r="X177" i="7"/>
  <c r="V177" i="7"/>
  <c r="T177" i="7"/>
  <c r="R177" i="7"/>
  <c r="P177" i="7"/>
  <c r="N177" i="7"/>
  <c r="L177" i="7"/>
  <c r="BD176" i="7"/>
  <c r="BB176" i="7"/>
  <c r="AZ176" i="7"/>
  <c r="AX176" i="7"/>
  <c r="AV176" i="7"/>
  <c r="AT176" i="7"/>
  <c r="AR176" i="7"/>
  <c r="AP176" i="7"/>
  <c r="AN176" i="7"/>
  <c r="AL176" i="7"/>
  <c r="AJ176" i="7"/>
  <c r="AH176" i="7"/>
  <c r="AF176" i="7"/>
  <c r="AD176" i="7"/>
  <c r="AB176" i="7"/>
  <c r="X176" i="7"/>
  <c r="V176" i="7"/>
  <c r="T176" i="7"/>
  <c r="R176" i="7"/>
  <c r="P176" i="7"/>
  <c r="N176" i="7"/>
  <c r="L176" i="7"/>
  <c r="BD175" i="7"/>
  <c r="BB175" i="7"/>
  <c r="AZ175" i="7"/>
  <c r="AX175" i="7"/>
  <c r="AV175" i="7"/>
  <c r="AT175" i="7"/>
  <c r="AR175" i="7"/>
  <c r="AP175" i="7"/>
  <c r="AN175" i="7"/>
  <c r="AL175" i="7"/>
  <c r="AJ175" i="7"/>
  <c r="AH175" i="7"/>
  <c r="AF175" i="7"/>
  <c r="AD175" i="7"/>
  <c r="AB175" i="7"/>
  <c r="X175" i="7"/>
  <c r="V175" i="7"/>
  <c r="T175" i="7"/>
  <c r="R175" i="7"/>
  <c r="P175" i="7"/>
  <c r="N175" i="7"/>
  <c r="L175" i="7"/>
  <c r="BD174" i="7"/>
  <c r="AX174" i="7"/>
  <c r="AV174" i="7"/>
  <c r="AT174" i="7"/>
  <c r="AR174" i="7"/>
  <c r="AP174" i="7"/>
  <c r="AN174" i="7"/>
  <c r="AL174" i="7"/>
  <c r="AJ174" i="7"/>
  <c r="AH174" i="7"/>
  <c r="AF174" i="7"/>
  <c r="AD174" i="7"/>
  <c r="AB174" i="7"/>
  <c r="X174" i="7"/>
  <c r="V174" i="7"/>
  <c r="R174" i="7"/>
  <c r="P174" i="7"/>
  <c r="N174" i="7"/>
  <c r="L174" i="7"/>
  <c r="J174" i="7"/>
  <c r="AZ174" i="7" s="1"/>
  <c r="BD173" i="7"/>
  <c r="BB173" i="7"/>
  <c r="AZ173" i="7"/>
  <c r="AX173" i="7"/>
  <c r="AV173" i="7"/>
  <c r="AT173" i="7"/>
  <c r="AR173" i="7"/>
  <c r="AP173" i="7"/>
  <c r="AN173" i="7"/>
  <c r="AL173" i="7"/>
  <c r="AJ173" i="7"/>
  <c r="AH173" i="7"/>
  <c r="AF173" i="7"/>
  <c r="AD173" i="7"/>
  <c r="AB173" i="7"/>
  <c r="X173" i="7"/>
  <c r="W173" i="7"/>
  <c r="V173" i="7"/>
  <c r="T173" i="7"/>
  <c r="R173" i="7"/>
  <c r="P173" i="7"/>
  <c r="N173" i="7"/>
  <c r="L173" i="7"/>
  <c r="BD171" i="7"/>
  <c r="AX171" i="7"/>
  <c r="AV171" i="7"/>
  <c r="AT171" i="7"/>
  <c r="AR171" i="7"/>
  <c r="AP171" i="7"/>
  <c r="AN171" i="7"/>
  <c r="AL171" i="7"/>
  <c r="AJ171" i="7"/>
  <c r="AH171" i="7"/>
  <c r="AF171" i="7"/>
  <c r="AD171" i="7"/>
  <c r="AB171" i="7"/>
  <c r="X171" i="7"/>
  <c r="V171" i="7"/>
  <c r="R171" i="7"/>
  <c r="P171" i="7"/>
  <c r="N171" i="7"/>
  <c r="L171" i="7"/>
  <c r="J171" i="7"/>
  <c r="BB171" i="7" s="1"/>
  <c r="BD170" i="7"/>
  <c r="BB170" i="7"/>
  <c r="AZ170" i="7"/>
  <c r="AX170" i="7"/>
  <c r="AV170" i="7"/>
  <c r="AT170" i="7"/>
  <c r="AR170" i="7"/>
  <c r="AP170" i="7"/>
  <c r="AN170" i="7"/>
  <c r="AL170" i="7"/>
  <c r="AJ170" i="7"/>
  <c r="AH170" i="7"/>
  <c r="AF170" i="7"/>
  <c r="AD170" i="7"/>
  <c r="AB170" i="7"/>
  <c r="X170" i="7"/>
  <c r="V170" i="7"/>
  <c r="T170" i="7"/>
  <c r="R170" i="7"/>
  <c r="P170" i="7"/>
  <c r="N170" i="7"/>
  <c r="L170" i="7"/>
  <c r="BD169" i="7"/>
  <c r="BB169" i="7"/>
  <c r="AZ169" i="7"/>
  <c r="AX169" i="7"/>
  <c r="AV169" i="7"/>
  <c r="AT169" i="7"/>
  <c r="AR169" i="7"/>
  <c r="AP169" i="7"/>
  <c r="AN169" i="7"/>
  <c r="AL169" i="7"/>
  <c r="AJ169" i="7"/>
  <c r="AH169" i="7"/>
  <c r="AF169" i="7"/>
  <c r="AD169" i="7"/>
  <c r="AB169" i="7"/>
  <c r="X169" i="7"/>
  <c r="V169" i="7"/>
  <c r="T169" i="7"/>
  <c r="R169" i="7"/>
  <c r="P169" i="7"/>
  <c r="N169" i="7"/>
  <c r="L169" i="7"/>
  <c r="BD168" i="7"/>
  <c r="BB168" i="7"/>
  <c r="AZ168" i="7"/>
  <c r="AX168" i="7"/>
  <c r="AV168" i="7"/>
  <c r="AT168" i="7"/>
  <c r="AR168" i="7"/>
  <c r="AP168" i="7"/>
  <c r="AN168" i="7"/>
  <c r="AL168" i="7"/>
  <c r="AJ168" i="7"/>
  <c r="AH168" i="7"/>
  <c r="AF168" i="7"/>
  <c r="AD168" i="7"/>
  <c r="AB168" i="7"/>
  <c r="X168" i="7"/>
  <c r="V168" i="7"/>
  <c r="T168" i="7"/>
  <c r="R168" i="7"/>
  <c r="P168" i="7"/>
  <c r="N168" i="7"/>
  <c r="L168" i="7"/>
  <c r="BD167" i="7"/>
  <c r="BB167" i="7"/>
  <c r="AZ167" i="7"/>
  <c r="AX167" i="7"/>
  <c r="AV167" i="7"/>
  <c r="AT167" i="7"/>
  <c r="AR167" i="7"/>
  <c r="AP167" i="7"/>
  <c r="AN167" i="7"/>
  <c r="AL167" i="7"/>
  <c r="AJ167" i="7"/>
  <c r="AH167" i="7"/>
  <c r="AF167" i="7"/>
  <c r="AD167" i="7"/>
  <c r="AB167" i="7"/>
  <c r="X167" i="7"/>
  <c r="V167" i="7"/>
  <c r="T167" i="7"/>
  <c r="R167" i="7"/>
  <c r="P167" i="7"/>
  <c r="N167" i="7"/>
  <c r="L167" i="7"/>
  <c r="BD166" i="7"/>
  <c r="BB166" i="7"/>
  <c r="AZ166" i="7"/>
  <c r="AX166" i="7"/>
  <c r="AV166" i="7"/>
  <c r="AT166" i="7"/>
  <c r="AR166" i="7"/>
  <c r="AP166" i="7"/>
  <c r="AN166" i="7"/>
  <c r="AL166" i="7"/>
  <c r="AJ166" i="7"/>
  <c r="AH166" i="7"/>
  <c r="AF166" i="7"/>
  <c r="AD166" i="7"/>
  <c r="AB166" i="7"/>
  <c r="X166" i="7"/>
  <c r="V166" i="7"/>
  <c r="T166" i="7"/>
  <c r="R166" i="7"/>
  <c r="P166" i="7"/>
  <c r="N166" i="7"/>
  <c r="L166" i="7"/>
  <c r="BD165" i="7"/>
  <c r="BB165" i="7"/>
  <c r="AZ165" i="7"/>
  <c r="AX165" i="7"/>
  <c r="AV165" i="7"/>
  <c r="AT165" i="7"/>
  <c r="AR165" i="7"/>
  <c r="AP165" i="7"/>
  <c r="AN165" i="7"/>
  <c r="AL165" i="7"/>
  <c r="AJ165" i="7"/>
  <c r="AH165" i="7"/>
  <c r="AF165" i="7"/>
  <c r="AD165" i="7"/>
  <c r="AB165" i="7"/>
  <c r="X165" i="7"/>
  <c r="V165" i="7"/>
  <c r="T165" i="7"/>
  <c r="R165" i="7"/>
  <c r="P165" i="7"/>
  <c r="N165" i="7"/>
  <c r="L165" i="7"/>
  <c r="BD164" i="7"/>
  <c r="BB164" i="7"/>
  <c r="AZ164" i="7"/>
  <c r="AX164" i="7"/>
  <c r="AV164" i="7"/>
  <c r="AT164" i="7"/>
  <c r="AR164" i="7"/>
  <c r="AP164" i="7"/>
  <c r="AN164" i="7"/>
  <c r="AL164" i="7"/>
  <c r="AJ164" i="7"/>
  <c r="AH164" i="7"/>
  <c r="AF164" i="7"/>
  <c r="AD164" i="7"/>
  <c r="AB164" i="7"/>
  <c r="X164" i="7"/>
  <c r="V164" i="7"/>
  <c r="T164" i="7"/>
  <c r="R164" i="7"/>
  <c r="P164" i="7"/>
  <c r="N164" i="7"/>
  <c r="L164" i="7"/>
  <c r="BD163" i="7"/>
  <c r="BB163" i="7"/>
  <c r="AZ163" i="7"/>
  <c r="AX163" i="7"/>
  <c r="AV163" i="7"/>
  <c r="AT163" i="7"/>
  <c r="AR163" i="7"/>
  <c r="AP163" i="7"/>
  <c r="AN163" i="7"/>
  <c r="AL163" i="7"/>
  <c r="AJ163" i="7"/>
  <c r="AH163" i="7"/>
  <c r="AF163" i="7"/>
  <c r="AD163" i="7"/>
  <c r="AB163" i="7"/>
  <c r="X163" i="7"/>
  <c r="W163" i="7"/>
  <c r="V163" i="7"/>
  <c r="T163" i="7"/>
  <c r="R163" i="7"/>
  <c r="P163" i="7"/>
  <c r="N163" i="7"/>
  <c r="L163" i="7"/>
  <c r="BD162" i="7"/>
  <c r="AX162" i="7"/>
  <c r="AV162" i="7"/>
  <c r="AT162" i="7"/>
  <c r="AR162" i="7"/>
  <c r="AP162" i="7"/>
  <c r="AN162" i="7"/>
  <c r="AL162" i="7"/>
  <c r="AJ162" i="7"/>
  <c r="AH162" i="7"/>
  <c r="AF162" i="7"/>
  <c r="AD162" i="7"/>
  <c r="AB162" i="7"/>
  <c r="X162" i="7"/>
  <c r="V162" i="7"/>
  <c r="R162" i="7"/>
  <c r="P162" i="7"/>
  <c r="N162" i="7"/>
  <c r="L162" i="7"/>
  <c r="J162" i="7"/>
  <c r="AZ162" i="7" s="1"/>
  <c r="BD156" i="7"/>
  <c r="AX156" i="7"/>
  <c r="AV156" i="7"/>
  <c r="AR156" i="7"/>
  <c r="AN156" i="7"/>
  <c r="X156" i="7"/>
  <c r="V156" i="7"/>
  <c r="R156" i="7"/>
  <c r="P156" i="7"/>
  <c r="N156" i="7"/>
  <c r="L156" i="7"/>
  <c r="J156" i="7"/>
  <c r="AZ156" i="7" s="1"/>
  <c r="G156" i="7"/>
  <c r="AD156" i="7" s="1"/>
  <c r="BD155" i="7"/>
  <c r="AX155" i="7"/>
  <c r="AV155" i="7"/>
  <c r="AT155" i="7"/>
  <c r="AR155" i="7"/>
  <c r="AP155" i="7"/>
  <c r="AN155" i="7"/>
  <c r="AL155" i="7"/>
  <c r="AJ155" i="7"/>
  <c r="AH155" i="7"/>
  <c r="AF155" i="7"/>
  <c r="AD155" i="7"/>
  <c r="AB155" i="7"/>
  <c r="X155" i="7"/>
  <c r="V155" i="7"/>
  <c r="R155" i="7"/>
  <c r="P155" i="7"/>
  <c r="N155" i="7"/>
  <c r="L155" i="7"/>
  <c r="J155" i="7"/>
  <c r="W155" i="7" s="1"/>
  <c r="BD154" i="7"/>
  <c r="AX154" i="7"/>
  <c r="AV154" i="7"/>
  <c r="AT154" i="7"/>
  <c r="AR154" i="7"/>
  <c r="AP154" i="7"/>
  <c r="AN154" i="7"/>
  <c r="AL154" i="7"/>
  <c r="AJ154" i="7"/>
  <c r="AH154" i="7"/>
  <c r="AF154" i="7"/>
  <c r="AD154" i="7"/>
  <c r="AB154" i="7"/>
  <c r="X154" i="7"/>
  <c r="V154" i="7"/>
  <c r="R154" i="7"/>
  <c r="P154" i="7"/>
  <c r="N154" i="7"/>
  <c r="L154" i="7"/>
  <c r="J154" i="7"/>
  <c r="W154" i="7" s="1"/>
  <c r="BD153" i="7"/>
  <c r="BB153" i="7"/>
  <c r="AZ153" i="7"/>
  <c r="AX153" i="7"/>
  <c r="AV153" i="7"/>
  <c r="AT153" i="7"/>
  <c r="AR153" i="7"/>
  <c r="AP153" i="7"/>
  <c r="AN153" i="7"/>
  <c r="AL153" i="7"/>
  <c r="AJ153" i="7"/>
  <c r="AH153" i="7"/>
  <c r="AF153" i="7"/>
  <c r="AD153" i="7"/>
  <c r="AB153" i="7"/>
  <c r="X153" i="7"/>
  <c r="V153" i="7"/>
  <c r="T153" i="7"/>
  <c r="R153" i="7"/>
  <c r="P153" i="7"/>
  <c r="N153" i="7"/>
  <c r="L153" i="7"/>
  <c r="BC151" i="7"/>
  <c r="BA151" i="7"/>
  <c r="AY151" i="7"/>
  <c r="AW151" i="7"/>
  <c r="AU151" i="7"/>
  <c r="AS151" i="7"/>
  <c r="AQ151" i="7"/>
  <c r="AO151" i="7"/>
  <c r="AM151" i="7"/>
  <c r="AK151" i="7"/>
  <c r="AI151" i="7"/>
  <c r="AG151" i="7"/>
  <c r="AE151" i="7"/>
  <c r="AC151" i="7"/>
  <c r="AA151" i="7"/>
  <c r="Z151" i="7"/>
  <c r="Y151" i="7"/>
  <c r="U151" i="7"/>
  <c r="S151" i="7"/>
  <c r="O151" i="7"/>
  <c r="BD150" i="7"/>
  <c r="AX150" i="7"/>
  <c r="AV150" i="7"/>
  <c r="AT150" i="7"/>
  <c r="AR150" i="7"/>
  <c r="AP150" i="7"/>
  <c r="AN150" i="7"/>
  <c r="AL150" i="7"/>
  <c r="AJ150" i="7"/>
  <c r="AH150" i="7"/>
  <c r="AF150" i="7"/>
  <c r="AD150" i="7"/>
  <c r="AB150" i="7"/>
  <c r="X150" i="7"/>
  <c r="W150" i="7"/>
  <c r="V150" i="7"/>
  <c r="R150" i="7"/>
  <c r="P150" i="7"/>
  <c r="N150" i="7"/>
  <c r="L150" i="7"/>
  <c r="J150" i="7"/>
  <c r="BD149" i="7"/>
  <c r="AZ149" i="7"/>
  <c r="AX149" i="7"/>
  <c r="AV149" i="7"/>
  <c r="AT149" i="7"/>
  <c r="AR149" i="7"/>
  <c r="AP149" i="7"/>
  <c r="AN149" i="7"/>
  <c r="AL149" i="7"/>
  <c r="AJ149" i="7"/>
  <c r="AH149" i="7"/>
  <c r="AF149" i="7"/>
  <c r="AD149" i="7"/>
  <c r="AB149" i="7"/>
  <c r="W149" i="7"/>
  <c r="V149" i="7"/>
  <c r="Q149" i="7"/>
  <c r="R149" i="7" s="1"/>
  <c r="P149" i="7"/>
  <c r="M149" i="7"/>
  <c r="K149" i="7"/>
  <c r="X149" i="7" s="1"/>
  <c r="J149" i="7"/>
  <c r="BB149" i="7" s="1"/>
  <c r="BD148" i="7"/>
  <c r="AZ148" i="7"/>
  <c r="AX148" i="7"/>
  <c r="AV148" i="7"/>
  <c r="AT148" i="7"/>
  <c r="AR148" i="7"/>
  <c r="AP148" i="7"/>
  <c r="AN148" i="7"/>
  <c r="AL148" i="7"/>
  <c r="AJ148" i="7"/>
  <c r="AH148" i="7"/>
  <c r="AF148" i="7"/>
  <c r="AD148" i="7"/>
  <c r="AB148" i="7"/>
  <c r="W148" i="7"/>
  <c r="V148" i="7"/>
  <c r="Q148" i="7"/>
  <c r="R148" i="7" s="1"/>
  <c r="P148" i="7"/>
  <c r="M148" i="7"/>
  <c r="K148" i="7"/>
  <c r="X148" i="7" s="1"/>
  <c r="J148" i="7"/>
  <c r="T148" i="7" s="1"/>
  <c r="BD146" i="7"/>
  <c r="AZ146" i="7"/>
  <c r="AX146" i="7"/>
  <c r="AV146" i="7"/>
  <c r="AT146" i="7"/>
  <c r="AR146" i="7"/>
  <c r="AP146" i="7"/>
  <c r="AN146" i="7"/>
  <c r="AL146" i="7"/>
  <c r="AJ146" i="7"/>
  <c r="AH146" i="7"/>
  <c r="AF146" i="7"/>
  <c r="AD146" i="7"/>
  <c r="AB146" i="7"/>
  <c r="W146" i="7"/>
  <c r="V146" i="7"/>
  <c r="Q146" i="7"/>
  <c r="R146" i="7" s="1"/>
  <c r="P146" i="7"/>
  <c r="M146" i="7"/>
  <c r="K146" i="7"/>
  <c r="X146" i="7" s="1"/>
  <c r="J146" i="7"/>
  <c r="BB146" i="7" s="1"/>
  <c r="BD145" i="7"/>
  <c r="AZ145" i="7"/>
  <c r="AX145" i="7"/>
  <c r="AV145" i="7"/>
  <c r="AT145" i="7"/>
  <c r="AR145" i="7"/>
  <c r="AP145" i="7"/>
  <c r="AN145" i="7"/>
  <c r="AL145" i="7"/>
  <c r="AJ145" i="7"/>
  <c r="AH145" i="7"/>
  <c r="AF145" i="7"/>
  <c r="AD145" i="7"/>
  <c r="AB145" i="7"/>
  <c r="W145" i="7"/>
  <c r="V145" i="7"/>
  <c r="Q145" i="7"/>
  <c r="R145" i="7" s="1"/>
  <c r="P145" i="7"/>
  <c r="M145" i="7"/>
  <c r="N145" i="7" s="1"/>
  <c r="K145" i="7"/>
  <c r="X145" i="7" s="1"/>
  <c r="J145" i="7"/>
  <c r="BB145" i="7" s="1"/>
  <c r="BD144" i="7"/>
  <c r="AZ144" i="7"/>
  <c r="AX144" i="7"/>
  <c r="AV144" i="7"/>
  <c r="AT144" i="7"/>
  <c r="AR144" i="7"/>
  <c r="AP144" i="7"/>
  <c r="AN144" i="7"/>
  <c r="AL144" i="7"/>
  <c r="AJ144" i="7"/>
  <c r="AH144" i="7"/>
  <c r="AF144" i="7"/>
  <c r="AD144" i="7"/>
  <c r="AB144" i="7"/>
  <c r="W144" i="7"/>
  <c r="V144" i="7"/>
  <c r="Q144" i="7"/>
  <c r="R144" i="7" s="1"/>
  <c r="P144" i="7"/>
  <c r="M144" i="7"/>
  <c r="K144" i="7"/>
  <c r="X144" i="7" s="1"/>
  <c r="J144" i="7"/>
  <c r="T144" i="7" s="1"/>
  <c r="BD143" i="7"/>
  <c r="AZ143" i="7"/>
  <c r="AX143" i="7"/>
  <c r="AV143" i="7"/>
  <c r="AT143" i="7"/>
  <c r="AR143" i="7"/>
  <c r="AP143" i="7"/>
  <c r="AN143" i="7"/>
  <c r="AL143" i="7"/>
  <c r="AJ143" i="7"/>
  <c r="AH143" i="7"/>
  <c r="AF143" i="7"/>
  <c r="AD143" i="7"/>
  <c r="AB143" i="7"/>
  <c r="W143" i="7"/>
  <c r="V143" i="7"/>
  <c r="Q143" i="7"/>
  <c r="R143" i="7" s="1"/>
  <c r="P143" i="7"/>
  <c r="M143" i="7"/>
  <c r="K143" i="7"/>
  <c r="X143" i="7" s="1"/>
  <c r="J143" i="7"/>
  <c r="BB143" i="7" s="1"/>
  <c r="BD142" i="7"/>
  <c r="AZ142" i="7"/>
  <c r="AX142" i="7"/>
  <c r="AV142" i="7"/>
  <c r="AT142" i="7"/>
  <c r="AR142" i="7"/>
  <c r="AP142" i="7"/>
  <c r="AN142" i="7"/>
  <c r="AL142" i="7"/>
  <c r="AJ142" i="7"/>
  <c r="AH142" i="7"/>
  <c r="AF142" i="7"/>
  <c r="AD142" i="7"/>
  <c r="AB142" i="7"/>
  <c r="W142" i="7"/>
  <c r="V142" i="7"/>
  <c r="Q142" i="7"/>
  <c r="R142" i="7" s="1"/>
  <c r="P142" i="7"/>
  <c r="M142" i="7"/>
  <c r="N142" i="7" s="1"/>
  <c r="K142" i="7"/>
  <c r="X142" i="7" s="1"/>
  <c r="J142" i="7"/>
  <c r="T142" i="7" s="1"/>
  <c r="BD141" i="7"/>
  <c r="AZ141" i="7"/>
  <c r="AX141" i="7"/>
  <c r="AV141" i="7"/>
  <c r="AT141" i="7"/>
  <c r="AR141" i="7"/>
  <c r="AP141" i="7"/>
  <c r="AN141" i="7"/>
  <c r="AL141" i="7"/>
  <c r="AJ141" i="7"/>
  <c r="AH141" i="7"/>
  <c r="AF141" i="7"/>
  <c r="AD141" i="7"/>
  <c r="AB141" i="7"/>
  <c r="W141" i="7"/>
  <c r="V141" i="7"/>
  <c r="Q141" i="7"/>
  <c r="R141" i="7" s="1"/>
  <c r="P141" i="7"/>
  <c r="M141" i="7"/>
  <c r="N141" i="7" s="1"/>
  <c r="K141" i="7"/>
  <c r="X141" i="7" s="1"/>
  <c r="J141" i="7"/>
  <c r="T141" i="7" s="1"/>
  <c r="BD140" i="7"/>
  <c r="AZ140" i="7"/>
  <c r="AX140" i="7"/>
  <c r="AV140" i="7"/>
  <c r="AT140" i="7"/>
  <c r="AR140" i="7"/>
  <c r="AP140" i="7"/>
  <c r="AN140" i="7"/>
  <c r="AL140" i="7"/>
  <c r="AJ140" i="7"/>
  <c r="AH140" i="7"/>
  <c r="AF140" i="7"/>
  <c r="AD140" i="7"/>
  <c r="AB140" i="7"/>
  <c r="W140" i="7"/>
  <c r="V140" i="7"/>
  <c r="Q140" i="7"/>
  <c r="R140" i="7" s="1"/>
  <c r="P140" i="7"/>
  <c r="M140" i="7"/>
  <c r="K140" i="7"/>
  <c r="X140" i="7" s="1"/>
  <c r="J140" i="7"/>
  <c r="BB140" i="7" s="1"/>
  <c r="BD139" i="7"/>
  <c r="AX139" i="7"/>
  <c r="AV139" i="7"/>
  <c r="AT139" i="7"/>
  <c r="AR139" i="7"/>
  <c r="AP139" i="7"/>
  <c r="AN139" i="7"/>
  <c r="AL139" i="7"/>
  <c r="AJ139" i="7"/>
  <c r="AH139" i="7"/>
  <c r="AF139" i="7"/>
  <c r="AD139" i="7"/>
  <c r="AB139" i="7"/>
  <c r="X139" i="7"/>
  <c r="V139" i="7"/>
  <c r="R139" i="7"/>
  <c r="P139" i="7"/>
  <c r="N139" i="7"/>
  <c r="L139" i="7"/>
  <c r="J139" i="7"/>
  <c r="W139" i="7" s="1"/>
  <c r="BD138" i="7"/>
  <c r="AX138" i="7"/>
  <c r="AV138" i="7"/>
  <c r="AT138" i="7"/>
  <c r="AR138" i="7"/>
  <c r="AP138" i="7"/>
  <c r="AN138" i="7"/>
  <c r="AL138" i="7"/>
  <c r="AJ138" i="7"/>
  <c r="AH138" i="7"/>
  <c r="AF138" i="7"/>
  <c r="AD138" i="7"/>
  <c r="AB138" i="7"/>
  <c r="X138" i="7"/>
  <c r="V138" i="7"/>
  <c r="R138" i="7"/>
  <c r="P138" i="7"/>
  <c r="N138" i="7"/>
  <c r="L138" i="7"/>
  <c r="J138" i="7"/>
  <c r="AZ138" i="7" s="1"/>
  <c r="BD137" i="7"/>
  <c r="BB137" i="7"/>
  <c r="AZ137" i="7"/>
  <c r="AX137" i="7"/>
  <c r="AV137" i="7"/>
  <c r="AT137" i="7"/>
  <c r="AR137" i="7"/>
  <c r="AP137" i="7"/>
  <c r="AN137" i="7"/>
  <c r="AL137" i="7"/>
  <c r="AJ137" i="7"/>
  <c r="AH137" i="7"/>
  <c r="AF137" i="7"/>
  <c r="AD137" i="7"/>
  <c r="AB137" i="7"/>
  <c r="X137" i="7"/>
  <c r="V137" i="7"/>
  <c r="T137" i="7"/>
  <c r="R137" i="7"/>
  <c r="P137" i="7"/>
  <c r="N137" i="7"/>
  <c r="L137" i="7"/>
  <c r="BD136" i="7"/>
  <c r="AX136" i="7"/>
  <c r="AV136" i="7"/>
  <c r="AT136" i="7"/>
  <c r="AR136" i="7"/>
  <c r="AP136" i="7"/>
  <c r="AN136" i="7"/>
  <c r="AL136" i="7"/>
  <c r="AJ136" i="7"/>
  <c r="AH136" i="7"/>
  <c r="AF136" i="7"/>
  <c r="AD136" i="7"/>
  <c r="AB136" i="7"/>
  <c r="X136" i="7"/>
  <c r="V136" i="7"/>
  <c r="R136" i="7"/>
  <c r="P136" i="7"/>
  <c r="N136" i="7"/>
  <c r="L136" i="7"/>
  <c r="J136" i="7"/>
  <c r="BB136" i="7" s="1"/>
  <c r="BD134" i="7"/>
  <c r="AX134" i="7"/>
  <c r="AV134" i="7"/>
  <c r="AT134" i="7"/>
  <c r="AR134" i="7"/>
  <c r="AP134" i="7"/>
  <c r="AN134" i="7"/>
  <c r="AL134" i="7"/>
  <c r="AJ134" i="7"/>
  <c r="AH134" i="7"/>
  <c r="AF134" i="7"/>
  <c r="AD134" i="7"/>
  <c r="AB134" i="7"/>
  <c r="X134" i="7"/>
  <c r="V134" i="7"/>
  <c r="R134" i="7"/>
  <c r="P134" i="7"/>
  <c r="N134" i="7"/>
  <c r="L134" i="7"/>
  <c r="J134" i="7"/>
  <c r="AZ134" i="7" s="1"/>
  <c r="BD133" i="7"/>
  <c r="AX133" i="7"/>
  <c r="AV133" i="7"/>
  <c r="AT133" i="7"/>
  <c r="AR133" i="7"/>
  <c r="AP133" i="7"/>
  <c r="AN133" i="7"/>
  <c r="AL133" i="7"/>
  <c r="AJ133" i="7"/>
  <c r="AH133" i="7"/>
  <c r="AF133" i="7"/>
  <c r="AD133" i="7"/>
  <c r="AB133" i="7"/>
  <c r="X133" i="7"/>
  <c r="V133" i="7"/>
  <c r="R133" i="7"/>
  <c r="P133" i="7"/>
  <c r="N133" i="7"/>
  <c r="L133" i="7"/>
  <c r="J133" i="7"/>
  <c r="BB133" i="7" s="1"/>
  <c r="BD132" i="7"/>
  <c r="BB132" i="7"/>
  <c r="AZ132" i="7"/>
  <c r="AX132" i="7"/>
  <c r="AV132" i="7"/>
  <c r="AT132" i="7"/>
  <c r="AR132" i="7"/>
  <c r="AP132" i="7"/>
  <c r="AN132" i="7"/>
  <c r="AL132" i="7"/>
  <c r="AJ132" i="7"/>
  <c r="AH132" i="7"/>
  <c r="AF132" i="7"/>
  <c r="AD132" i="7"/>
  <c r="AB132" i="7"/>
  <c r="X132" i="7"/>
  <c r="W132" i="7"/>
  <c r="V132" i="7"/>
  <c r="T132" i="7"/>
  <c r="R132" i="7"/>
  <c r="P132" i="7"/>
  <c r="N132" i="7"/>
  <c r="L132" i="7"/>
  <c r="BD131" i="7"/>
  <c r="BB131" i="7"/>
  <c r="AZ131" i="7"/>
  <c r="AX131" i="7"/>
  <c r="AV131" i="7"/>
  <c r="AT131" i="7"/>
  <c r="AR131" i="7"/>
  <c r="AP131" i="7"/>
  <c r="AN131" i="7"/>
  <c r="AL131" i="7"/>
  <c r="AJ131" i="7"/>
  <c r="AH131" i="7"/>
  <c r="AF131" i="7"/>
  <c r="AD131" i="7"/>
  <c r="AB131" i="7"/>
  <c r="X131" i="7"/>
  <c r="W131" i="7"/>
  <c r="V131" i="7"/>
  <c r="T131" i="7"/>
  <c r="R131" i="7"/>
  <c r="P131" i="7"/>
  <c r="N131" i="7"/>
  <c r="L131" i="7"/>
  <c r="BD130" i="7"/>
  <c r="AX130" i="7"/>
  <c r="AV130" i="7"/>
  <c r="AT130" i="7"/>
  <c r="AR130" i="7"/>
  <c r="AP130" i="7"/>
  <c r="AN130" i="7"/>
  <c r="AL130" i="7"/>
  <c r="AJ130" i="7"/>
  <c r="AH130" i="7"/>
  <c r="AF130" i="7"/>
  <c r="AD130" i="7"/>
  <c r="AB130" i="7"/>
  <c r="X130" i="7"/>
  <c r="V130" i="7"/>
  <c r="R130" i="7"/>
  <c r="P130" i="7"/>
  <c r="N130" i="7"/>
  <c r="L130" i="7"/>
  <c r="J130" i="7"/>
  <c r="BB130" i="7" s="1"/>
  <c r="BD129" i="7"/>
  <c r="AX129" i="7"/>
  <c r="AV129" i="7"/>
  <c r="AT129" i="7"/>
  <c r="AR129" i="7"/>
  <c r="AP129" i="7"/>
  <c r="AN129" i="7"/>
  <c r="AL129" i="7"/>
  <c r="AJ129" i="7"/>
  <c r="AH129" i="7"/>
  <c r="AF129" i="7"/>
  <c r="AD129" i="7"/>
  <c r="AB129" i="7"/>
  <c r="X129" i="7"/>
  <c r="V129" i="7"/>
  <c r="R129" i="7"/>
  <c r="P129" i="7"/>
  <c r="N129" i="7"/>
  <c r="L129" i="7"/>
  <c r="J129" i="7"/>
  <c r="W129" i="7" s="1"/>
  <c r="BD128" i="7"/>
  <c r="AX128" i="7"/>
  <c r="AV128" i="7"/>
  <c r="AT128" i="7"/>
  <c r="AR128" i="7"/>
  <c r="AP128" i="7"/>
  <c r="AN128" i="7"/>
  <c r="AL128" i="7"/>
  <c r="AJ128" i="7"/>
  <c r="AH128" i="7"/>
  <c r="AF128" i="7"/>
  <c r="AD128" i="7"/>
  <c r="AB128" i="7"/>
  <c r="X128" i="7"/>
  <c r="V128" i="7"/>
  <c r="R128" i="7"/>
  <c r="P128" i="7"/>
  <c r="N128" i="7"/>
  <c r="L128" i="7"/>
  <c r="J128" i="7"/>
  <c r="BB128" i="7" s="1"/>
  <c r="BC127" i="7"/>
  <c r="BC152" i="7" s="1"/>
  <c r="BA127" i="7"/>
  <c r="AY127" i="7"/>
  <c r="AW127" i="7"/>
  <c r="AU127" i="7"/>
  <c r="AU152" i="7" s="1"/>
  <c r="AS127" i="7"/>
  <c r="AQ127" i="7"/>
  <c r="AO127" i="7"/>
  <c r="AM127" i="7"/>
  <c r="AM152" i="7" s="1"/>
  <c r="AK127" i="7"/>
  <c r="AI127" i="7"/>
  <c r="AG127" i="7"/>
  <c r="AE127" i="7"/>
  <c r="AC127" i="7"/>
  <c r="AA127" i="7"/>
  <c r="Z127" i="7"/>
  <c r="Y127" i="7"/>
  <c r="U127" i="7"/>
  <c r="S127" i="7"/>
  <c r="Q127" i="7"/>
  <c r="O127" i="7"/>
  <c r="M127" i="7"/>
  <c r="K127" i="7"/>
  <c r="BD126" i="7"/>
  <c r="AX126" i="7"/>
  <c r="AV126" i="7"/>
  <c r="AT126" i="7"/>
  <c r="AR126" i="7"/>
  <c r="AP126" i="7"/>
  <c r="AN126" i="7"/>
  <c r="AL126" i="7"/>
  <c r="AJ126" i="7"/>
  <c r="AH126" i="7"/>
  <c r="AF126" i="7"/>
  <c r="AD126" i="7"/>
  <c r="AB126" i="7"/>
  <c r="X126" i="7"/>
  <c r="V126" i="7"/>
  <c r="R126" i="7"/>
  <c r="P126" i="7"/>
  <c r="L126" i="7"/>
  <c r="J126" i="7"/>
  <c r="BB126" i="7" s="1"/>
  <c r="BD125" i="7"/>
  <c r="AX125" i="7"/>
  <c r="AV125" i="7"/>
  <c r="AT125" i="7"/>
  <c r="AR125" i="7"/>
  <c r="AP125" i="7"/>
  <c r="AN125" i="7"/>
  <c r="AL125" i="7"/>
  <c r="AJ125" i="7"/>
  <c r="AH125" i="7"/>
  <c r="AF125" i="7"/>
  <c r="AD125" i="7"/>
  <c r="AB125" i="7"/>
  <c r="X125" i="7"/>
  <c r="V125" i="7"/>
  <c r="R125" i="7"/>
  <c r="P125" i="7"/>
  <c r="N125" i="7"/>
  <c r="L125" i="7"/>
  <c r="J125" i="7"/>
  <c r="BB125" i="7" s="1"/>
  <c r="BD124" i="7"/>
  <c r="AX124" i="7"/>
  <c r="AV124" i="7"/>
  <c r="AT124" i="7"/>
  <c r="AR124" i="7"/>
  <c r="AP124" i="7"/>
  <c r="AN124" i="7"/>
  <c r="AL124" i="7"/>
  <c r="AJ124" i="7"/>
  <c r="AH124" i="7"/>
  <c r="AF124" i="7"/>
  <c r="AD124" i="7"/>
  <c r="AB124" i="7"/>
  <c r="X124" i="7"/>
  <c r="V124" i="7"/>
  <c r="R124" i="7"/>
  <c r="P124" i="7"/>
  <c r="N124" i="7"/>
  <c r="L124" i="7"/>
  <c r="J124" i="7"/>
  <c r="AZ124" i="7" s="1"/>
  <c r="BD123" i="7"/>
  <c r="AX123" i="7"/>
  <c r="AR123" i="7"/>
  <c r="AN123" i="7"/>
  <c r="X123" i="7"/>
  <c r="V123" i="7"/>
  <c r="R123" i="7"/>
  <c r="P123" i="7"/>
  <c r="N123" i="7"/>
  <c r="L123" i="7"/>
  <c r="J123" i="7"/>
  <c r="AZ123" i="7" s="1"/>
  <c r="G123" i="7"/>
  <c r="AJ123" i="7" s="1"/>
  <c r="BD122" i="7"/>
  <c r="AX122" i="7"/>
  <c r="AR122" i="7"/>
  <c r="AN122" i="7"/>
  <c r="X122" i="7"/>
  <c r="V122" i="7"/>
  <c r="R122" i="7"/>
  <c r="P122" i="7"/>
  <c r="N122" i="7"/>
  <c r="L122" i="7"/>
  <c r="J122" i="7"/>
  <c r="BB122" i="7" s="1"/>
  <c r="G122" i="7"/>
  <c r="BD121" i="7"/>
  <c r="AX121" i="7"/>
  <c r="AV121" i="7"/>
  <c r="AT121" i="7"/>
  <c r="AR121" i="7"/>
  <c r="AP121" i="7"/>
  <c r="AN121" i="7"/>
  <c r="AL121" i="7"/>
  <c r="AJ121" i="7"/>
  <c r="AH121" i="7"/>
  <c r="AF121" i="7"/>
  <c r="AD121" i="7"/>
  <c r="AB121" i="7"/>
  <c r="X121" i="7"/>
  <c r="V121" i="7"/>
  <c r="R121" i="7"/>
  <c r="P121" i="7"/>
  <c r="N121" i="7"/>
  <c r="L121" i="7"/>
  <c r="J121" i="7"/>
  <c r="AZ121" i="7" s="1"/>
  <c r="BD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X120" i="7"/>
  <c r="V120" i="7"/>
  <c r="R120" i="7"/>
  <c r="P120" i="7"/>
  <c r="N120" i="7"/>
  <c r="L120" i="7"/>
  <c r="J120" i="7"/>
  <c r="BD119" i="7"/>
  <c r="AX119" i="7"/>
  <c r="AV119" i="7"/>
  <c r="AT119" i="7"/>
  <c r="AR119" i="7"/>
  <c r="AP119" i="7"/>
  <c r="AN119" i="7"/>
  <c r="AL119" i="7"/>
  <c r="AJ119" i="7"/>
  <c r="AH119" i="7"/>
  <c r="AF119" i="7"/>
  <c r="AD119" i="7"/>
  <c r="AB119" i="7"/>
  <c r="X119" i="7"/>
  <c r="V119" i="7"/>
  <c r="T119" i="7"/>
  <c r="R119" i="7"/>
  <c r="P119" i="7"/>
  <c r="N119" i="7"/>
  <c r="L119" i="7"/>
  <c r="J119" i="7"/>
  <c r="AZ119" i="7" s="1"/>
  <c r="BD118" i="7"/>
  <c r="AX118" i="7"/>
  <c r="AV118" i="7"/>
  <c r="AT118" i="7"/>
  <c r="AP118" i="7"/>
  <c r="AN118" i="7"/>
  <c r="AL118" i="7"/>
  <c r="AJ118" i="7"/>
  <c r="AH118" i="7"/>
  <c r="AF118" i="7"/>
  <c r="AD118" i="7"/>
  <c r="AB118" i="7"/>
  <c r="X118" i="7"/>
  <c r="V118" i="7"/>
  <c r="R118" i="7"/>
  <c r="P118" i="7"/>
  <c r="N118" i="7"/>
  <c r="L118" i="7"/>
  <c r="J118" i="7"/>
  <c r="BB118" i="7" s="1"/>
  <c r="BD117" i="7"/>
  <c r="AX117" i="7"/>
  <c r="AR117" i="7"/>
  <c r="AN117" i="7"/>
  <c r="X117" i="7"/>
  <c r="V117" i="7"/>
  <c r="R117" i="7"/>
  <c r="P117" i="7"/>
  <c r="N117" i="7"/>
  <c r="L117" i="7"/>
  <c r="J117" i="7"/>
  <c r="BB117" i="7" s="1"/>
  <c r="G117" i="7"/>
  <c r="BC115" i="7"/>
  <c r="BA115" i="7"/>
  <c r="AY115" i="7"/>
  <c r="AW115" i="7"/>
  <c r="AU115" i="7"/>
  <c r="AS115" i="7"/>
  <c r="AQ115" i="7"/>
  <c r="AO115" i="7"/>
  <c r="AM115" i="7"/>
  <c r="AK115" i="7"/>
  <c r="AI115" i="7"/>
  <c r="AG115" i="7"/>
  <c r="AE115" i="7"/>
  <c r="AC115" i="7"/>
  <c r="AA115" i="7"/>
  <c r="Z115" i="7"/>
  <c r="Y115" i="7"/>
  <c r="U115" i="7"/>
  <c r="S115" i="7"/>
  <c r="Q115" i="7"/>
  <c r="O115" i="7"/>
  <c r="M115" i="7"/>
  <c r="K115" i="7"/>
  <c r="BD114" i="7"/>
  <c r="AX114" i="7"/>
  <c r="AV114" i="7"/>
  <c r="AT114" i="7"/>
  <c r="AR114" i="7"/>
  <c r="AP114" i="7"/>
  <c r="AN114" i="7"/>
  <c r="AL114" i="7"/>
  <c r="AJ114" i="7"/>
  <c r="AH114" i="7"/>
  <c r="AF114" i="7"/>
  <c r="AD114" i="7"/>
  <c r="AB114" i="7"/>
  <c r="X114" i="7"/>
  <c r="V114" i="7"/>
  <c r="R114" i="7"/>
  <c r="P114" i="7"/>
  <c r="N114" i="7"/>
  <c r="L114" i="7"/>
  <c r="J114" i="7"/>
  <c r="AZ114" i="7" s="1"/>
  <c r="BD113" i="7"/>
  <c r="AX113" i="7"/>
  <c r="AV113" i="7"/>
  <c r="AT113" i="7"/>
  <c r="AR113" i="7"/>
  <c r="AP113" i="7"/>
  <c r="AN113" i="7"/>
  <c r="AL113" i="7"/>
  <c r="AJ113" i="7"/>
  <c r="AH113" i="7"/>
  <c r="AF113" i="7"/>
  <c r="AD113" i="7"/>
  <c r="AB113" i="7"/>
  <c r="X113" i="7"/>
  <c r="V113" i="7"/>
  <c r="R113" i="7"/>
  <c r="P113" i="7"/>
  <c r="N113" i="7"/>
  <c r="L113" i="7"/>
  <c r="J113" i="7"/>
  <c r="BD112" i="7"/>
  <c r="AX112" i="7"/>
  <c r="AV112" i="7"/>
  <c r="AT112" i="7"/>
  <c r="AR112" i="7"/>
  <c r="AP112" i="7"/>
  <c r="AN112" i="7"/>
  <c r="AL112" i="7"/>
  <c r="AJ112" i="7"/>
  <c r="AH112" i="7"/>
  <c r="AF112" i="7"/>
  <c r="AD112" i="7"/>
  <c r="AB112" i="7"/>
  <c r="X112" i="7"/>
  <c r="V112" i="7"/>
  <c r="R112" i="7"/>
  <c r="P112" i="7"/>
  <c r="N112" i="7"/>
  <c r="L112" i="7"/>
  <c r="J112" i="7"/>
  <c r="AZ112" i="7" s="1"/>
  <c r="BD111" i="7"/>
  <c r="AX111" i="7"/>
  <c r="AV111" i="7"/>
  <c r="AT111" i="7"/>
  <c r="AR111" i="7"/>
  <c r="AP111" i="7"/>
  <c r="AN111" i="7"/>
  <c r="AL111" i="7"/>
  <c r="AJ111" i="7"/>
  <c r="AH111" i="7"/>
  <c r="AF111" i="7"/>
  <c r="AD111" i="7"/>
  <c r="AB111" i="7"/>
  <c r="X111" i="7"/>
  <c r="V111" i="7"/>
  <c r="R111" i="7"/>
  <c r="P111" i="7"/>
  <c r="N111" i="7"/>
  <c r="L111" i="7"/>
  <c r="J111" i="7"/>
  <c r="BD110" i="7"/>
  <c r="AX110" i="7"/>
  <c r="AV110" i="7"/>
  <c r="AT110" i="7"/>
  <c r="AR110" i="7"/>
  <c r="AP110" i="7"/>
  <c r="AN110" i="7"/>
  <c r="AL110" i="7"/>
  <c r="AJ110" i="7"/>
  <c r="AH110" i="7"/>
  <c r="AF110" i="7"/>
  <c r="AD110" i="7"/>
  <c r="AB110" i="7"/>
  <c r="X110" i="7"/>
  <c r="V110" i="7"/>
  <c r="R110" i="7"/>
  <c r="P110" i="7"/>
  <c r="N110" i="7"/>
  <c r="L110" i="7"/>
  <c r="J110" i="7"/>
  <c r="BD109" i="7"/>
  <c r="AX109" i="7"/>
  <c r="AV109" i="7"/>
  <c r="AT109" i="7"/>
  <c r="AR109" i="7"/>
  <c r="AP109" i="7"/>
  <c r="AN109" i="7"/>
  <c r="AL109" i="7"/>
  <c r="AJ109" i="7"/>
  <c r="AH109" i="7"/>
  <c r="AF109" i="7"/>
  <c r="AD109" i="7"/>
  <c r="AB109" i="7"/>
  <c r="X109" i="7"/>
  <c r="V109" i="7"/>
  <c r="R109" i="7"/>
  <c r="P109" i="7"/>
  <c r="N109" i="7"/>
  <c r="L109" i="7"/>
  <c r="J109" i="7"/>
  <c r="BD108" i="7"/>
  <c r="AX108" i="7"/>
  <c r="AV108" i="7"/>
  <c r="AT108" i="7"/>
  <c r="AR108" i="7"/>
  <c r="AP108" i="7"/>
  <c r="AN108" i="7"/>
  <c r="AL108" i="7"/>
  <c r="AJ108" i="7"/>
  <c r="AH108" i="7"/>
  <c r="AF108" i="7"/>
  <c r="AD108" i="7"/>
  <c r="AB108" i="7"/>
  <c r="X108" i="7"/>
  <c r="V108" i="7"/>
  <c r="R108" i="7"/>
  <c r="P108" i="7"/>
  <c r="N108" i="7"/>
  <c r="L108" i="7"/>
  <c r="J108" i="7"/>
  <c r="AZ108" i="7" s="1"/>
  <c r="BD107" i="7"/>
  <c r="BB107" i="7"/>
  <c r="AZ107" i="7"/>
  <c r="AX107" i="7"/>
  <c r="AV107" i="7"/>
  <c r="AT107" i="7"/>
  <c r="AR107" i="7"/>
  <c r="AP107" i="7"/>
  <c r="AN107" i="7"/>
  <c r="AL107" i="7"/>
  <c r="AJ107" i="7"/>
  <c r="AH107" i="7"/>
  <c r="AF107" i="7"/>
  <c r="AD107" i="7"/>
  <c r="AB107" i="7"/>
  <c r="X107" i="7"/>
  <c r="W107" i="7"/>
  <c r="V107" i="7"/>
  <c r="T107" i="7"/>
  <c r="R107" i="7"/>
  <c r="P107" i="7"/>
  <c r="N107" i="7"/>
  <c r="L107" i="7"/>
  <c r="BD106" i="7"/>
  <c r="BB106" i="7"/>
  <c r="AZ106" i="7"/>
  <c r="AX106" i="7"/>
  <c r="AV106" i="7"/>
  <c r="AT106" i="7"/>
  <c r="AR106" i="7"/>
  <c r="AP106" i="7"/>
  <c r="AN106" i="7"/>
  <c r="AL106" i="7"/>
  <c r="AJ106" i="7"/>
  <c r="AH106" i="7"/>
  <c r="AF106" i="7"/>
  <c r="AD106" i="7"/>
  <c r="AB106" i="7"/>
  <c r="X106" i="7"/>
  <c r="W106" i="7"/>
  <c r="V106" i="7"/>
  <c r="T106" i="7"/>
  <c r="R106" i="7"/>
  <c r="P106" i="7"/>
  <c r="N106" i="7"/>
  <c r="L106" i="7"/>
  <c r="BD105" i="7"/>
  <c r="AX105" i="7"/>
  <c r="AV105" i="7"/>
  <c r="AT105" i="7"/>
  <c r="AR105" i="7"/>
  <c r="AP105" i="7"/>
  <c r="AN105" i="7"/>
  <c r="AL105" i="7"/>
  <c r="AJ105" i="7"/>
  <c r="AH105" i="7"/>
  <c r="AF105" i="7"/>
  <c r="AD105" i="7"/>
  <c r="AB105" i="7"/>
  <c r="X105" i="7"/>
  <c r="V105" i="7"/>
  <c r="R105" i="7"/>
  <c r="P105" i="7"/>
  <c r="N105" i="7"/>
  <c r="L105" i="7"/>
  <c r="J105" i="7"/>
  <c r="AZ105" i="7" s="1"/>
  <c r="BD104" i="7"/>
  <c r="AX104" i="7"/>
  <c r="AV104" i="7"/>
  <c r="AT104" i="7"/>
  <c r="AR104" i="7"/>
  <c r="AP104" i="7"/>
  <c r="AN104" i="7"/>
  <c r="AL104" i="7"/>
  <c r="AJ104" i="7"/>
  <c r="AH104" i="7"/>
  <c r="AF104" i="7"/>
  <c r="AD104" i="7"/>
  <c r="AB104" i="7"/>
  <c r="X104" i="7"/>
  <c r="V104" i="7"/>
  <c r="R104" i="7"/>
  <c r="P104" i="7"/>
  <c r="N104" i="7"/>
  <c r="L104" i="7"/>
  <c r="J104" i="7"/>
  <c r="BD103" i="7"/>
  <c r="AX103" i="7"/>
  <c r="AV103" i="7"/>
  <c r="AT103" i="7"/>
  <c r="AR103" i="7"/>
  <c r="AP103" i="7"/>
  <c r="AN103" i="7"/>
  <c r="AL103" i="7"/>
  <c r="AJ103" i="7"/>
  <c r="AH103" i="7"/>
  <c r="AF103" i="7"/>
  <c r="AD103" i="7"/>
  <c r="AB103" i="7"/>
  <c r="X103" i="7"/>
  <c r="V103" i="7"/>
  <c r="R103" i="7"/>
  <c r="P103" i="7"/>
  <c r="N103" i="7"/>
  <c r="L103" i="7"/>
  <c r="J103" i="7"/>
  <c r="BD102" i="7"/>
  <c r="AX102" i="7"/>
  <c r="AV102" i="7"/>
  <c r="AT102" i="7"/>
  <c r="AR102" i="7"/>
  <c r="AP102" i="7"/>
  <c r="AN102" i="7"/>
  <c r="AL102" i="7"/>
  <c r="AJ102" i="7"/>
  <c r="AH102" i="7"/>
  <c r="AF102" i="7"/>
  <c r="AD102" i="7"/>
  <c r="AB102" i="7"/>
  <c r="X102" i="7"/>
  <c r="V102" i="7"/>
  <c r="R102" i="7"/>
  <c r="P102" i="7"/>
  <c r="N102" i="7"/>
  <c r="L102" i="7"/>
  <c r="J102" i="7"/>
  <c r="BD101" i="7"/>
  <c r="AX101" i="7"/>
  <c r="AV101" i="7"/>
  <c r="AT101" i="7"/>
  <c r="AR101" i="7"/>
  <c r="AP101" i="7"/>
  <c r="AN101" i="7"/>
  <c r="AL101" i="7"/>
  <c r="AJ101" i="7"/>
  <c r="AH101" i="7"/>
  <c r="AF101" i="7"/>
  <c r="AD101" i="7"/>
  <c r="AB101" i="7"/>
  <c r="X101" i="7"/>
  <c r="V101" i="7"/>
  <c r="R101" i="7"/>
  <c r="P101" i="7"/>
  <c r="N101" i="7"/>
  <c r="L101" i="7"/>
  <c r="J101" i="7"/>
  <c r="AZ101" i="7" s="1"/>
  <c r="BC100" i="7"/>
  <c r="BA100" i="7"/>
  <c r="AY100" i="7"/>
  <c r="AW100" i="7"/>
  <c r="AU100" i="7"/>
  <c r="AS100" i="7"/>
  <c r="AQ100" i="7"/>
  <c r="AO100" i="7"/>
  <c r="AM100" i="7"/>
  <c r="AK100" i="7"/>
  <c r="AI100" i="7"/>
  <c r="AG100" i="7"/>
  <c r="AE100" i="7"/>
  <c r="AC100" i="7"/>
  <c r="AA100" i="7"/>
  <c r="Z100" i="7"/>
  <c r="Y100" i="7"/>
  <c r="U100" i="7"/>
  <c r="S100" i="7"/>
  <c r="Q100" i="7"/>
  <c r="O100" i="7"/>
  <c r="M100" i="7"/>
  <c r="K100" i="7"/>
  <c r="BD99" i="7"/>
  <c r="AV99" i="7"/>
  <c r="AR99" i="7"/>
  <c r="AN99" i="7"/>
  <c r="X99" i="7"/>
  <c r="V99" i="7"/>
  <c r="R99" i="7"/>
  <c r="P99" i="7"/>
  <c r="N99" i="7"/>
  <c r="L99" i="7"/>
  <c r="J99" i="7"/>
  <c r="G99" i="7"/>
  <c r="AF99" i="7" s="1"/>
  <c r="BD98" i="7"/>
  <c r="AX98" i="7"/>
  <c r="AV98" i="7"/>
  <c r="AT98" i="7"/>
  <c r="AR98" i="7"/>
  <c r="AP98" i="7"/>
  <c r="AN98" i="7"/>
  <c r="AL98" i="7"/>
  <c r="AJ98" i="7"/>
  <c r="AH98" i="7"/>
  <c r="AF98" i="7"/>
  <c r="AD98" i="7"/>
  <c r="AB98" i="7"/>
  <c r="X98" i="7"/>
  <c r="V98" i="7"/>
  <c r="R98" i="7"/>
  <c r="P98" i="7"/>
  <c r="N98" i="7"/>
  <c r="L98" i="7"/>
  <c r="J98" i="7"/>
  <c r="BB98" i="7" s="1"/>
  <c r="BD97" i="7"/>
  <c r="AX97" i="7"/>
  <c r="AV97" i="7"/>
  <c r="AT97" i="7"/>
  <c r="AR97" i="7"/>
  <c r="AP97" i="7"/>
  <c r="AN97" i="7"/>
  <c r="AL97" i="7"/>
  <c r="AJ97" i="7"/>
  <c r="AH97" i="7"/>
  <c r="AF97" i="7"/>
  <c r="AD97" i="7"/>
  <c r="AB97" i="7"/>
  <c r="X97" i="7"/>
  <c r="V97" i="7"/>
  <c r="R97" i="7"/>
  <c r="P97" i="7"/>
  <c r="N97" i="7"/>
  <c r="L97" i="7"/>
  <c r="J97" i="7"/>
  <c r="W97" i="7" s="1"/>
  <c r="BD96" i="7"/>
  <c r="AX96" i="7"/>
  <c r="AV96" i="7"/>
  <c r="AT96" i="7"/>
  <c r="AR96" i="7"/>
  <c r="AP96" i="7"/>
  <c r="AN96" i="7"/>
  <c r="AL96" i="7"/>
  <c r="AJ96" i="7"/>
  <c r="AH96" i="7"/>
  <c r="AF96" i="7"/>
  <c r="AD96" i="7"/>
  <c r="AB96" i="7"/>
  <c r="X96" i="7"/>
  <c r="V96" i="7"/>
  <c r="R96" i="7"/>
  <c r="P96" i="7"/>
  <c r="N96" i="7"/>
  <c r="L96" i="7"/>
  <c r="J96" i="7"/>
  <c r="BB96" i="7" s="1"/>
  <c r="BD95" i="7"/>
  <c r="AX95" i="7"/>
  <c r="AV95" i="7"/>
  <c r="AT95" i="7"/>
  <c r="AR95" i="7"/>
  <c r="AP95" i="7"/>
  <c r="AN95" i="7"/>
  <c r="AL95" i="7"/>
  <c r="AJ95" i="7"/>
  <c r="AH95" i="7"/>
  <c r="AF95" i="7"/>
  <c r="AD95" i="7"/>
  <c r="AB95" i="7"/>
  <c r="X95" i="7"/>
  <c r="V95" i="7"/>
  <c r="R95" i="7"/>
  <c r="P95" i="7"/>
  <c r="N95" i="7"/>
  <c r="L95" i="7"/>
  <c r="J95" i="7"/>
  <c r="W95" i="7" s="1"/>
  <c r="BD94" i="7"/>
  <c r="AX94" i="7"/>
  <c r="AV94" i="7"/>
  <c r="AT94" i="7"/>
  <c r="AR94" i="7"/>
  <c r="AP94" i="7"/>
  <c r="AN94" i="7"/>
  <c r="AL94" i="7"/>
  <c r="AJ94" i="7"/>
  <c r="AH94" i="7"/>
  <c r="AF94" i="7"/>
  <c r="AD94" i="7"/>
  <c r="AB94" i="7"/>
  <c r="X94" i="7"/>
  <c r="V94" i="7"/>
  <c r="R94" i="7"/>
  <c r="P94" i="7"/>
  <c r="N94" i="7"/>
  <c r="L94" i="7"/>
  <c r="J94" i="7"/>
  <c r="BB94" i="7" s="1"/>
  <c r="BD93" i="7"/>
  <c r="AV93" i="7"/>
  <c r="AR93" i="7"/>
  <c r="AN93" i="7"/>
  <c r="X93" i="7"/>
  <c r="V93" i="7"/>
  <c r="R93" i="7"/>
  <c r="P93" i="7"/>
  <c r="N93" i="7"/>
  <c r="L93" i="7"/>
  <c r="J93" i="7"/>
  <c r="W93" i="7" s="1"/>
  <c r="G93" i="7"/>
  <c r="AX93" i="7" s="1"/>
  <c r="BD92" i="7"/>
  <c r="AX92" i="7"/>
  <c r="AV92" i="7"/>
  <c r="AT92" i="7"/>
  <c r="AR92" i="7"/>
  <c r="AP92" i="7"/>
  <c r="AN92" i="7"/>
  <c r="AL92" i="7"/>
  <c r="AJ92" i="7"/>
  <c r="AH92" i="7"/>
  <c r="AF92" i="7"/>
  <c r="AD92" i="7"/>
  <c r="AB92" i="7"/>
  <c r="X92" i="7"/>
  <c r="V92" i="7"/>
  <c r="R92" i="7"/>
  <c r="P92" i="7"/>
  <c r="N92" i="7"/>
  <c r="L92" i="7"/>
  <c r="J92" i="7"/>
  <c r="BD91" i="7"/>
  <c r="BB91" i="7"/>
  <c r="AZ91" i="7"/>
  <c r="AX91" i="7"/>
  <c r="AV91" i="7"/>
  <c r="AT91" i="7"/>
  <c r="AR91" i="7"/>
  <c r="AP91" i="7"/>
  <c r="AN91" i="7"/>
  <c r="AL91" i="7"/>
  <c r="AJ91" i="7"/>
  <c r="AH91" i="7"/>
  <c r="AF91" i="7"/>
  <c r="AD91" i="7"/>
  <c r="AB91" i="7"/>
  <c r="X91" i="7"/>
  <c r="W91" i="7"/>
  <c r="V91" i="7"/>
  <c r="T91" i="7"/>
  <c r="R91" i="7"/>
  <c r="P91" i="7"/>
  <c r="N91" i="7"/>
  <c r="L91" i="7"/>
  <c r="BD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X90" i="7"/>
  <c r="V90" i="7"/>
  <c r="R90" i="7"/>
  <c r="P90" i="7"/>
  <c r="N90" i="7"/>
  <c r="L90" i="7"/>
  <c r="J90" i="7"/>
  <c r="BB90" i="7" s="1"/>
  <c r="BD89" i="7"/>
  <c r="AX89" i="7"/>
  <c r="AV89" i="7"/>
  <c r="AT89" i="7"/>
  <c r="AR89" i="7"/>
  <c r="AP89" i="7"/>
  <c r="AN89" i="7"/>
  <c r="AL89" i="7"/>
  <c r="AJ89" i="7"/>
  <c r="AH89" i="7"/>
  <c r="AF89" i="7"/>
  <c r="AD89" i="7"/>
  <c r="AB89" i="7"/>
  <c r="X89" i="7"/>
  <c r="V89" i="7"/>
  <c r="R89" i="7"/>
  <c r="P89" i="7"/>
  <c r="N89" i="7"/>
  <c r="L89" i="7"/>
  <c r="J89" i="7"/>
  <c r="W89" i="7" s="1"/>
  <c r="BD86" i="7"/>
  <c r="AX86" i="7"/>
  <c r="AV86" i="7"/>
  <c r="AT86" i="7"/>
  <c r="AR86" i="7"/>
  <c r="AP86" i="7"/>
  <c r="AN86" i="7"/>
  <c r="AL86" i="7"/>
  <c r="AJ86" i="7"/>
  <c r="AH86" i="7"/>
  <c r="AF86" i="7"/>
  <c r="AD86" i="7"/>
  <c r="AB86" i="7"/>
  <c r="X86" i="7"/>
  <c r="V86" i="7"/>
  <c r="R86" i="7"/>
  <c r="P86" i="7"/>
  <c r="N86" i="7"/>
  <c r="L86" i="7"/>
  <c r="J86" i="7"/>
  <c r="AZ86" i="7" s="1"/>
  <c r="BD85" i="7"/>
  <c r="AX85" i="7"/>
  <c r="AV85" i="7"/>
  <c r="AT85" i="7"/>
  <c r="AR85" i="7"/>
  <c r="AP85" i="7"/>
  <c r="AN85" i="7"/>
  <c r="AL85" i="7"/>
  <c r="AJ85" i="7"/>
  <c r="AH85" i="7"/>
  <c r="AF85" i="7"/>
  <c r="AD85" i="7"/>
  <c r="AB85" i="7"/>
  <c r="X85" i="7"/>
  <c r="V85" i="7"/>
  <c r="R85" i="7"/>
  <c r="P85" i="7"/>
  <c r="N85" i="7"/>
  <c r="L85" i="7"/>
  <c r="J85" i="7"/>
  <c r="W85" i="7" s="1"/>
  <c r="BD84" i="7"/>
  <c r="AX84" i="7"/>
  <c r="AV84" i="7"/>
  <c r="AT84" i="7"/>
  <c r="AR84" i="7"/>
  <c r="AP84" i="7"/>
  <c r="AN84" i="7"/>
  <c r="AL84" i="7"/>
  <c r="AJ84" i="7"/>
  <c r="AH84" i="7"/>
  <c r="AF84" i="7"/>
  <c r="AD84" i="7"/>
  <c r="AB84" i="7"/>
  <c r="X84" i="7"/>
  <c r="V84" i="7"/>
  <c r="R84" i="7"/>
  <c r="P84" i="7"/>
  <c r="N84" i="7"/>
  <c r="L84" i="7"/>
  <c r="J84" i="7"/>
  <c r="BD81" i="7"/>
  <c r="AX81" i="7"/>
  <c r="AV81" i="7"/>
  <c r="AT81" i="7"/>
  <c r="AR81" i="7"/>
  <c r="AP81" i="7"/>
  <c r="AN81" i="7"/>
  <c r="AL81" i="7"/>
  <c r="AJ81" i="7"/>
  <c r="AH81" i="7"/>
  <c r="AF81" i="7"/>
  <c r="AD81" i="7"/>
  <c r="AB81" i="7"/>
  <c r="X81" i="7"/>
  <c r="V81" i="7"/>
  <c r="R81" i="7"/>
  <c r="P81" i="7"/>
  <c r="N81" i="7"/>
  <c r="L81" i="7"/>
  <c r="J81" i="7"/>
  <c r="AZ81" i="7" s="1"/>
  <c r="BD80" i="7"/>
  <c r="AX80" i="7"/>
  <c r="AV80" i="7"/>
  <c r="AT80" i="7"/>
  <c r="AR80" i="7"/>
  <c r="AP80" i="7"/>
  <c r="AN80" i="7"/>
  <c r="AL80" i="7"/>
  <c r="AJ80" i="7"/>
  <c r="AH80" i="7"/>
  <c r="AF80" i="7"/>
  <c r="AD80" i="7"/>
  <c r="AB80" i="7"/>
  <c r="X80" i="7"/>
  <c r="V80" i="7"/>
  <c r="R80" i="7"/>
  <c r="P80" i="7"/>
  <c r="N80" i="7"/>
  <c r="L80" i="7"/>
  <c r="J80" i="7"/>
  <c r="AZ80" i="7" s="1"/>
  <c r="BD79" i="7"/>
  <c r="AX79" i="7"/>
  <c r="AV79" i="7"/>
  <c r="AT79" i="7"/>
  <c r="AR79" i="7"/>
  <c r="AP79" i="7"/>
  <c r="AN79" i="7"/>
  <c r="AL79" i="7"/>
  <c r="AJ79" i="7"/>
  <c r="AH79" i="7"/>
  <c r="AF79" i="7"/>
  <c r="AD79" i="7"/>
  <c r="AB79" i="7"/>
  <c r="X79" i="7"/>
  <c r="V79" i="7"/>
  <c r="R79" i="7"/>
  <c r="P79" i="7"/>
  <c r="N79" i="7"/>
  <c r="L79" i="7"/>
  <c r="J79" i="7"/>
  <c r="AZ79" i="7" s="1"/>
  <c r="BD78" i="7"/>
  <c r="AX78" i="7"/>
  <c r="AV78" i="7"/>
  <c r="AT78" i="7"/>
  <c r="AR78" i="7"/>
  <c r="AP78" i="7"/>
  <c r="AN78" i="7"/>
  <c r="AL78" i="7"/>
  <c r="AJ78" i="7"/>
  <c r="AH78" i="7"/>
  <c r="AF78" i="7"/>
  <c r="AD78" i="7"/>
  <c r="AB78" i="7"/>
  <c r="X78" i="7"/>
  <c r="V78" i="7"/>
  <c r="R78" i="7"/>
  <c r="P78" i="7"/>
  <c r="N78" i="7"/>
  <c r="L78" i="7"/>
  <c r="J78" i="7"/>
  <c r="BD77" i="7"/>
  <c r="AX77" i="7"/>
  <c r="AV77" i="7"/>
  <c r="AT77" i="7"/>
  <c r="AR77" i="7"/>
  <c r="AP77" i="7"/>
  <c r="AN77" i="7"/>
  <c r="AL77" i="7"/>
  <c r="AJ77" i="7"/>
  <c r="AH77" i="7"/>
  <c r="AF77" i="7"/>
  <c r="AD77" i="7"/>
  <c r="AB77" i="7"/>
  <c r="X77" i="7"/>
  <c r="V77" i="7"/>
  <c r="R77" i="7"/>
  <c r="P77" i="7"/>
  <c r="N77" i="7"/>
  <c r="L77" i="7"/>
  <c r="J77" i="7"/>
  <c r="AZ77" i="7" s="1"/>
  <c r="BD76" i="7"/>
  <c r="AX76" i="7"/>
  <c r="AV76" i="7"/>
  <c r="AT76" i="7"/>
  <c r="AR76" i="7"/>
  <c r="AP76" i="7"/>
  <c r="AN76" i="7"/>
  <c r="AL76" i="7"/>
  <c r="AJ76" i="7"/>
  <c r="AH76" i="7"/>
  <c r="AF76" i="7"/>
  <c r="AD76" i="7"/>
  <c r="AB76" i="7"/>
  <c r="X76" i="7"/>
  <c r="V76" i="7"/>
  <c r="R76" i="7"/>
  <c r="P76" i="7"/>
  <c r="N76" i="7"/>
  <c r="L76" i="7"/>
  <c r="J76" i="7"/>
  <c r="AZ76" i="7" s="1"/>
  <c r="BC75" i="7"/>
  <c r="BC88" i="7" s="1"/>
  <c r="BA75" i="7"/>
  <c r="BA88" i="7" s="1"/>
  <c r="AY75" i="7"/>
  <c r="AY88" i="7" s="1"/>
  <c r="AW75" i="7"/>
  <c r="AW88" i="7" s="1"/>
  <c r="AU75" i="7"/>
  <c r="AU88" i="7" s="1"/>
  <c r="AS75" i="7"/>
  <c r="AS88" i="7" s="1"/>
  <c r="AQ75" i="7"/>
  <c r="AQ88" i="7" s="1"/>
  <c r="AO75" i="7"/>
  <c r="AO88" i="7" s="1"/>
  <c r="AM75" i="7"/>
  <c r="AM88" i="7" s="1"/>
  <c r="AK75" i="7"/>
  <c r="AK88" i="7" s="1"/>
  <c r="AI75" i="7"/>
  <c r="AI88" i="7" s="1"/>
  <c r="AG75" i="7"/>
  <c r="AG88" i="7" s="1"/>
  <c r="AE75" i="7"/>
  <c r="AE88" i="7" s="1"/>
  <c r="AC75" i="7"/>
  <c r="AC88" i="7" s="1"/>
  <c r="AA75" i="7"/>
  <c r="AA88" i="7" s="1"/>
  <c r="Z75" i="7"/>
  <c r="Z88" i="7" s="1"/>
  <c r="Y75" i="7"/>
  <c r="Y88" i="7" s="1"/>
  <c r="U75" i="7"/>
  <c r="U88" i="7" s="1"/>
  <c r="S75" i="7"/>
  <c r="S88" i="7" s="1"/>
  <c r="Q75" i="7"/>
  <c r="Q88" i="7" s="1"/>
  <c r="O75" i="7"/>
  <c r="O88" i="7" s="1"/>
  <c r="M75" i="7"/>
  <c r="M87" i="7" s="1"/>
  <c r="M88" i="7" s="1"/>
  <c r="K75" i="7"/>
  <c r="K87" i="7" s="1"/>
  <c r="K88" i="7" s="1"/>
  <c r="BD74" i="7"/>
  <c r="AX74" i="7"/>
  <c r="AV74" i="7"/>
  <c r="AT74" i="7"/>
  <c r="AR74" i="7"/>
  <c r="AP74" i="7"/>
  <c r="AN74" i="7"/>
  <c r="AL74" i="7"/>
  <c r="AJ74" i="7"/>
  <c r="AH74" i="7"/>
  <c r="AF74" i="7"/>
  <c r="AD74" i="7"/>
  <c r="AB74" i="7"/>
  <c r="X74" i="7"/>
  <c r="V74" i="7"/>
  <c r="R74" i="7"/>
  <c r="P74" i="7"/>
  <c r="N74" i="7"/>
  <c r="L74" i="7"/>
  <c r="J74" i="7"/>
  <c r="AZ74" i="7" s="1"/>
  <c r="BD73" i="7"/>
  <c r="AX73" i="7"/>
  <c r="AV73" i="7"/>
  <c r="AT73" i="7"/>
  <c r="AR73" i="7"/>
  <c r="AP73" i="7"/>
  <c r="AN73" i="7"/>
  <c r="AL73" i="7"/>
  <c r="AJ73" i="7"/>
  <c r="AH73" i="7"/>
  <c r="AF73" i="7"/>
  <c r="AD73" i="7"/>
  <c r="AB73" i="7"/>
  <c r="X73" i="7"/>
  <c r="V73" i="7"/>
  <c r="T73" i="7"/>
  <c r="R73" i="7"/>
  <c r="P73" i="7"/>
  <c r="N73" i="7"/>
  <c r="L73" i="7"/>
  <c r="J73" i="7"/>
  <c r="W73" i="7" s="1"/>
  <c r="BD72" i="7"/>
  <c r="AX72" i="7"/>
  <c r="AV72" i="7"/>
  <c r="AT72" i="7"/>
  <c r="AR72" i="7"/>
  <c r="AP72" i="7"/>
  <c r="AN72" i="7"/>
  <c r="AL72" i="7"/>
  <c r="AJ72" i="7"/>
  <c r="AH72" i="7"/>
  <c r="AF72" i="7"/>
  <c r="AD72" i="7"/>
  <c r="AB72" i="7"/>
  <c r="X72" i="7"/>
  <c r="W72" i="7"/>
  <c r="V72" i="7"/>
  <c r="R72" i="7"/>
  <c r="P72" i="7"/>
  <c r="N72" i="7"/>
  <c r="L72" i="7"/>
  <c r="J72" i="7"/>
  <c r="AZ72" i="7" s="1"/>
  <c r="BD71" i="7"/>
  <c r="BB71" i="7"/>
  <c r="AZ71" i="7"/>
  <c r="AV71" i="7"/>
  <c r="AR71" i="7"/>
  <c r="AN71" i="7"/>
  <c r="X71" i="7"/>
  <c r="W71" i="7"/>
  <c r="V71" i="7"/>
  <c r="T71" i="7"/>
  <c r="R71" i="7"/>
  <c r="P71" i="7"/>
  <c r="N71" i="7"/>
  <c r="L71" i="7"/>
  <c r="G71" i="7"/>
  <c r="BD70" i="7"/>
  <c r="BB70" i="7"/>
  <c r="AZ70" i="7"/>
  <c r="AX70" i="7"/>
  <c r="AV70" i="7"/>
  <c r="AT70" i="7"/>
  <c r="AR70" i="7"/>
  <c r="AP70" i="7"/>
  <c r="AN70" i="7"/>
  <c r="AL70" i="7"/>
  <c r="AJ70" i="7"/>
  <c r="AH70" i="7"/>
  <c r="AF70" i="7"/>
  <c r="AD70" i="7"/>
  <c r="AB70" i="7"/>
  <c r="X70" i="7"/>
  <c r="W70" i="7"/>
  <c r="V70" i="7"/>
  <c r="T70" i="7"/>
  <c r="R70" i="7"/>
  <c r="P70" i="7"/>
  <c r="N70" i="7"/>
  <c r="L70" i="7"/>
  <c r="BD69" i="7"/>
  <c r="AX69" i="7"/>
  <c r="AV69" i="7"/>
  <c r="AT69" i="7"/>
  <c r="AR69" i="7"/>
  <c r="AP69" i="7"/>
  <c r="AN69" i="7"/>
  <c r="AL69" i="7"/>
  <c r="AJ69" i="7"/>
  <c r="AH69" i="7"/>
  <c r="AF69" i="7"/>
  <c r="AD69" i="7"/>
  <c r="AB69" i="7"/>
  <c r="X69" i="7"/>
  <c r="V69" i="7"/>
  <c r="R69" i="7"/>
  <c r="P69" i="7"/>
  <c r="N69" i="7"/>
  <c r="L69" i="7"/>
  <c r="J69" i="7"/>
  <c r="BD68" i="7"/>
  <c r="AX68" i="7"/>
  <c r="AV68" i="7"/>
  <c r="AT68" i="7"/>
  <c r="AR68" i="7"/>
  <c r="AP68" i="7"/>
  <c r="AN68" i="7"/>
  <c r="AL68" i="7"/>
  <c r="AJ68" i="7"/>
  <c r="AH68" i="7"/>
  <c r="AF68" i="7"/>
  <c r="AD68" i="7"/>
  <c r="AB68" i="7"/>
  <c r="X68" i="7"/>
  <c r="V68" i="7"/>
  <c r="R68" i="7"/>
  <c r="P68" i="7"/>
  <c r="N68" i="7"/>
  <c r="L68" i="7"/>
  <c r="J68" i="7"/>
  <c r="BB68" i="7" s="1"/>
  <c r="BD67" i="7"/>
  <c r="AX67" i="7"/>
  <c r="AV67" i="7"/>
  <c r="AT67" i="7"/>
  <c r="AR67" i="7"/>
  <c r="AP67" i="7"/>
  <c r="AN67" i="7"/>
  <c r="AL67" i="7"/>
  <c r="AJ67" i="7"/>
  <c r="AH67" i="7"/>
  <c r="AF67" i="7"/>
  <c r="AD67" i="7"/>
  <c r="AB67" i="7"/>
  <c r="X67" i="7"/>
  <c r="V67" i="7"/>
  <c r="R67" i="7"/>
  <c r="P67" i="7"/>
  <c r="N67" i="7"/>
  <c r="L67" i="7"/>
  <c r="J67" i="7"/>
  <c r="BD66" i="7"/>
  <c r="AX66" i="7"/>
  <c r="AV66" i="7"/>
  <c r="AT66" i="7"/>
  <c r="AR66" i="7"/>
  <c r="AP66" i="7"/>
  <c r="AN66" i="7"/>
  <c r="AL66" i="7"/>
  <c r="AJ66" i="7"/>
  <c r="AH66" i="7"/>
  <c r="AF66" i="7"/>
  <c r="AD66" i="7"/>
  <c r="AB66" i="7"/>
  <c r="X66" i="7"/>
  <c r="W66" i="7"/>
  <c r="V66" i="7"/>
  <c r="R66" i="7"/>
  <c r="P66" i="7"/>
  <c r="N66" i="7"/>
  <c r="L66" i="7"/>
  <c r="J66" i="7"/>
  <c r="BB66" i="7" s="1"/>
  <c r="BD65" i="7"/>
  <c r="AX65" i="7"/>
  <c r="AV65" i="7"/>
  <c r="AT65" i="7"/>
  <c r="AR65" i="7"/>
  <c r="AP65" i="7"/>
  <c r="AN65" i="7"/>
  <c r="AL65" i="7"/>
  <c r="AJ65" i="7"/>
  <c r="AH65" i="7"/>
  <c r="AF65" i="7"/>
  <c r="AD65" i="7"/>
  <c r="AB65" i="7"/>
  <c r="X65" i="7"/>
  <c r="V65" i="7"/>
  <c r="R65" i="7"/>
  <c r="P65" i="7"/>
  <c r="N65" i="7"/>
  <c r="L65" i="7"/>
  <c r="J65" i="7"/>
  <c r="BD64" i="7"/>
  <c r="AX64" i="7"/>
  <c r="AV64" i="7"/>
  <c r="AT64" i="7"/>
  <c r="AR64" i="7"/>
  <c r="AP64" i="7"/>
  <c r="AN64" i="7"/>
  <c r="AL64" i="7"/>
  <c r="AJ64" i="7"/>
  <c r="AH64" i="7"/>
  <c r="AF64" i="7"/>
  <c r="AD64" i="7"/>
  <c r="AB64" i="7"/>
  <c r="X64" i="7"/>
  <c r="V64" i="7"/>
  <c r="T64" i="7"/>
  <c r="R64" i="7"/>
  <c r="P64" i="7"/>
  <c r="N64" i="7"/>
  <c r="L64" i="7"/>
  <c r="J64" i="7"/>
  <c r="BB64" i="7" s="1"/>
  <c r="BC62" i="7"/>
  <c r="BA62" i="7"/>
  <c r="AY62" i="7"/>
  <c r="AW62" i="7"/>
  <c r="AU62" i="7"/>
  <c r="AS62" i="7"/>
  <c r="AQ62" i="7"/>
  <c r="AO62" i="7"/>
  <c r="AM62" i="7"/>
  <c r="AK62" i="7"/>
  <c r="AI62" i="7"/>
  <c r="AG62" i="7"/>
  <c r="AE62" i="7"/>
  <c r="AC62" i="7"/>
  <c r="AA62" i="7"/>
  <c r="Z62" i="7"/>
  <c r="Y62" i="7"/>
  <c r="Y234" i="7" s="1"/>
  <c r="U62" i="7"/>
  <c r="S62" i="7"/>
  <c r="Q62" i="7"/>
  <c r="O62" i="7"/>
  <c r="M62" i="7"/>
  <c r="K62" i="7"/>
  <c r="BD61" i="7"/>
  <c r="BB61" i="7"/>
  <c r="AZ61" i="7"/>
  <c r="AX61" i="7"/>
  <c r="AV61" i="7"/>
  <c r="AT61" i="7"/>
  <c r="AR61" i="7"/>
  <c r="AP61" i="7"/>
  <c r="AN61" i="7"/>
  <c r="AL61" i="7"/>
  <c r="AJ61" i="7"/>
  <c r="AH61" i="7"/>
  <c r="AF61" i="7"/>
  <c r="AD61" i="7"/>
  <c r="AB61" i="7"/>
  <c r="X61" i="7"/>
  <c r="W61" i="7"/>
  <c r="V61" i="7"/>
  <c r="T61" i="7"/>
  <c r="R61" i="7"/>
  <c r="P61" i="7"/>
  <c r="N61" i="7"/>
  <c r="L61" i="7"/>
  <c r="BD60" i="7"/>
  <c r="AX60" i="7"/>
  <c r="AV60" i="7"/>
  <c r="AT60" i="7"/>
  <c r="AR60" i="7"/>
  <c r="AP60" i="7"/>
  <c r="AN60" i="7"/>
  <c r="AL60" i="7"/>
  <c r="AJ60" i="7"/>
  <c r="AH60" i="7"/>
  <c r="AF60" i="7"/>
  <c r="AD60" i="7"/>
  <c r="AB60" i="7"/>
  <c r="X60" i="7"/>
  <c r="V60" i="7"/>
  <c r="R60" i="7"/>
  <c r="P60" i="7"/>
  <c r="N60" i="7"/>
  <c r="L60" i="7"/>
  <c r="J60" i="7"/>
  <c r="W60" i="7" s="1"/>
  <c r="BD59" i="7"/>
  <c r="AX59" i="7"/>
  <c r="AV59" i="7"/>
  <c r="AR59" i="7"/>
  <c r="AN59" i="7"/>
  <c r="X59" i="7"/>
  <c r="V59" i="7"/>
  <c r="R59" i="7"/>
  <c r="P59" i="7"/>
  <c r="N59" i="7"/>
  <c r="L59" i="7"/>
  <c r="J59" i="7"/>
  <c r="G59" i="7"/>
  <c r="AF59" i="7" s="1"/>
  <c r="BD58" i="7"/>
  <c r="AX58" i="7"/>
  <c r="AV58" i="7"/>
  <c r="AR58" i="7"/>
  <c r="AN58" i="7"/>
  <c r="X58" i="7"/>
  <c r="V58" i="7"/>
  <c r="R58" i="7"/>
  <c r="P58" i="7"/>
  <c r="N58" i="7"/>
  <c r="L58" i="7"/>
  <c r="J58" i="7"/>
  <c r="W58" i="7" s="1"/>
  <c r="G58" i="7"/>
  <c r="AJ58" i="7" s="1"/>
  <c r="BD57" i="7"/>
  <c r="AX57" i="7"/>
  <c r="AV57" i="7"/>
  <c r="AT57" i="7"/>
  <c r="AR57" i="7"/>
  <c r="AP57" i="7"/>
  <c r="AN57" i="7"/>
  <c r="AL57" i="7"/>
  <c r="AJ57" i="7"/>
  <c r="AH57" i="7"/>
  <c r="AF57" i="7"/>
  <c r="AD57" i="7"/>
  <c r="AB57" i="7"/>
  <c r="X57" i="7"/>
  <c r="V57" i="7"/>
  <c r="R57" i="7"/>
  <c r="P57" i="7"/>
  <c r="N57" i="7"/>
  <c r="L57" i="7"/>
  <c r="J57" i="7"/>
  <c r="W57" i="7" s="1"/>
  <c r="BD56" i="7"/>
  <c r="AX56" i="7"/>
  <c r="AV56" i="7"/>
  <c r="AT56" i="7"/>
  <c r="AR56" i="7"/>
  <c r="AP56" i="7"/>
  <c r="AN56" i="7"/>
  <c r="AL56" i="7"/>
  <c r="AJ56" i="7"/>
  <c r="AH56" i="7"/>
  <c r="AF56" i="7"/>
  <c r="AD56" i="7"/>
  <c r="AB56" i="7"/>
  <c r="X56" i="7"/>
  <c r="V56" i="7"/>
  <c r="R56" i="7"/>
  <c r="P56" i="7"/>
  <c r="N56" i="7"/>
  <c r="L56" i="7"/>
  <c r="J56" i="7"/>
  <c r="BB56" i="7" s="1"/>
  <c r="BD55" i="7"/>
  <c r="AX55" i="7"/>
  <c r="AV55" i="7"/>
  <c r="AT55" i="7"/>
  <c r="AR55" i="7"/>
  <c r="AP55" i="7"/>
  <c r="AN55" i="7"/>
  <c r="AL55" i="7"/>
  <c r="AJ55" i="7"/>
  <c r="AH55" i="7"/>
  <c r="AF55" i="7"/>
  <c r="AD55" i="7"/>
  <c r="AB55" i="7"/>
  <c r="X55" i="7"/>
  <c r="V55" i="7"/>
  <c r="R55" i="7"/>
  <c r="P55" i="7"/>
  <c r="N55" i="7"/>
  <c r="L55" i="7"/>
  <c r="J55" i="7"/>
  <c r="W55" i="7" s="1"/>
  <c r="BD54" i="7"/>
  <c r="AX54" i="7"/>
  <c r="AV54" i="7"/>
  <c r="AT54" i="7"/>
  <c r="AR54" i="7"/>
  <c r="AP54" i="7"/>
  <c r="AN54" i="7"/>
  <c r="AL54" i="7"/>
  <c r="AJ54" i="7"/>
  <c r="AH54" i="7"/>
  <c r="AF54" i="7"/>
  <c r="AD54" i="7"/>
  <c r="AB54" i="7"/>
  <c r="X54" i="7"/>
  <c r="V54" i="7"/>
  <c r="R54" i="7"/>
  <c r="P54" i="7"/>
  <c r="N54" i="7"/>
  <c r="L54" i="7"/>
  <c r="J54" i="7"/>
  <c r="W54" i="7" s="1"/>
  <c r="BD53" i="7"/>
  <c r="AX53" i="7"/>
  <c r="AV53" i="7"/>
  <c r="AT53" i="7"/>
  <c r="AR53" i="7"/>
  <c r="AP53" i="7"/>
  <c r="AN53" i="7"/>
  <c r="AL53" i="7"/>
  <c r="AJ53" i="7"/>
  <c r="AH53" i="7"/>
  <c r="AF53" i="7"/>
  <c r="AD53" i="7"/>
  <c r="AB53" i="7"/>
  <c r="X53" i="7"/>
  <c r="V53" i="7"/>
  <c r="R53" i="7"/>
  <c r="P53" i="7"/>
  <c r="N53" i="7"/>
  <c r="L53" i="7"/>
  <c r="J53" i="7"/>
  <c r="AZ53" i="7" s="1"/>
  <c r="BD52" i="7"/>
  <c r="AX52" i="7"/>
  <c r="AV52" i="7"/>
  <c r="AT52" i="7"/>
  <c r="AR52" i="7"/>
  <c r="AP52" i="7"/>
  <c r="AN52" i="7"/>
  <c r="AL52" i="7"/>
  <c r="AJ52" i="7"/>
  <c r="AH52" i="7"/>
  <c r="AF52" i="7"/>
  <c r="AD52" i="7"/>
  <c r="AB52" i="7"/>
  <c r="X52" i="7"/>
  <c r="V52" i="7"/>
  <c r="R52" i="7"/>
  <c r="P52" i="7"/>
  <c r="N52" i="7"/>
  <c r="L52" i="7"/>
  <c r="J52" i="7"/>
  <c r="W52" i="7" s="1"/>
  <c r="BD51" i="7"/>
  <c r="BB51" i="7"/>
  <c r="AZ51" i="7"/>
  <c r="AX51" i="7"/>
  <c r="AV51" i="7"/>
  <c r="AT51" i="7"/>
  <c r="AR51" i="7"/>
  <c r="AP51" i="7"/>
  <c r="AN51" i="7"/>
  <c r="AL51" i="7"/>
  <c r="AJ51" i="7"/>
  <c r="AH51" i="7"/>
  <c r="AF51" i="7"/>
  <c r="AD51" i="7"/>
  <c r="AB51" i="7"/>
  <c r="X51" i="7"/>
  <c r="W51" i="7"/>
  <c r="V51" i="7"/>
  <c r="T51" i="7"/>
  <c r="R51" i="7"/>
  <c r="P51" i="7"/>
  <c r="N51" i="7"/>
  <c r="L51" i="7"/>
  <c r="BD50" i="7"/>
  <c r="AX50" i="7"/>
  <c r="AV50" i="7"/>
  <c r="AT50" i="7"/>
  <c r="AR50" i="7"/>
  <c r="AP50" i="7"/>
  <c r="AN50" i="7"/>
  <c r="AL50" i="7"/>
  <c r="AJ50" i="7"/>
  <c r="AH50" i="7"/>
  <c r="AF50" i="7"/>
  <c r="AD50" i="7"/>
  <c r="AB50" i="7"/>
  <c r="X50" i="7"/>
  <c r="V50" i="7"/>
  <c r="R50" i="7"/>
  <c r="P50" i="7"/>
  <c r="N50" i="7"/>
  <c r="L50" i="7"/>
  <c r="J50" i="7"/>
  <c r="W50" i="7" s="1"/>
  <c r="BD49" i="7"/>
  <c r="AV49" i="7"/>
  <c r="AR49" i="7"/>
  <c r="AN49" i="7"/>
  <c r="X49" i="7"/>
  <c r="V49" i="7"/>
  <c r="R49" i="7"/>
  <c r="P49" i="7"/>
  <c r="N49" i="7"/>
  <c r="L49" i="7"/>
  <c r="J49" i="7"/>
  <c r="AZ49" i="7" s="1"/>
  <c r="G49" i="7"/>
  <c r="BD48" i="7"/>
  <c r="AX48" i="7"/>
  <c r="AV48" i="7"/>
  <c r="AR48" i="7"/>
  <c r="AN48" i="7"/>
  <c r="AD48" i="7"/>
  <c r="X48" i="7"/>
  <c r="R48" i="7"/>
  <c r="P48" i="7"/>
  <c r="N48" i="7"/>
  <c r="L48" i="7"/>
  <c r="J48" i="7"/>
  <c r="W48" i="7" s="1"/>
  <c r="G48" i="7"/>
  <c r="AF48" i="7" s="1"/>
  <c r="BD47" i="7"/>
  <c r="AX47" i="7"/>
  <c r="AV47" i="7"/>
  <c r="AT47" i="7"/>
  <c r="AR47" i="7"/>
  <c r="AP47" i="7"/>
  <c r="AN47" i="7"/>
  <c r="AL47" i="7"/>
  <c r="AJ47" i="7"/>
  <c r="AH47" i="7"/>
  <c r="AF47" i="7"/>
  <c r="AD47" i="7"/>
  <c r="AB47" i="7"/>
  <c r="X47" i="7"/>
  <c r="R47" i="7"/>
  <c r="P47" i="7"/>
  <c r="N47" i="7"/>
  <c r="L47" i="7"/>
  <c r="J47" i="7"/>
  <c r="W47" i="7" s="1"/>
  <c r="BD46" i="7"/>
  <c r="AX46" i="7"/>
  <c r="AV46" i="7"/>
  <c r="AT46" i="7"/>
  <c r="AR46" i="7"/>
  <c r="AP46" i="7"/>
  <c r="AN46" i="7"/>
  <c r="AL46" i="7"/>
  <c r="AJ46" i="7"/>
  <c r="AH46" i="7"/>
  <c r="AF46" i="7"/>
  <c r="AD46" i="7"/>
  <c r="AB46" i="7"/>
  <c r="X46" i="7"/>
  <c r="R46" i="7"/>
  <c r="P46" i="7"/>
  <c r="N46" i="7"/>
  <c r="L46" i="7"/>
  <c r="J46" i="7"/>
  <c r="AZ46" i="7" s="1"/>
  <c r="BD45" i="7"/>
  <c r="AX45" i="7"/>
  <c r="AV45" i="7"/>
  <c r="AT45" i="7"/>
  <c r="AR45" i="7"/>
  <c r="AP45" i="7"/>
  <c r="AN45" i="7"/>
  <c r="AL45" i="7"/>
  <c r="AJ45" i="7"/>
  <c r="AH45" i="7"/>
  <c r="AF45" i="7"/>
  <c r="AD45" i="7"/>
  <c r="AB45" i="7"/>
  <c r="X45" i="7"/>
  <c r="V45" i="7"/>
  <c r="R45" i="7"/>
  <c r="P45" i="7"/>
  <c r="N45" i="7"/>
  <c r="L45" i="7"/>
  <c r="J45" i="7"/>
  <c r="BD44" i="7"/>
  <c r="BB44" i="7"/>
  <c r="AZ44" i="7"/>
  <c r="AX44" i="7"/>
  <c r="AV44" i="7"/>
  <c r="AT44" i="7"/>
  <c r="AR44" i="7"/>
  <c r="AP44" i="7"/>
  <c r="AN44" i="7"/>
  <c r="AL44" i="7"/>
  <c r="AJ44" i="7"/>
  <c r="AH44" i="7"/>
  <c r="AF44" i="7"/>
  <c r="AD44" i="7"/>
  <c r="AB44" i="7"/>
  <c r="X44" i="7"/>
  <c r="W44" i="7"/>
  <c r="V44" i="7"/>
  <c r="T44" i="7"/>
  <c r="R44" i="7"/>
  <c r="P44" i="7"/>
  <c r="L44" i="7"/>
  <c r="BD43" i="7"/>
  <c r="AX43" i="7"/>
  <c r="AV43" i="7"/>
  <c r="AT43" i="7"/>
  <c r="AR43" i="7"/>
  <c r="AP43" i="7"/>
  <c r="AN43" i="7"/>
  <c r="AL43" i="7"/>
  <c r="AJ43" i="7"/>
  <c r="AH43" i="7"/>
  <c r="AF43" i="7"/>
  <c r="AD43" i="7"/>
  <c r="AB43" i="7"/>
  <c r="X43" i="7"/>
  <c r="W43" i="7"/>
  <c r="V43" i="7"/>
  <c r="R43" i="7"/>
  <c r="P43" i="7"/>
  <c r="N43" i="7"/>
  <c r="L43" i="7"/>
  <c r="J43" i="7"/>
  <c r="AZ43" i="7" s="1"/>
  <c r="BD42" i="7"/>
  <c r="AX42" i="7"/>
  <c r="AV42" i="7"/>
  <c r="AT42" i="7"/>
  <c r="AR42" i="7"/>
  <c r="AP42" i="7"/>
  <c r="AN42" i="7"/>
  <c r="AL42" i="7"/>
  <c r="AJ42" i="7"/>
  <c r="AH42" i="7"/>
  <c r="AF42" i="7"/>
  <c r="AD42" i="7"/>
  <c r="AB42" i="7"/>
  <c r="X42" i="7"/>
  <c r="R42" i="7"/>
  <c r="P42" i="7"/>
  <c r="L42" i="7"/>
  <c r="J42" i="7"/>
  <c r="AZ42" i="7" s="1"/>
  <c r="BD41" i="7"/>
  <c r="AX41" i="7"/>
  <c r="AV41" i="7"/>
  <c r="AT41" i="7"/>
  <c r="AR41" i="7"/>
  <c r="AP41" i="7"/>
  <c r="AN41" i="7"/>
  <c r="AL41" i="7"/>
  <c r="AJ41" i="7"/>
  <c r="AH41" i="7"/>
  <c r="AF41" i="7"/>
  <c r="AD41" i="7"/>
  <c r="AB41" i="7"/>
  <c r="X41" i="7"/>
  <c r="R41" i="7"/>
  <c r="P41" i="7"/>
  <c r="N41" i="7"/>
  <c r="L41" i="7"/>
  <c r="J41" i="7"/>
  <c r="W41" i="7" s="1"/>
  <c r="BD40" i="7"/>
  <c r="AX40" i="7"/>
  <c r="AV40" i="7"/>
  <c r="AT40" i="7"/>
  <c r="AR40" i="7"/>
  <c r="AP40" i="7"/>
  <c r="AN40" i="7"/>
  <c r="AL40" i="7"/>
  <c r="AJ40" i="7"/>
  <c r="AH40" i="7"/>
  <c r="AF40" i="7"/>
  <c r="AD40" i="7"/>
  <c r="AB40" i="7"/>
  <c r="X40" i="7"/>
  <c r="R40" i="7"/>
  <c r="P40" i="7"/>
  <c r="L40" i="7"/>
  <c r="J40" i="7"/>
  <c r="BB40" i="7" s="1"/>
  <c r="BC39" i="7"/>
  <c r="BA39" i="7"/>
  <c r="AY39" i="7"/>
  <c r="AW39" i="7"/>
  <c r="AW233" i="7" s="1"/>
  <c r="AU39" i="7"/>
  <c r="AS39" i="7"/>
  <c r="AQ39" i="7"/>
  <c r="AQ233" i="7" s="1"/>
  <c r="AO39" i="7"/>
  <c r="AM39" i="7"/>
  <c r="AK39" i="7"/>
  <c r="AI39" i="7"/>
  <c r="AG39" i="7"/>
  <c r="AE39" i="7"/>
  <c r="AC39" i="7"/>
  <c r="AA39" i="7"/>
  <c r="Z39" i="7"/>
  <c r="Y39" i="7"/>
  <c r="U39" i="7"/>
  <c r="S39" i="7"/>
  <c r="Q39" i="7"/>
  <c r="O39" i="7"/>
  <c r="M39" i="7"/>
  <c r="K39" i="7"/>
  <c r="BD38" i="7"/>
  <c r="BB38" i="7"/>
  <c r="AZ38" i="7"/>
  <c r="AX38" i="7"/>
  <c r="AV38" i="7"/>
  <c r="AT38" i="7"/>
  <c r="AR38" i="7"/>
  <c r="AP38" i="7"/>
  <c r="AN38" i="7"/>
  <c r="AL38" i="7"/>
  <c r="AJ38" i="7"/>
  <c r="AH38" i="7"/>
  <c r="AF38" i="7"/>
  <c r="AD38" i="7"/>
  <c r="AB38" i="7"/>
  <c r="X38" i="7"/>
  <c r="V38" i="7"/>
  <c r="T38" i="7"/>
  <c r="R38" i="7"/>
  <c r="P38" i="7"/>
  <c r="N38" i="7"/>
  <c r="L38" i="7"/>
  <c r="BD37" i="7"/>
  <c r="BB37" i="7"/>
  <c r="AZ37" i="7"/>
  <c r="AX37" i="7"/>
  <c r="AV37" i="7"/>
  <c r="AT37" i="7"/>
  <c r="AR37" i="7"/>
  <c r="AP37" i="7"/>
  <c r="AN37" i="7"/>
  <c r="AL37" i="7"/>
  <c r="AJ37" i="7"/>
  <c r="AH37" i="7"/>
  <c r="AF37" i="7"/>
  <c r="AD37" i="7"/>
  <c r="AB37" i="7"/>
  <c r="X37" i="7"/>
  <c r="V37" i="7"/>
  <c r="T37" i="7"/>
  <c r="R37" i="7"/>
  <c r="P37" i="7"/>
  <c r="N37" i="7"/>
  <c r="L37" i="7"/>
  <c r="BD36" i="7"/>
  <c r="AX36" i="7"/>
  <c r="AV36" i="7"/>
  <c r="AT36" i="7"/>
  <c r="AR36" i="7"/>
  <c r="AP36" i="7"/>
  <c r="AN36" i="7"/>
  <c r="AL36" i="7"/>
  <c r="AJ36" i="7"/>
  <c r="AH36" i="7"/>
  <c r="AF36" i="7"/>
  <c r="AD36" i="7"/>
  <c r="AB36" i="7"/>
  <c r="X36" i="7"/>
  <c r="V36" i="7"/>
  <c r="R36" i="7"/>
  <c r="P36" i="7"/>
  <c r="N36" i="7"/>
  <c r="L36" i="7"/>
  <c r="J36" i="7"/>
  <c r="W36" i="7" s="1"/>
  <c r="BD35" i="7"/>
  <c r="AX35" i="7"/>
  <c r="AV35" i="7"/>
  <c r="AT35" i="7"/>
  <c r="AR35" i="7"/>
  <c r="AP35" i="7"/>
  <c r="AN35" i="7"/>
  <c r="AL35" i="7"/>
  <c r="AJ35" i="7"/>
  <c r="AH35" i="7"/>
  <c r="AF35" i="7"/>
  <c r="AD35" i="7"/>
  <c r="AB35" i="7"/>
  <c r="X35" i="7"/>
  <c r="V35" i="7"/>
  <c r="R35" i="7"/>
  <c r="P35" i="7"/>
  <c r="N35" i="7"/>
  <c r="L35" i="7"/>
  <c r="J35" i="7"/>
  <c r="BB35" i="7" s="1"/>
  <c r="BD34" i="7"/>
  <c r="AV34" i="7"/>
  <c r="AR34" i="7"/>
  <c r="AN34" i="7"/>
  <c r="X34" i="7"/>
  <c r="V34" i="7"/>
  <c r="R34" i="7"/>
  <c r="P34" i="7"/>
  <c r="N34" i="7"/>
  <c r="L34" i="7"/>
  <c r="J34" i="7"/>
  <c r="AZ34" i="7" s="1"/>
  <c r="G34" i="7"/>
  <c r="AX34" i="7" s="1"/>
  <c r="BD33" i="7"/>
  <c r="AX33" i="7"/>
  <c r="AV33" i="7"/>
  <c r="AT33" i="7"/>
  <c r="AR33" i="7"/>
  <c r="AP33" i="7"/>
  <c r="AN33" i="7"/>
  <c r="AL33" i="7"/>
  <c r="AJ33" i="7"/>
  <c r="AH33" i="7"/>
  <c r="AF33" i="7"/>
  <c r="AD33" i="7"/>
  <c r="AB33" i="7"/>
  <c r="X33" i="7"/>
  <c r="V33" i="7"/>
  <c r="R33" i="7"/>
  <c r="P33" i="7"/>
  <c r="N33" i="7"/>
  <c r="L33" i="7"/>
  <c r="J33" i="7"/>
  <c r="BB33" i="7" s="1"/>
  <c r="BD32" i="7"/>
  <c r="AX32" i="7"/>
  <c r="AV32" i="7"/>
  <c r="AT32" i="7"/>
  <c r="AR32" i="7"/>
  <c r="AP32" i="7"/>
  <c r="AN32" i="7"/>
  <c r="AL32" i="7"/>
  <c r="AJ32" i="7"/>
  <c r="AH32" i="7"/>
  <c r="AF32" i="7"/>
  <c r="AD32" i="7"/>
  <c r="AB32" i="7"/>
  <c r="X32" i="7"/>
  <c r="V32" i="7"/>
  <c r="R32" i="7"/>
  <c r="P32" i="7"/>
  <c r="N32" i="7"/>
  <c r="L32" i="7"/>
  <c r="J32" i="7"/>
  <c r="AZ32" i="7" s="1"/>
  <c r="BD31" i="7"/>
  <c r="AX31" i="7"/>
  <c r="AV31" i="7"/>
  <c r="AT31" i="7"/>
  <c r="AR31" i="7"/>
  <c r="AP31" i="7"/>
  <c r="AN31" i="7"/>
  <c r="AL31" i="7"/>
  <c r="AJ31" i="7"/>
  <c r="AH31" i="7"/>
  <c r="AF31" i="7"/>
  <c r="AD31" i="7"/>
  <c r="AB31" i="7"/>
  <c r="X31" i="7"/>
  <c r="V31" i="7"/>
  <c r="R31" i="7"/>
  <c r="P31" i="7"/>
  <c r="N31" i="7"/>
  <c r="L31" i="7"/>
  <c r="J31" i="7"/>
  <c r="BB31" i="7" s="1"/>
  <c r="BD30" i="7"/>
  <c r="AX30" i="7"/>
  <c r="AV30" i="7"/>
  <c r="AT30" i="7"/>
  <c r="AR30" i="7"/>
  <c r="AP30" i="7"/>
  <c r="AN30" i="7"/>
  <c r="AL30" i="7"/>
  <c r="AJ30" i="7"/>
  <c r="AH30" i="7"/>
  <c r="AF30" i="7"/>
  <c r="AD30" i="7"/>
  <c r="AB30" i="7"/>
  <c r="X30" i="7"/>
  <c r="V30" i="7"/>
  <c r="R30" i="7"/>
  <c r="P30" i="7"/>
  <c r="N30" i="7"/>
  <c r="L30" i="7"/>
  <c r="J30" i="7"/>
  <c r="W30" i="7" s="1"/>
  <c r="BD29" i="7"/>
  <c r="AX29" i="7"/>
  <c r="AV29" i="7"/>
  <c r="AT29" i="7"/>
  <c r="AR29" i="7"/>
  <c r="AP29" i="7"/>
  <c r="AN29" i="7"/>
  <c r="AL29" i="7"/>
  <c r="AJ29" i="7"/>
  <c r="AH29" i="7"/>
  <c r="AF29" i="7"/>
  <c r="AD29" i="7"/>
  <c r="AB29" i="7"/>
  <c r="X29" i="7"/>
  <c r="V29" i="7"/>
  <c r="R29" i="7"/>
  <c r="P29" i="7"/>
  <c r="N29" i="7"/>
  <c r="L29" i="7"/>
  <c r="J29" i="7"/>
  <c r="BB29" i="7" s="1"/>
  <c r="BD28" i="7"/>
  <c r="BB28" i="7"/>
  <c r="AZ28" i="7"/>
  <c r="AX28" i="7"/>
  <c r="AV28" i="7"/>
  <c r="AT28" i="7"/>
  <c r="AR28" i="7"/>
  <c r="AP28" i="7"/>
  <c r="AN28" i="7"/>
  <c r="AL28" i="7"/>
  <c r="AJ28" i="7"/>
  <c r="AH28" i="7"/>
  <c r="AF28" i="7"/>
  <c r="AD28" i="7"/>
  <c r="AB28" i="7"/>
  <c r="X28" i="7"/>
  <c r="W28" i="7"/>
  <c r="V28" i="7"/>
  <c r="T28" i="7"/>
  <c r="R28" i="7"/>
  <c r="P28" i="7"/>
  <c r="N28" i="7"/>
  <c r="L28" i="7"/>
  <c r="BD26" i="7"/>
  <c r="AX26" i="7"/>
  <c r="AV26" i="7"/>
  <c r="AT26" i="7"/>
  <c r="AR26" i="7"/>
  <c r="AP26" i="7"/>
  <c r="AN26" i="7"/>
  <c r="AL26" i="7"/>
  <c r="AJ26" i="7"/>
  <c r="AH26" i="7"/>
  <c r="AF26" i="7"/>
  <c r="AD26" i="7"/>
  <c r="AB26" i="7"/>
  <c r="X26" i="7"/>
  <c r="V26" i="7"/>
  <c r="R26" i="7"/>
  <c r="P26" i="7"/>
  <c r="N26" i="7"/>
  <c r="L26" i="7"/>
  <c r="J26" i="7"/>
  <c r="BB26" i="7" s="1"/>
  <c r="BD25" i="7"/>
  <c r="AX25" i="7"/>
  <c r="AV25" i="7"/>
  <c r="AT25" i="7"/>
  <c r="AR25" i="7"/>
  <c r="AP25" i="7"/>
  <c r="AN25" i="7"/>
  <c r="AL25" i="7"/>
  <c r="AJ25" i="7"/>
  <c r="AH25" i="7"/>
  <c r="AF25" i="7"/>
  <c r="AD25" i="7"/>
  <c r="AB25" i="7"/>
  <c r="X25" i="7"/>
  <c r="V25" i="7"/>
  <c r="R25" i="7"/>
  <c r="P25" i="7"/>
  <c r="N25" i="7"/>
  <c r="L25" i="7"/>
  <c r="J25" i="7"/>
  <c r="BB25" i="7" s="1"/>
  <c r="BD24" i="7"/>
  <c r="AX24" i="7"/>
  <c r="AV24" i="7"/>
  <c r="AT24" i="7"/>
  <c r="AR24" i="7"/>
  <c r="AP24" i="7"/>
  <c r="AN24" i="7"/>
  <c r="AL24" i="7"/>
  <c r="AJ24" i="7"/>
  <c r="AH24" i="7"/>
  <c r="AF24" i="7"/>
  <c r="AD24" i="7"/>
  <c r="AB24" i="7"/>
  <c r="X24" i="7"/>
  <c r="V24" i="7"/>
  <c r="R24" i="7"/>
  <c r="P24" i="7"/>
  <c r="N24" i="7"/>
  <c r="L24" i="7"/>
  <c r="J24" i="7"/>
  <c r="BB24" i="7" s="1"/>
  <c r="BD23" i="7"/>
  <c r="AX23" i="7"/>
  <c r="AV23" i="7"/>
  <c r="AT23" i="7"/>
  <c r="AR23" i="7"/>
  <c r="AP23" i="7"/>
  <c r="AN23" i="7"/>
  <c r="AL23" i="7"/>
  <c r="AJ23" i="7"/>
  <c r="AH23" i="7"/>
  <c r="AF23" i="7"/>
  <c r="AD23" i="7"/>
  <c r="AB23" i="7"/>
  <c r="X23" i="7"/>
  <c r="V23" i="7"/>
  <c r="R23" i="7"/>
  <c r="P23" i="7"/>
  <c r="N23" i="7"/>
  <c r="L23" i="7"/>
  <c r="J23" i="7"/>
  <c r="BB23" i="7" s="1"/>
  <c r="BD22" i="7"/>
  <c r="AX22" i="7"/>
  <c r="AV22" i="7"/>
  <c r="AT22" i="7"/>
  <c r="AR22" i="7"/>
  <c r="AP22" i="7"/>
  <c r="AN22" i="7"/>
  <c r="AL22" i="7"/>
  <c r="AJ22" i="7"/>
  <c r="AH22" i="7"/>
  <c r="AF22" i="7"/>
  <c r="AD22" i="7"/>
  <c r="AB22" i="7"/>
  <c r="X22" i="7"/>
  <c r="V22" i="7"/>
  <c r="R22" i="7"/>
  <c r="P22" i="7"/>
  <c r="N22" i="7"/>
  <c r="L22" i="7"/>
  <c r="J22" i="7"/>
  <c r="BB22" i="7" s="1"/>
  <c r="BD21" i="7"/>
  <c r="AX21" i="7"/>
  <c r="AV21" i="7"/>
  <c r="AT21" i="7"/>
  <c r="AR21" i="7"/>
  <c r="AP21" i="7"/>
  <c r="AN21" i="7"/>
  <c r="AL21" i="7"/>
  <c r="AJ21" i="7"/>
  <c r="AH21" i="7"/>
  <c r="AF21" i="7"/>
  <c r="AD21" i="7"/>
  <c r="AB21" i="7"/>
  <c r="X21" i="7"/>
  <c r="V21" i="7"/>
  <c r="R21" i="7"/>
  <c r="P21" i="7"/>
  <c r="N21" i="7"/>
  <c r="L21" i="7"/>
  <c r="J21" i="7"/>
  <c r="W21" i="7" s="1"/>
  <c r="BD20" i="7"/>
  <c r="AX20" i="7"/>
  <c r="AV20" i="7"/>
  <c r="AT20" i="7"/>
  <c r="AR20" i="7"/>
  <c r="AP20" i="7"/>
  <c r="AN20" i="7"/>
  <c r="AL20" i="7"/>
  <c r="AJ20" i="7"/>
  <c r="AH20" i="7"/>
  <c r="AF20" i="7"/>
  <c r="AD20" i="7"/>
  <c r="AB20" i="7"/>
  <c r="X20" i="7"/>
  <c r="V20" i="7"/>
  <c r="R20" i="7"/>
  <c r="P20" i="7"/>
  <c r="N20" i="7"/>
  <c r="L20" i="7"/>
  <c r="J20" i="7"/>
  <c r="BB20" i="7" s="1"/>
  <c r="BD19" i="7"/>
  <c r="AX19" i="7"/>
  <c r="AV19" i="7"/>
  <c r="AR19" i="7"/>
  <c r="AN19" i="7"/>
  <c r="X19" i="7"/>
  <c r="V19" i="7"/>
  <c r="R19" i="7"/>
  <c r="P19" i="7"/>
  <c r="N19" i="7"/>
  <c r="L19" i="7"/>
  <c r="J19" i="7"/>
  <c r="AZ19" i="7" s="1"/>
  <c r="G19" i="7"/>
  <c r="AP19" i="7" s="1"/>
  <c r="BD18" i="7"/>
  <c r="AX18" i="7"/>
  <c r="AV18" i="7"/>
  <c r="AR18" i="7"/>
  <c r="AN18" i="7"/>
  <c r="X18" i="7"/>
  <c r="V18" i="7"/>
  <c r="R18" i="7"/>
  <c r="P18" i="7"/>
  <c r="N18" i="7"/>
  <c r="L18" i="7"/>
  <c r="J18" i="7"/>
  <c r="W18" i="7" s="1"/>
  <c r="G18" i="7"/>
  <c r="AF18" i="7" s="1"/>
  <c r="BD17" i="7"/>
  <c r="AX17" i="7"/>
  <c r="AV17" i="7"/>
  <c r="AT17" i="7"/>
  <c r="AR17" i="7"/>
  <c r="AP17" i="7"/>
  <c r="AN17" i="7"/>
  <c r="AL17" i="7"/>
  <c r="AJ17" i="7"/>
  <c r="AH17" i="7"/>
  <c r="AF17" i="7"/>
  <c r="AD17" i="7"/>
  <c r="AB17" i="7"/>
  <c r="X17" i="7"/>
  <c r="V17" i="7"/>
  <c r="R17" i="7"/>
  <c r="P17" i="7"/>
  <c r="N17" i="7"/>
  <c r="L17" i="7"/>
  <c r="J17" i="7"/>
  <c r="BB17" i="7" s="1"/>
  <c r="BD16" i="7"/>
  <c r="AX16" i="7"/>
  <c r="AV16" i="7"/>
  <c r="AT16" i="7"/>
  <c r="AR16" i="7"/>
  <c r="AP16" i="7"/>
  <c r="AN16" i="7"/>
  <c r="AL16" i="7"/>
  <c r="AJ16" i="7"/>
  <c r="AH16" i="7"/>
  <c r="AF16" i="7"/>
  <c r="AD16" i="7"/>
  <c r="AB16" i="7"/>
  <c r="X16" i="7"/>
  <c r="V16" i="7"/>
  <c r="R16" i="7"/>
  <c r="P16" i="7"/>
  <c r="N16" i="7"/>
  <c r="L16" i="7"/>
  <c r="J16" i="7"/>
  <c r="W16" i="7" s="1"/>
  <c r="BD15" i="7"/>
  <c r="BB15" i="7"/>
  <c r="AZ15" i="7"/>
  <c r="AX15" i="7"/>
  <c r="AV15" i="7"/>
  <c r="AT15" i="7"/>
  <c r="AR15" i="7"/>
  <c r="AP15" i="7"/>
  <c r="AN15" i="7"/>
  <c r="AL15" i="7"/>
  <c r="AJ15" i="7"/>
  <c r="AH15" i="7"/>
  <c r="AF15" i="7"/>
  <c r="AD15" i="7"/>
  <c r="AB15" i="7"/>
  <c r="X15" i="7"/>
  <c r="W15" i="7"/>
  <c r="V15" i="7"/>
  <c r="T15" i="7"/>
  <c r="R15" i="7"/>
  <c r="P15" i="7"/>
  <c r="N15" i="7"/>
  <c r="L15" i="7"/>
  <c r="BD14" i="7"/>
  <c r="BB14" i="7"/>
  <c r="AZ14" i="7"/>
  <c r="AX14" i="7"/>
  <c r="AV14" i="7"/>
  <c r="AT14" i="7"/>
  <c r="AR14" i="7"/>
  <c r="AP14" i="7"/>
  <c r="AN14" i="7"/>
  <c r="AL14" i="7"/>
  <c r="AJ14" i="7"/>
  <c r="AH14" i="7"/>
  <c r="AF14" i="7"/>
  <c r="AD14" i="7"/>
  <c r="AB14" i="7"/>
  <c r="X14" i="7"/>
  <c r="W14" i="7"/>
  <c r="V14" i="7"/>
  <c r="T14" i="7"/>
  <c r="R14" i="7"/>
  <c r="P14" i="7"/>
  <c r="N14" i="7"/>
  <c r="L14" i="7"/>
  <c r="BD13" i="7"/>
  <c r="AX13" i="7"/>
  <c r="AV13" i="7"/>
  <c r="AT13" i="7"/>
  <c r="AR13" i="7"/>
  <c r="AP13" i="7"/>
  <c r="AN13" i="7"/>
  <c r="AL13" i="7"/>
  <c r="AJ13" i="7"/>
  <c r="AH13" i="7"/>
  <c r="AF13" i="7"/>
  <c r="AD13" i="7"/>
  <c r="AB13" i="7"/>
  <c r="X13" i="7"/>
  <c r="V13" i="7"/>
  <c r="R13" i="7"/>
  <c r="P13" i="7"/>
  <c r="N13" i="7"/>
  <c r="L13" i="7"/>
  <c r="J13" i="7"/>
  <c r="AZ13" i="7" s="1"/>
  <c r="BD12" i="7"/>
  <c r="AX12" i="7"/>
  <c r="AV12" i="7"/>
  <c r="AT12" i="7"/>
  <c r="AR12" i="7"/>
  <c r="AP12" i="7"/>
  <c r="AN12" i="7"/>
  <c r="AL12" i="7"/>
  <c r="AJ12" i="7"/>
  <c r="AH12" i="7"/>
  <c r="AF12" i="7"/>
  <c r="AD12" i="7"/>
  <c r="AB12" i="7"/>
  <c r="X12" i="7"/>
  <c r="V12" i="7"/>
  <c r="R12" i="7"/>
  <c r="P12" i="7"/>
  <c r="N12" i="7"/>
  <c r="L12" i="7"/>
  <c r="J12" i="7"/>
  <c r="BB12" i="7" s="1"/>
  <c r="BD11" i="7"/>
  <c r="AX11" i="7"/>
  <c r="AV11" i="7"/>
  <c r="AT11" i="7"/>
  <c r="AR11" i="7"/>
  <c r="AP11" i="7"/>
  <c r="AN11" i="7"/>
  <c r="AL11" i="7"/>
  <c r="AJ11" i="7"/>
  <c r="AH11" i="7"/>
  <c r="AF11" i="7"/>
  <c r="AD11" i="7"/>
  <c r="AB11" i="7"/>
  <c r="X11" i="7"/>
  <c r="V11" i="7"/>
  <c r="R11" i="7"/>
  <c r="P11" i="7"/>
  <c r="N11" i="7"/>
  <c r="L11" i="7"/>
  <c r="J11" i="7"/>
  <c r="W11" i="7" s="1"/>
  <c r="BD10" i="7"/>
  <c r="AX10" i="7"/>
  <c r="AV10" i="7"/>
  <c r="AT10" i="7"/>
  <c r="AR10" i="7"/>
  <c r="AP10" i="7"/>
  <c r="AN10" i="7"/>
  <c r="AL10" i="7"/>
  <c r="AJ10" i="7"/>
  <c r="AH10" i="7"/>
  <c r="AF10" i="7"/>
  <c r="AD10" i="7"/>
  <c r="AB10" i="7"/>
  <c r="X10" i="7"/>
  <c r="V10" i="7"/>
  <c r="R10" i="7"/>
  <c r="P10" i="7"/>
  <c r="N10" i="7"/>
  <c r="L10" i="7"/>
  <c r="J10" i="7"/>
  <c r="BB10" i="7" s="1"/>
  <c r="BD9" i="7"/>
  <c r="AX9" i="7"/>
  <c r="AV9" i="7"/>
  <c r="AT9" i="7"/>
  <c r="AR9" i="7"/>
  <c r="AP9" i="7"/>
  <c r="AN9" i="7"/>
  <c r="AL9" i="7"/>
  <c r="AJ9" i="7"/>
  <c r="AH9" i="7"/>
  <c r="AF9" i="7"/>
  <c r="AD9" i="7"/>
  <c r="AB9" i="7"/>
  <c r="X9" i="7"/>
  <c r="W9" i="7"/>
  <c r="V9" i="7"/>
  <c r="R9" i="7"/>
  <c r="P9" i="7"/>
  <c r="N9" i="7"/>
  <c r="L9" i="7"/>
  <c r="J9" i="7"/>
  <c r="BB9" i="7" s="1"/>
  <c r="AI233" i="7" l="1"/>
  <c r="AP48" i="7"/>
  <c r="BE177" i="7"/>
  <c r="AH220" i="7"/>
  <c r="W68" i="7"/>
  <c r="AX87" i="7"/>
  <c r="W81" i="7"/>
  <c r="W96" i="7"/>
  <c r="BE107" i="7"/>
  <c r="AA116" i="7"/>
  <c r="AT156" i="7"/>
  <c r="AR201" i="7"/>
  <c r="T220" i="7"/>
  <c r="T60" i="7"/>
  <c r="AR195" i="7"/>
  <c r="AR211" i="7" s="1"/>
  <c r="AY233" i="7"/>
  <c r="W23" i="7"/>
  <c r="AE234" i="7"/>
  <c r="BE180" i="7"/>
  <c r="T182" i="7"/>
  <c r="W25" i="7"/>
  <c r="W46" i="7"/>
  <c r="AG63" i="7"/>
  <c r="AZ64" i="7"/>
  <c r="BE64" i="7" s="1"/>
  <c r="L212" i="7"/>
  <c r="AF212" i="7"/>
  <c r="BG433" i="6"/>
  <c r="AD34" i="7"/>
  <c r="T89" i="7"/>
  <c r="AH93" i="7"/>
  <c r="T97" i="7"/>
  <c r="AD123" i="7"/>
  <c r="AV123" i="7"/>
  <c r="L141" i="7"/>
  <c r="AL183" i="7"/>
  <c r="AT183" i="7"/>
  <c r="BB196" i="7"/>
  <c r="GA10" i="6"/>
  <c r="BB32" i="7"/>
  <c r="BF32" i="7" s="1"/>
  <c r="W33" i="7"/>
  <c r="AF34" i="7"/>
  <c r="AT34" i="7"/>
  <c r="AH48" i="7"/>
  <c r="W56" i="7"/>
  <c r="Q63" i="7"/>
  <c r="W64" i="7"/>
  <c r="T68" i="7"/>
  <c r="BE68" i="7" s="1"/>
  <c r="AZ68" i="7"/>
  <c r="BF68" i="7" s="1"/>
  <c r="AR87" i="7"/>
  <c r="W77" i="7"/>
  <c r="AJ93" i="7"/>
  <c r="AP99" i="7"/>
  <c r="AX127" i="7"/>
  <c r="W121" i="7"/>
  <c r="AL123" i="7"/>
  <c r="BB129" i="7"/>
  <c r="W130" i="7"/>
  <c r="AA152" i="7"/>
  <c r="BF169" i="7"/>
  <c r="BE186" i="7"/>
  <c r="AF213" i="7"/>
  <c r="AN211" i="7"/>
  <c r="AZ195" i="7"/>
  <c r="AX198" i="7"/>
  <c r="W201" i="7"/>
  <c r="AV201" i="7"/>
  <c r="X220" i="7"/>
  <c r="AP220" i="7"/>
  <c r="AX220" i="7"/>
  <c r="BE222" i="7"/>
  <c r="BB13" i="7"/>
  <c r="AJ18" i="7"/>
  <c r="AJ39" i="7" s="1"/>
  <c r="AJ34" i="7"/>
  <c r="V46" i="7"/>
  <c r="T66" i="7"/>
  <c r="AZ66" i="7"/>
  <c r="BE66" i="7" s="1"/>
  <c r="W79" i="7"/>
  <c r="W90" i="7"/>
  <c r="Q116" i="7"/>
  <c r="Z116" i="7"/>
  <c r="AG116" i="7"/>
  <c r="AO116" i="7"/>
  <c r="AW116" i="7"/>
  <c r="T129" i="7"/>
  <c r="X193" i="7"/>
  <c r="BF173" i="7"/>
  <c r="BD211" i="7"/>
  <c r="BB201" i="7"/>
  <c r="BE201" i="7" s="1"/>
  <c r="AB212" i="7"/>
  <c r="AJ212" i="7"/>
  <c r="W231" i="7"/>
  <c r="ES471" i="6"/>
  <c r="BB105" i="7"/>
  <c r="AQ116" i="7"/>
  <c r="AD183" i="7"/>
  <c r="AD194" i="7" s="1"/>
  <c r="BB183" i="7"/>
  <c r="BB199" i="7"/>
  <c r="GA311" i="6"/>
  <c r="BF311" i="6"/>
  <c r="DS432" i="6"/>
  <c r="GA282" i="6"/>
  <c r="BG432" i="6"/>
  <c r="GA56" i="6"/>
  <c r="DR56" i="6"/>
  <c r="ES56" i="6"/>
  <c r="BF471" i="6"/>
  <c r="GA150" i="6"/>
  <c r="GA471" i="6"/>
  <c r="BG311" i="6"/>
  <c r="GA388" i="6"/>
  <c r="BG434" i="6"/>
  <c r="ES432" i="6"/>
  <c r="BF433" i="6"/>
  <c r="BF388" i="6"/>
  <c r="BF434" i="6"/>
  <c r="EV56" i="6"/>
  <c r="BF345" i="6"/>
  <c r="DR432" i="6"/>
  <c r="FY432" i="6"/>
  <c r="BF10" i="6"/>
  <c r="ES10" i="6"/>
  <c r="EV10" i="6"/>
  <c r="ES150" i="6"/>
  <c r="DR282" i="6"/>
  <c r="ES282" i="6"/>
  <c r="BF282" i="6"/>
  <c r="DS282" i="6"/>
  <c r="EV282" i="6"/>
  <c r="DR311" i="6"/>
  <c r="ES311" i="6"/>
  <c r="EV311" i="6"/>
  <c r="GA345" i="6"/>
  <c r="BG345" i="6"/>
  <c r="DR388" i="6"/>
  <c r="ES388" i="6"/>
  <c r="EV388" i="6"/>
  <c r="AK232" i="7"/>
  <c r="AG233" i="7"/>
  <c r="K233" i="7"/>
  <c r="S233" i="7"/>
  <c r="AA233" i="7"/>
  <c r="Q233" i="7"/>
  <c r="BB188" i="7"/>
  <c r="BF188" i="7" s="1"/>
  <c r="AZ188" i="7"/>
  <c r="T188" i="7"/>
  <c r="W13" i="7"/>
  <c r="T16" i="7"/>
  <c r="AZ16" i="7"/>
  <c r="AB18" i="7"/>
  <c r="AL18" i="7"/>
  <c r="AT18" i="7"/>
  <c r="AB19" i="7"/>
  <c r="W32" i="7"/>
  <c r="BF37" i="7"/>
  <c r="V40" i="7"/>
  <c r="AZ41" i="7"/>
  <c r="T48" i="7"/>
  <c r="AX71" i="7"/>
  <c r="AX75" i="7" s="1"/>
  <c r="AX88" i="7" s="1"/>
  <c r="AB71" i="7"/>
  <c r="AB75" i="7" s="1"/>
  <c r="AB88" i="7" s="1"/>
  <c r="N87" i="7"/>
  <c r="AF87" i="7"/>
  <c r="AV87" i="7"/>
  <c r="AZ171" i="7"/>
  <c r="W171" i="7"/>
  <c r="BF189" i="7"/>
  <c r="AF211" i="7"/>
  <c r="AN213" i="7"/>
  <c r="AX204" i="7"/>
  <c r="AV204" i="7"/>
  <c r="BB204" i="7"/>
  <c r="AR204" i="7"/>
  <c r="T204" i="7"/>
  <c r="AO232" i="7"/>
  <c r="BN235" i="7"/>
  <c r="AF58" i="7"/>
  <c r="AT58" i="7"/>
  <c r="AL58" i="7"/>
  <c r="AB58" i="7"/>
  <c r="AP58" i="7"/>
  <c r="AH58" i="7"/>
  <c r="AD58" i="7"/>
  <c r="W78" i="7"/>
  <c r="T78" i="7"/>
  <c r="L146" i="7"/>
  <c r="N146" i="7"/>
  <c r="T9" i="7"/>
  <c r="AZ9" i="7"/>
  <c r="BB16" i="7"/>
  <c r="W17" i="7"/>
  <c r="AD18" i="7"/>
  <c r="AJ19" i="7"/>
  <c r="W20" i="7"/>
  <c r="T23" i="7"/>
  <c r="AZ23" i="7"/>
  <c r="T25" i="7"/>
  <c r="AZ25" i="7"/>
  <c r="T30" i="7"/>
  <c r="W40" i="7"/>
  <c r="T41" i="7"/>
  <c r="BB41" i="7"/>
  <c r="BE44" i="7"/>
  <c r="AJ48" i="7"/>
  <c r="W49" i="7"/>
  <c r="AJ71" i="7"/>
  <c r="W76" i="7"/>
  <c r="T76" i="7"/>
  <c r="W80" i="7"/>
  <c r="T80" i="7"/>
  <c r="R87" i="7"/>
  <c r="AZ110" i="7"/>
  <c r="BB110" i="7"/>
  <c r="BB150" i="7"/>
  <c r="AZ150" i="7"/>
  <c r="T150" i="7"/>
  <c r="BF150" i="7" s="1"/>
  <c r="AV192" i="7"/>
  <c r="AZ204" i="7"/>
  <c r="AN212" i="7"/>
  <c r="BD212" i="7"/>
  <c r="R220" i="7"/>
  <c r="BB59" i="7"/>
  <c r="W59" i="7"/>
  <c r="T59" i="7"/>
  <c r="AZ84" i="7"/>
  <c r="W84" i="7"/>
  <c r="AR208" i="7"/>
  <c r="T208" i="7"/>
  <c r="AR39" i="7"/>
  <c r="W12" i="7"/>
  <c r="T13" i="7"/>
  <c r="AH18" i="7"/>
  <c r="AP18" i="7"/>
  <c r="W26" i="7"/>
  <c r="T32" i="7"/>
  <c r="AB34" i="7"/>
  <c r="AL34" i="7"/>
  <c r="W35" i="7"/>
  <c r="V41" i="7"/>
  <c r="BB43" i="7"/>
  <c r="AB48" i="7"/>
  <c r="AL48" i="7"/>
  <c r="AT48" i="7"/>
  <c r="AZ59" i="7"/>
  <c r="BF61" i="7"/>
  <c r="AM234" i="7"/>
  <c r="AU234" i="7"/>
  <c r="AZ78" i="7"/>
  <c r="BB84" i="7"/>
  <c r="AZ103" i="7"/>
  <c r="BB103" i="7"/>
  <c r="L143" i="7"/>
  <c r="N143" i="7"/>
  <c r="L149" i="7"/>
  <c r="N149" i="7"/>
  <c r="BB162" i="7"/>
  <c r="T162" i="7"/>
  <c r="BB208" i="7"/>
  <c r="BF214" i="7"/>
  <c r="BF222" i="7"/>
  <c r="AZ60" i="7"/>
  <c r="AZ73" i="7"/>
  <c r="W74" i="7"/>
  <c r="P87" i="7"/>
  <c r="AR100" i="7"/>
  <c r="AZ89" i="7"/>
  <c r="AN115" i="7"/>
  <c r="K116" i="7"/>
  <c r="S116" i="7"/>
  <c r="AI116" i="7"/>
  <c r="AY116" i="7"/>
  <c r="BB119" i="7"/>
  <c r="BF119" i="7" s="1"/>
  <c r="L142" i="7"/>
  <c r="L145" i="7"/>
  <c r="AF156" i="7"/>
  <c r="BE169" i="7"/>
  <c r="BB174" i="7"/>
  <c r="AV183" i="7"/>
  <c r="AV194" i="7" s="1"/>
  <c r="BE189" i="7"/>
  <c r="R211" i="7"/>
  <c r="BD213" i="7"/>
  <c r="AZ197" i="7"/>
  <c r="W199" i="7"/>
  <c r="BE199" i="7" s="1"/>
  <c r="R212" i="7"/>
  <c r="AX203" i="7"/>
  <c r="AV206" i="7"/>
  <c r="AF220" i="7"/>
  <c r="AN220" i="7"/>
  <c r="AV220" i="7"/>
  <c r="Q232" i="7"/>
  <c r="AW232" i="7"/>
  <c r="AD231" i="7"/>
  <c r="AD232" i="7" s="1"/>
  <c r="AL231" i="7"/>
  <c r="AT231" i="7"/>
  <c r="BB77" i="7"/>
  <c r="BB79" i="7"/>
  <c r="BB81" i="7"/>
  <c r="AH99" i="7"/>
  <c r="BB123" i="7"/>
  <c r="BB134" i="7"/>
  <c r="AZ139" i="7"/>
  <c r="AE152" i="7"/>
  <c r="AN192" i="7"/>
  <c r="N193" i="7"/>
  <c r="AN193" i="7"/>
  <c r="BE176" i="7"/>
  <c r="BE181" i="7"/>
  <c r="BF202" i="7"/>
  <c r="V212" i="7"/>
  <c r="AZ206" i="7"/>
  <c r="BF206" i="7" s="1"/>
  <c r="P220" i="7"/>
  <c r="L231" i="7"/>
  <c r="L232" i="7" s="1"/>
  <c r="T231" i="7"/>
  <c r="X231" i="7"/>
  <c r="X232" i="7" s="1"/>
  <c r="BE223" i="7"/>
  <c r="M232" i="7"/>
  <c r="AS232" i="7"/>
  <c r="BB72" i="7"/>
  <c r="BB74" i="7"/>
  <c r="AP87" i="7"/>
  <c r="AD87" i="7"/>
  <c r="AL87" i="7"/>
  <c r="AT87" i="7"/>
  <c r="T85" i="7"/>
  <c r="AB93" i="7"/>
  <c r="AZ97" i="7"/>
  <c r="W98" i="7"/>
  <c r="AX99" i="7"/>
  <c r="AX100" i="7" s="1"/>
  <c r="O116" i="7"/>
  <c r="Y116" i="7"/>
  <c r="AE116" i="7"/>
  <c r="AM116" i="7"/>
  <c r="AU116" i="7"/>
  <c r="BC116" i="7"/>
  <c r="AR127" i="7"/>
  <c r="BB121" i="7"/>
  <c r="T123" i="7"/>
  <c r="AF123" i="7"/>
  <c r="AT123" i="7"/>
  <c r="AI152" i="7"/>
  <c r="AQ152" i="7"/>
  <c r="AY152" i="7"/>
  <c r="T128" i="7"/>
  <c r="AZ129" i="7"/>
  <c r="BE132" i="7"/>
  <c r="W133" i="7"/>
  <c r="T134" i="7"/>
  <c r="T139" i="7"/>
  <c r="BB139" i="7"/>
  <c r="BB148" i="7"/>
  <c r="AP193" i="7"/>
  <c r="AX193" i="7"/>
  <c r="W174" i="7"/>
  <c r="AZ182" i="7"/>
  <c r="AF183" i="7"/>
  <c r="AF193" i="7" s="1"/>
  <c r="T184" i="7"/>
  <c r="AR193" i="7"/>
  <c r="AZ184" i="7"/>
  <c r="BE184" i="7" s="1"/>
  <c r="AV196" i="7"/>
  <c r="L211" i="7"/>
  <c r="T197" i="7"/>
  <c r="AR197" i="7"/>
  <c r="AZ201" i="7"/>
  <c r="BE202" i="7"/>
  <c r="W212" i="7"/>
  <c r="T206" i="7"/>
  <c r="AR206" i="7"/>
  <c r="BB206" i="7"/>
  <c r="X211" i="7"/>
  <c r="AB220" i="7"/>
  <c r="AJ220" i="7"/>
  <c r="AR220" i="7"/>
  <c r="AZ220" i="7"/>
  <c r="BE215" i="7"/>
  <c r="AL220" i="7"/>
  <c r="AT220" i="7"/>
  <c r="AG232" i="7"/>
  <c r="N231" i="7"/>
  <c r="V231" i="7"/>
  <c r="BM235" i="7"/>
  <c r="BE230" i="7"/>
  <c r="M233" i="7"/>
  <c r="AS233" i="7"/>
  <c r="O233" i="7"/>
  <c r="Y233" i="7"/>
  <c r="AE233" i="7"/>
  <c r="AM233" i="7"/>
  <c r="AU233" i="7"/>
  <c r="AK233" i="7"/>
  <c r="W10" i="7"/>
  <c r="T11" i="7"/>
  <c r="BB11" i="7"/>
  <c r="V48" i="7"/>
  <c r="BE51" i="7"/>
  <c r="AZ58" i="7"/>
  <c r="T93" i="7"/>
  <c r="AF115" i="7"/>
  <c r="AV115" i="7"/>
  <c r="BF153" i="7"/>
  <c r="W162" i="7"/>
  <c r="AZ48" i="7"/>
  <c r="T50" i="7"/>
  <c r="T56" i="7"/>
  <c r="AZ56" i="7"/>
  <c r="BF56" i="7" s="1"/>
  <c r="T57" i="7"/>
  <c r="AZ93" i="7"/>
  <c r="W94" i="7"/>
  <c r="T95" i="7"/>
  <c r="R151" i="7"/>
  <c r="AX151" i="7"/>
  <c r="BE137" i="7"/>
  <c r="BB144" i="7"/>
  <c r="T146" i="7"/>
  <c r="BF146" i="7" s="1"/>
  <c r="BE175" i="7"/>
  <c r="AZ11" i="7"/>
  <c r="AX39" i="7"/>
  <c r="AZ30" i="7"/>
  <c r="W151" i="7"/>
  <c r="BF167" i="7"/>
  <c r="AZ55" i="7"/>
  <c r="BB138" i="7"/>
  <c r="T19" i="7"/>
  <c r="BB30" i="7"/>
  <c r="W31" i="7"/>
  <c r="BF38" i="7"/>
  <c r="P62" i="7"/>
  <c r="X62" i="7"/>
  <c r="T47" i="7"/>
  <c r="BB49" i="7"/>
  <c r="BF49" i="7" s="1"/>
  <c r="T52" i="7"/>
  <c r="BB52" i="7"/>
  <c r="T54" i="7"/>
  <c r="AZ54" i="7"/>
  <c r="T55" i="7"/>
  <c r="BB58" i="7"/>
  <c r="V75" i="7"/>
  <c r="X75" i="7"/>
  <c r="P75" i="7"/>
  <c r="AN75" i="7"/>
  <c r="AV75" i="7"/>
  <c r="BD75" i="7"/>
  <c r="AJ75" i="7"/>
  <c r="X87" i="7"/>
  <c r="AH87" i="7"/>
  <c r="V100" i="7"/>
  <c r="N115" i="7"/>
  <c r="BF107" i="7"/>
  <c r="X127" i="7"/>
  <c r="V151" i="7"/>
  <c r="AF151" i="7"/>
  <c r="AN151" i="7"/>
  <c r="AV151" i="7"/>
  <c r="BE131" i="7"/>
  <c r="BF137" i="7"/>
  <c r="T138" i="7"/>
  <c r="T155" i="7"/>
  <c r="BB155" i="7"/>
  <c r="T156" i="7"/>
  <c r="BF166" i="7"/>
  <c r="P193" i="7"/>
  <c r="AZ155" i="7"/>
  <c r="BD194" i="7"/>
  <c r="BE37" i="7"/>
  <c r="R62" i="7"/>
  <c r="T46" i="7"/>
  <c r="BB46" i="7"/>
  <c r="BF46" i="7" s="1"/>
  <c r="BB48" i="7"/>
  <c r="BF48" i="7" s="1"/>
  <c r="T49" i="7"/>
  <c r="BF51" i="7"/>
  <c r="BB54" i="7"/>
  <c r="AZ57" i="7"/>
  <c r="T58" i="7"/>
  <c r="BE61" i="7"/>
  <c r="AR75" i="7"/>
  <c r="AR88" i="7" s="1"/>
  <c r="V87" i="7"/>
  <c r="V88" i="7" s="1"/>
  <c r="AN87" i="7"/>
  <c r="AB87" i="7"/>
  <c r="AJ87" i="7"/>
  <c r="AZ85" i="7"/>
  <c r="W86" i="7"/>
  <c r="P100" i="7"/>
  <c r="X100" i="7"/>
  <c r="AH100" i="7"/>
  <c r="P115" i="7"/>
  <c r="P116" i="7" s="1"/>
  <c r="BB101" i="7"/>
  <c r="W108" i="7"/>
  <c r="BB112" i="7"/>
  <c r="AZ126" i="7"/>
  <c r="BB141" i="7"/>
  <c r="BF141" i="7" s="1"/>
  <c r="BB142" i="7"/>
  <c r="BE142" i="7" s="1"/>
  <c r="BE153" i="7"/>
  <c r="AX194" i="7"/>
  <c r="BF164" i="7"/>
  <c r="BE167" i="7"/>
  <c r="BE173" i="7"/>
  <c r="BB19" i="7"/>
  <c r="BF19" i="7" s="1"/>
  <c r="AZ52" i="7"/>
  <c r="BB108" i="7"/>
  <c r="BB156" i="7"/>
  <c r="L193" i="7"/>
  <c r="L39" i="7"/>
  <c r="AB39" i="7"/>
  <c r="BE14" i="7"/>
  <c r="W19" i="7"/>
  <c r="AZ47" i="7"/>
  <c r="AZ50" i="7"/>
  <c r="L75" i="7"/>
  <c r="L87" i="7" s="1"/>
  <c r="L88" i="7" s="1"/>
  <c r="BD87" i="7"/>
  <c r="R100" i="7"/>
  <c r="BE91" i="7"/>
  <c r="AZ95" i="7"/>
  <c r="AD115" i="7"/>
  <c r="AL115" i="7"/>
  <c r="AT115" i="7"/>
  <c r="BD115" i="7"/>
  <c r="BB114" i="7"/>
  <c r="R127" i="7"/>
  <c r="BF132" i="7"/>
  <c r="BD192" i="7"/>
  <c r="W156" i="7"/>
  <c r="BF165" i="7"/>
  <c r="BF170" i="7"/>
  <c r="AL193" i="7"/>
  <c r="AT193" i="7"/>
  <c r="Z152" i="7"/>
  <c r="AG152" i="7"/>
  <c r="AO152" i="7"/>
  <c r="AG234" i="7"/>
  <c r="AO234" i="7"/>
  <c r="AW234" i="7"/>
  <c r="BC234" i="7"/>
  <c r="BE214" i="7"/>
  <c r="BC233" i="7"/>
  <c r="AA234" i="7"/>
  <c r="AI234" i="7"/>
  <c r="AQ234" i="7"/>
  <c r="AY234" i="7"/>
  <c r="U232" i="7"/>
  <c r="AC232" i="7"/>
  <c r="BA232" i="7"/>
  <c r="AO233" i="7"/>
  <c r="O232" i="7"/>
  <c r="AE232" i="7"/>
  <c r="AM232" i="7"/>
  <c r="AU232" i="7"/>
  <c r="BC232" i="7"/>
  <c r="W232" i="7"/>
  <c r="U233" i="7"/>
  <c r="AC233" i="7"/>
  <c r="BA233" i="7"/>
  <c r="K232" i="7"/>
  <c r="S232" i="7"/>
  <c r="AA232" i="7"/>
  <c r="AI232" i="7"/>
  <c r="AQ232" i="7"/>
  <c r="AY232" i="7"/>
  <c r="AJ193" i="7"/>
  <c r="BE178" i="7"/>
  <c r="U234" i="7"/>
  <c r="AC234" i="7"/>
  <c r="AK234" i="7"/>
  <c r="AS234" i="7"/>
  <c r="BA234" i="7"/>
  <c r="BF16" i="7"/>
  <c r="V39" i="7"/>
  <c r="BF15" i="7"/>
  <c r="BE16" i="7"/>
  <c r="T21" i="7"/>
  <c r="AZ21" i="7"/>
  <c r="BE32" i="7"/>
  <c r="BF13" i="7"/>
  <c r="BF14" i="7"/>
  <c r="BE15" i="7"/>
  <c r="BB21" i="7"/>
  <c r="W22" i="7"/>
  <c r="BF23" i="7"/>
  <c r="BE28" i="7"/>
  <c r="AW63" i="7"/>
  <c r="BE13" i="7"/>
  <c r="BE23" i="7"/>
  <c r="W24" i="7"/>
  <c r="BF28" i="7"/>
  <c r="BE38" i="7"/>
  <c r="BF432" i="6"/>
  <c r="DS388" i="6"/>
  <c r="DS311" i="6"/>
  <c r="DS57" i="6"/>
  <c r="BG388" i="6"/>
  <c r="BG282" i="6"/>
  <c r="BG57" i="6"/>
  <c r="DR471" i="6"/>
  <c r="DR150" i="6"/>
  <c r="DR10" i="6"/>
  <c r="DS471" i="6"/>
  <c r="DS150" i="6"/>
  <c r="DS56" i="6"/>
  <c r="DS10" i="6"/>
  <c r="BF150" i="6"/>
  <c r="BG471" i="6"/>
  <c r="BG150" i="6"/>
  <c r="BF56" i="6"/>
  <c r="BG56" i="6"/>
  <c r="BG10" i="6"/>
  <c r="R39" i="7"/>
  <c r="R63" i="7" s="1"/>
  <c r="W67" i="7"/>
  <c r="BB67" i="7"/>
  <c r="AZ67" i="7"/>
  <c r="T67" i="7"/>
  <c r="T18" i="7"/>
  <c r="AZ18" i="7"/>
  <c r="AD19" i="7"/>
  <c r="AL19" i="7"/>
  <c r="AT19" i="7"/>
  <c r="T34" i="7"/>
  <c r="BB34" i="7"/>
  <c r="N39" i="7"/>
  <c r="AR62" i="7"/>
  <c r="BD62" i="7"/>
  <c r="N62" i="7"/>
  <c r="W45" i="7"/>
  <c r="BB45" i="7"/>
  <c r="AZ45" i="7"/>
  <c r="AT49" i="7"/>
  <c r="AL49" i="7"/>
  <c r="AD49" i="7"/>
  <c r="AJ49" i="7"/>
  <c r="AB49" i="7"/>
  <c r="AX49" i="7"/>
  <c r="AX62" i="7" s="1"/>
  <c r="AP49" i="7"/>
  <c r="AH49" i="7"/>
  <c r="U63" i="7"/>
  <c r="AK63" i="7"/>
  <c r="BA63" i="7"/>
  <c r="N75" i="7"/>
  <c r="N88" i="7" s="1"/>
  <c r="W69" i="7"/>
  <c r="BB69" i="7"/>
  <c r="AZ69" i="7"/>
  <c r="T69" i="7"/>
  <c r="L115" i="7"/>
  <c r="V115" i="7"/>
  <c r="V116" i="7" s="1"/>
  <c r="W102" i="7"/>
  <c r="BB102" i="7"/>
  <c r="AZ102" i="7"/>
  <c r="T102" i="7"/>
  <c r="W111" i="7"/>
  <c r="BB111" i="7"/>
  <c r="AZ111" i="7"/>
  <c r="T111" i="7"/>
  <c r="BF106" i="7"/>
  <c r="P39" i="7"/>
  <c r="AV39" i="7"/>
  <c r="T12" i="7"/>
  <c r="AZ12" i="7"/>
  <c r="T17" i="7"/>
  <c r="AZ17" i="7"/>
  <c r="BB18" i="7"/>
  <c r="AF19" i="7"/>
  <c r="AF39" i="7" s="1"/>
  <c r="T20" i="7"/>
  <c r="AZ20" i="7"/>
  <c r="T22" i="7"/>
  <c r="AZ22" i="7"/>
  <c r="T24" i="7"/>
  <c r="AZ24" i="7"/>
  <c r="T26" i="7"/>
  <c r="AZ26" i="7"/>
  <c r="AZ29" i="7"/>
  <c r="T31" i="7"/>
  <c r="AZ31" i="7"/>
  <c r="T33" i="7"/>
  <c r="AZ33" i="7"/>
  <c r="T35" i="7"/>
  <c r="AZ35" i="7"/>
  <c r="BF35" i="7" s="1"/>
  <c r="AZ36" i="7"/>
  <c r="T45" i="7"/>
  <c r="AT59" i="7"/>
  <c r="AL59" i="7"/>
  <c r="AD59" i="7"/>
  <c r="AJ59" i="7"/>
  <c r="AB59" i="7"/>
  <c r="AP59" i="7"/>
  <c r="BF59" i="7" s="1"/>
  <c r="AH59" i="7"/>
  <c r="Y63" i="7"/>
  <c r="AO63" i="7"/>
  <c r="BF66" i="7"/>
  <c r="AV117" i="7"/>
  <c r="AF117" i="7"/>
  <c r="AT117" i="7"/>
  <c r="AL117" i="7"/>
  <c r="AD117" i="7"/>
  <c r="AJ117" i="7"/>
  <c r="AB117" i="7"/>
  <c r="AP117" i="7"/>
  <c r="P127" i="7"/>
  <c r="AH117" i="7"/>
  <c r="BD88" i="7"/>
  <c r="AN39" i="7"/>
  <c r="BD39" i="7"/>
  <c r="T10" i="7"/>
  <c r="AZ10" i="7"/>
  <c r="X39" i="7"/>
  <c r="AH19" i="7"/>
  <c r="T29" i="7"/>
  <c r="AH34" i="7"/>
  <c r="AP34" i="7"/>
  <c r="T36" i="7"/>
  <c r="BB36" i="7"/>
  <c r="L62" i="7"/>
  <c r="AN62" i="7"/>
  <c r="AV62" i="7"/>
  <c r="W42" i="7"/>
  <c r="BB42" i="7"/>
  <c r="V42" i="7"/>
  <c r="T42" i="7"/>
  <c r="BF44" i="7"/>
  <c r="AF49" i="7"/>
  <c r="BB53" i="7"/>
  <c r="T53" i="7"/>
  <c r="M63" i="7"/>
  <c r="AC63" i="7"/>
  <c r="AS63" i="7"/>
  <c r="R75" i="7"/>
  <c r="W65" i="7"/>
  <c r="BB65" i="7"/>
  <c r="AZ65" i="7"/>
  <c r="T65" i="7"/>
  <c r="BE70" i="7"/>
  <c r="BF70" i="7"/>
  <c r="W99" i="7"/>
  <c r="BB99" i="7"/>
  <c r="AZ99" i="7"/>
  <c r="T99" i="7"/>
  <c r="AV122" i="7"/>
  <c r="AF122" i="7"/>
  <c r="AT122" i="7"/>
  <c r="AL122" i="7"/>
  <c r="AD122" i="7"/>
  <c r="AJ122" i="7"/>
  <c r="AB122" i="7"/>
  <c r="AP122" i="7"/>
  <c r="AH122" i="7"/>
  <c r="BF134" i="7"/>
  <c r="AX152" i="7"/>
  <c r="M151" i="7"/>
  <c r="M152" i="7" s="1"/>
  <c r="L140" i="7"/>
  <c r="N140" i="7"/>
  <c r="T40" i="7"/>
  <c r="AZ40" i="7"/>
  <c r="V47" i="7"/>
  <c r="BB47" i="7"/>
  <c r="BB50" i="7"/>
  <c r="BB55" i="7"/>
  <c r="BB57" i="7"/>
  <c r="BB60" i="7"/>
  <c r="BF60" i="7" s="1"/>
  <c r="Z63" i="7"/>
  <c r="AD71" i="7"/>
  <c r="AD75" i="7" s="1"/>
  <c r="AL71" i="7"/>
  <c r="AL75" i="7" s="1"/>
  <c r="AL88" i="7" s="1"/>
  <c r="AT71" i="7"/>
  <c r="AT75" i="7" s="1"/>
  <c r="AT88" i="7" s="1"/>
  <c r="BB73" i="7"/>
  <c r="BF73" i="7" s="1"/>
  <c r="BB76" i="7"/>
  <c r="BB78" i="7"/>
  <c r="BB80" i="7"/>
  <c r="BE80" i="7" s="1"/>
  <c r="BB85" i="7"/>
  <c r="L100" i="7"/>
  <c r="BD100" i="7"/>
  <c r="BF91" i="7"/>
  <c r="X115" i="7"/>
  <c r="AH115" i="7"/>
  <c r="AP115" i="7"/>
  <c r="AX115" i="7"/>
  <c r="BE106" i="7"/>
  <c r="M116" i="7"/>
  <c r="U116" i="7"/>
  <c r="AN127" i="7"/>
  <c r="BD127" i="7"/>
  <c r="W120" i="7"/>
  <c r="W127" i="7" s="1"/>
  <c r="W152" i="7" s="1"/>
  <c r="BB120" i="7"/>
  <c r="AZ120" i="7"/>
  <c r="T120" i="7"/>
  <c r="P151" i="7"/>
  <c r="P152" i="7" s="1"/>
  <c r="X151" i="7"/>
  <c r="X152" i="7" s="1"/>
  <c r="AH151" i="7"/>
  <c r="AP151" i="7"/>
  <c r="BF131" i="7"/>
  <c r="BE141" i="7"/>
  <c r="T143" i="7"/>
  <c r="BF143" i="7" s="1"/>
  <c r="N144" i="7"/>
  <c r="L144" i="7"/>
  <c r="T43" i="7"/>
  <c r="O234" i="7"/>
  <c r="S234" i="7"/>
  <c r="K63" i="7"/>
  <c r="O63" i="7"/>
  <c r="S63" i="7"/>
  <c r="AA63" i="7"/>
  <c r="AE63" i="7"/>
  <c r="AI63" i="7"/>
  <c r="AM63" i="7"/>
  <c r="AQ63" i="7"/>
  <c r="AU63" i="7"/>
  <c r="AY63" i="7"/>
  <c r="BC63" i="7"/>
  <c r="AF71" i="7"/>
  <c r="AF75" i="7" s="1"/>
  <c r="T72" i="7"/>
  <c r="T74" i="7"/>
  <c r="T77" i="7"/>
  <c r="T79" i="7"/>
  <c r="BF79" i="7" s="1"/>
  <c r="T81" i="7"/>
  <c r="T84" i="7"/>
  <c r="T86" i="7"/>
  <c r="BB86" i="7"/>
  <c r="AN100" i="7"/>
  <c r="AV100" i="7"/>
  <c r="AB115" i="7"/>
  <c r="AJ115" i="7"/>
  <c r="AR115" i="7"/>
  <c r="AR116" i="7" s="1"/>
  <c r="W104" i="7"/>
  <c r="BB104" i="7"/>
  <c r="AZ104" i="7"/>
  <c r="T104" i="7"/>
  <c r="W109" i="7"/>
  <c r="BB109" i="7"/>
  <c r="AZ109" i="7"/>
  <c r="T109" i="7"/>
  <c r="W113" i="7"/>
  <c r="BB113" i="7"/>
  <c r="AZ113" i="7"/>
  <c r="T113" i="7"/>
  <c r="AC116" i="7"/>
  <c r="AK116" i="7"/>
  <c r="AS116" i="7"/>
  <c r="BA116" i="7"/>
  <c r="L127" i="7"/>
  <c r="V127" i="7"/>
  <c r="V152" i="7" s="1"/>
  <c r="BB124" i="7"/>
  <c r="T124" i="7"/>
  <c r="AB151" i="7"/>
  <c r="AJ151" i="7"/>
  <c r="BD151" i="7"/>
  <c r="BE134" i="7"/>
  <c r="N148" i="7"/>
  <c r="L148" i="7"/>
  <c r="AH71" i="7"/>
  <c r="AH75" i="7" s="1"/>
  <c r="AP71" i="7"/>
  <c r="AP75" i="7" s="1"/>
  <c r="W92" i="7"/>
  <c r="BB92" i="7"/>
  <c r="AZ92" i="7"/>
  <c r="T92" i="7"/>
  <c r="R115" i="7"/>
  <c r="R116" i="7" s="1"/>
  <c r="N127" i="7"/>
  <c r="AD151" i="7"/>
  <c r="AL151" i="7"/>
  <c r="AT151" i="7"/>
  <c r="AN194" i="7"/>
  <c r="BB89" i="7"/>
  <c r="BE89" i="7" s="1"/>
  <c r="AD93" i="7"/>
  <c r="AL93" i="7"/>
  <c r="AT93" i="7"/>
  <c r="BB93" i="7"/>
  <c r="BB95" i="7"/>
  <c r="BB97" i="7"/>
  <c r="AB99" i="7"/>
  <c r="AB100" i="7" s="1"/>
  <c r="AJ99" i="7"/>
  <c r="AJ100" i="7" s="1"/>
  <c r="N100" i="7"/>
  <c r="W101" i="7"/>
  <c r="W103" i="7"/>
  <c r="W105" i="7"/>
  <c r="W110" i="7"/>
  <c r="W112" i="7"/>
  <c r="W114" i="7"/>
  <c r="AZ117" i="7"/>
  <c r="AZ122" i="7"/>
  <c r="AZ125" i="7"/>
  <c r="AZ136" i="7"/>
  <c r="T140" i="7"/>
  <c r="S152" i="7"/>
  <c r="P194" i="7"/>
  <c r="X194" i="7"/>
  <c r="X192" i="7"/>
  <c r="P213" i="7"/>
  <c r="T90" i="7"/>
  <c r="AZ90" i="7"/>
  <c r="AF93" i="7"/>
  <c r="AF100" i="7" s="1"/>
  <c r="T94" i="7"/>
  <c r="AZ94" i="7"/>
  <c r="BF94" i="7" s="1"/>
  <c r="T96" i="7"/>
  <c r="AZ96" i="7"/>
  <c r="T98" i="7"/>
  <c r="AZ98" i="7"/>
  <c r="AD99" i="7"/>
  <c r="AL99" i="7"/>
  <c r="AT99" i="7"/>
  <c r="T117" i="7"/>
  <c r="AZ118" i="7"/>
  <c r="T122" i="7"/>
  <c r="AH123" i="7"/>
  <c r="AP123" i="7"/>
  <c r="BF123" i="7" s="1"/>
  <c r="T125" i="7"/>
  <c r="T126" i="7"/>
  <c r="BF126" i="7" s="1"/>
  <c r="AR151" i="7"/>
  <c r="AR152" i="7" s="1"/>
  <c r="AZ128" i="7"/>
  <c r="BE128" i="7" s="1"/>
  <c r="T130" i="7"/>
  <c r="AZ130" i="7"/>
  <c r="T133" i="7"/>
  <c r="AZ133" i="7"/>
  <c r="T136" i="7"/>
  <c r="K151" i="7"/>
  <c r="K152" i="7" s="1"/>
  <c r="T145" i="7"/>
  <c r="BF145" i="7" s="1"/>
  <c r="T149" i="7"/>
  <c r="BF149" i="7" s="1"/>
  <c r="O152" i="7"/>
  <c r="Y152" i="7"/>
  <c r="AC152" i="7"/>
  <c r="AK152" i="7"/>
  <c r="AR194" i="7"/>
  <c r="BF168" i="7"/>
  <c r="BB187" i="7"/>
  <c r="T187" i="7"/>
  <c r="P211" i="7"/>
  <c r="AP93" i="7"/>
  <c r="AP100" i="7" s="1"/>
  <c r="T101" i="7"/>
  <c r="T103" i="7"/>
  <c r="T105" i="7"/>
  <c r="T108" i="7"/>
  <c r="T110" i="7"/>
  <c r="BE110" i="7" s="1"/>
  <c r="T112" i="7"/>
  <c r="BE112" i="7" s="1"/>
  <c r="T114" i="7"/>
  <c r="T118" i="7"/>
  <c r="T121" i="7"/>
  <c r="BE121" i="7" s="1"/>
  <c r="AB123" i="7"/>
  <c r="Q151" i="7"/>
  <c r="Q152" i="7" s="1"/>
  <c r="U152" i="7"/>
  <c r="L194" i="7"/>
  <c r="BF163" i="7"/>
  <c r="BD193" i="7"/>
  <c r="P192" i="7"/>
  <c r="AJ211" i="7"/>
  <c r="R194" i="7"/>
  <c r="R192" i="7"/>
  <c r="BB154" i="7"/>
  <c r="AZ154" i="7"/>
  <c r="AZ192" i="7" s="1"/>
  <c r="T154" i="7"/>
  <c r="BE163" i="7"/>
  <c r="BE165" i="7"/>
  <c r="BE166" i="7"/>
  <c r="BE170" i="7"/>
  <c r="BF175" i="7"/>
  <c r="BF177" i="7"/>
  <c r="BF181" i="7"/>
  <c r="BF183" i="7"/>
  <c r="L192" i="7"/>
  <c r="AR192" i="7"/>
  <c r="Z211" i="7"/>
  <c r="Z233" i="7" s="1"/>
  <c r="AH211" i="7"/>
  <c r="AP211" i="7"/>
  <c r="AV200" i="7"/>
  <c r="W200" i="7"/>
  <c r="W213" i="7" s="1"/>
  <c r="BB200" i="7"/>
  <c r="AZ200" i="7"/>
  <c r="AR200" i="7"/>
  <c r="T200" i="7"/>
  <c r="AX200" i="7"/>
  <c r="N212" i="7"/>
  <c r="Z212" i="7"/>
  <c r="Z234" i="7" s="1"/>
  <c r="AH212" i="7"/>
  <c r="AP212" i="7"/>
  <c r="BE204" i="7"/>
  <c r="AV207" i="7"/>
  <c r="BB207" i="7"/>
  <c r="AZ207" i="7"/>
  <c r="AR207" i="7"/>
  <c r="T207" i="7"/>
  <c r="BE210" i="7"/>
  <c r="BF210" i="7"/>
  <c r="P212" i="7"/>
  <c r="V220" i="7"/>
  <c r="AD192" i="7"/>
  <c r="AT194" i="7"/>
  <c r="AT192" i="7"/>
  <c r="BE164" i="7"/>
  <c r="R193" i="7"/>
  <c r="BF186" i="7"/>
  <c r="L213" i="7"/>
  <c r="AB213" i="7"/>
  <c r="AJ213" i="7"/>
  <c r="AT212" i="7"/>
  <c r="AV205" i="7"/>
  <c r="BB205" i="7"/>
  <c r="AZ205" i="7"/>
  <c r="AR205" i="7"/>
  <c r="T205" i="7"/>
  <c r="R231" i="7"/>
  <c r="AT232" i="7"/>
  <c r="BB231" i="7"/>
  <c r="BF221" i="7"/>
  <c r="AS152" i="7"/>
  <c r="AW152" i="7"/>
  <c r="BA152" i="7"/>
  <c r="N194" i="7"/>
  <c r="V194" i="7"/>
  <c r="W194" i="7"/>
  <c r="AJ156" i="7"/>
  <c r="AJ194" i="7" s="1"/>
  <c r="AB156" i="7"/>
  <c r="AP156" i="7"/>
  <c r="AH156" i="7"/>
  <c r="AL156" i="7"/>
  <c r="AL194" i="7" s="1"/>
  <c r="BE168" i="7"/>
  <c r="V193" i="7"/>
  <c r="BF176" i="7"/>
  <c r="BF178" i="7"/>
  <c r="BF180" i="7"/>
  <c r="BF199" i="7"/>
  <c r="AD212" i="7"/>
  <c r="AL212" i="7"/>
  <c r="AX212" i="7"/>
  <c r="AV209" i="7"/>
  <c r="BB209" i="7"/>
  <c r="AR209" i="7"/>
  <c r="T209" i="7"/>
  <c r="AB211" i="7"/>
  <c r="BF215" i="7"/>
  <c r="BB220" i="7"/>
  <c r="BB182" i="7"/>
  <c r="BF182" i="7" s="1"/>
  <c r="AH183" i="7"/>
  <c r="AH193" i="7" s="1"/>
  <c r="BE191" i="7"/>
  <c r="N213" i="7"/>
  <c r="V213" i="7"/>
  <c r="AD213" i="7"/>
  <c r="AL213" i="7"/>
  <c r="AT213" i="7"/>
  <c r="BB195" i="7"/>
  <c r="AX196" i="7"/>
  <c r="BB197" i="7"/>
  <c r="AZ198" i="7"/>
  <c r="AR203" i="7"/>
  <c r="AV208" i="7"/>
  <c r="BF208" i="7" s="1"/>
  <c r="N220" i="7"/>
  <c r="N232" i="7" s="1"/>
  <c r="T232" i="7"/>
  <c r="AF231" i="7"/>
  <c r="AF232" i="7" s="1"/>
  <c r="AN231" i="7"/>
  <c r="AV231" i="7"/>
  <c r="AV232" i="7" s="1"/>
  <c r="BD231" i="7"/>
  <c r="BF230" i="7"/>
  <c r="T171" i="7"/>
  <c r="BF171" i="7" s="1"/>
  <c r="T174" i="7"/>
  <c r="BE174" i="7" s="1"/>
  <c r="AB183" i="7"/>
  <c r="AB193" i="7" s="1"/>
  <c r="T185" i="7"/>
  <c r="BE185" i="7" s="1"/>
  <c r="T190" i="7"/>
  <c r="BE190" i="7" s="1"/>
  <c r="N192" i="7"/>
  <c r="V192" i="7"/>
  <c r="AX192" i="7"/>
  <c r="AV195" i="7"/>
  <c r="T196" i="7"/>
  <c r="AR196" i="7"/>
  <c r="AV197" i="7"/>
  <c r="BE197" i="7" s="1"/>
  <c r="T198" i="7"/>
  <c r="BB198" i="7"/>
  <c r="T203" i="7"/>
  <c r="BB203" i="7"/>
  <c r="N211" i="7"/>
  <c r="V211" i="7"/>
  <c r="AD211" i="7"/>
  <c r="AL211" i="7"/>
  <c r="AT211" i="7"/>
  <c r="BD220" i="7"/>
  <c r="BE217" i="7"/>
  <c r="BF217" i="7"/>
  <c r="AH231" i="7"/>
  <c r="AH232" i="7" s="1"/>
  <c r="AP231" i="7"/>
  <c r="AP232" i="7" s="1"/>
  <c r="AX231" i="7"/>
  <c r="AX232" i="7" s="1"/>
  <c r="BF223" i="7"/>
  <c r="Z232" i="7"/>
  <c r="R213" i="7"/>
  <c r="Z213" i="7"/>
  <c r="AH213" i="7"/>
  <c r="AP213" i="7"/>
  <c r="P231" i="7"/>
  <c r="P232" i="7" s="1"/>
  <c r="AB231" i="7"/>
  <c r="AJ231" i="7"/>
  <c r="AJ232" i="7" s="1"/>
  <c r="AR231" i="7"/>
  <c r="AR232" i="7" s="1"/>
  <c r="AZ231" i="7"/>
  <c r="BE221" i="7"/>
  <c r="BZ483" i="6"/>
  <c r="BY483" i="6"/>
  <c r="BX483" i="6"/>
  <c r="BZ470" i="6"/>
  <c r="BY470" i="6"/>
  <c r="BX470" i="6"/>
  <c r="BZ457" i="6"/>
  <c r="BY457" i="6"/>
  <c r="BX457" i="6"/>
  <c r="BZ444" i="6"/>
  <c r="BY444" i="6"/>
  <c r="BX444" i="6"/>
  <c r="BZ431" i="6"/>
  <c r="BY431" i="6"/>
  <c r="BX431" i="6"/>
  <c r="BZ418" i="6"/>
  <c r="BY418" i="6"/>
  <c r="BX418" i="6"/>
  <c r="BZ400" i="6"/>
  <c r="BY400" i="6"/>
  <c r="BX400" i="6"/>
  <c r="BZ387" i="6"/>
  <c r="BY387" i="6"/>
  <c r="BX387" i="6"/>
  <c r="BZ374" i="6"/>
  <c r="BY374" i="6"/>
  <c r="BX374" i="6"/>
  <c r="BZ361" i="6"/>
  <c r="BX361" i="6"/>
  <c r="BZ9" i="6"/>
  <c r="BX9" i="6"/>
  <c r="M483" i="6"/>
  <c r="N483" i="6"/>
  <c r="L483" i="6"/>
  <c r="N470" i="6"/>
  <c r="M470" i="6"/>
  <c r="L470" i="6"/>
  <c r="N457" i="6"/>
  <c r="M457" i="6"/>
  <c r="L457" i="6"/>
  <c r="N444" i="6"/>
  <c r="M444" i="6"/>
  <c r="L444" i="6"/>
  <c r="N431" i="6"/>
  <c r="M431" i="6"/>
  <c r="L431" i="6"/>
  <c r="N418" i="6"/>
  <c r="M418" i="6"/>
  <c r="L418" i="6"/>
  <c r="N400" i="6"/>
  <c r="M400" i="6"/>
  <c r="L400" i="6"/>
  <c r="N387" i="6"/>
  <c r="M387" i="6"/>
  <c r="L387" i="6"/>
  <c r="L374" i="6"/>
  <c r="N374" i="6"/>
  <c r="M374" i="6"/>
  <c r="N361" i="6"/>
  <c r="L361" i="6"/>
  <c r="N310" i="6"/>
  <c r="N9" i="6"/>
  <c r="L9" i="6"/>
  <c r="BF97" i="7" l="1"/>
  <c r="W211" i="7"/>
  <c r="BF201" i="7"/>
  <c r="W100" i="7"/>
  <c r="BF77" i="7"/>
  <c r="BE119" i="7"/>
  <c r="AH116" i="7"/>
  <c r="BF76" i="7"/>
  <c r="BF53" i="7"/>
  <c r="BF33" i="7"/>
  <c r="BE24" i="7"/>
  <c r="BE17" i="7"/>
  <c r="X88" i="7"/>
  <c r="BF184" i="7"/>
  <c r="BE139" i="7"/>
  <c r="AD193" i="7"/>
  <c r="BE150" i="7"/>
  <c r="BE124" i="7"/>
  <c r="AV116" i="7"/>
  <c r="BF74" i="7"/>
  <c r="BF43" i="7"/>
  <c r="AD62" i="7"/>
  <c r="BE21" i="7"/>
  <c r="BF52" i="7"/>
  <c r="BE188" i="7"/>
  <c r="AR212" i="7"/>
  <c r="AH88" i="7"/>
  <c r="AZ115" i="7"/>
  <c r="BF72" i="7"/>
  <c r="BE146" i="7"/>
  <c r="BE123" i="7"/>
  <c r="BF98" i="7"/>
  <c r="L151" i="7"/>
  <c r="L152" i="7" s="1"/>
  <c r="BD116" i="7"/>
  <c r="AT39" i="7"/>
  <c r="AG235" i="7"/>
  <c r="BF156" i="7"/>
  <c r="BE148" i="7"/>
  <c r="BE42" i="7"/>
  <c r="BF29" i="7"/>
  <c r="BF64" i="7"/>
  <c r="BF54" i="7"/>
  <c r="BF162" i="7"/>
  <c r="BE129" i="7"/>
  <c r="AX211" i="7"/>
  <c r="BE84" i="7"/>
  <c r="AD39" i="7"/>
  <c r="AD63" i="7" s="1"/>
  <c r="P88" i="7"/>
  <c r="BF30" i="7"/>
  <c r="BE196" i="7"/>
  <c r="BE125" i="7"/>
  <c r="BE96" i="7"/>
  <c r="BF103" i="7"/>
  <c r="BE86" i="7"/>
  <c r="BF138" i="7"/>
  <c r="AF194" i="7"/>
  <c r="BF190" i="7"/>
  <c r="BF108" i="7"/>
  <c r="BF11" i="7"/>
  <c r="AL232" i="7"/>
  <c r="BF187" i="7"/>
  <c r="BE220" i="7"/>
  <c r="BE56" i="7"/>
  <c r="EJ387" i="6"/>
  <c r="BE208" i="7"/>
  <c r="AB194" i="7"/>
  <c r="BE102" i="7"/>
  <c r="W39" i="7"/>
  <c r="W233" i="7" s="1"/>
  <c r="BE206" i="7"/>
  <c r="BE162" i="7"/>
  <c r="W87" i="7"/>
  <c r="BF41" i="7"/>
  <c r="BE25" i="7"/>
  <c r="BF9" i="7"/>
  <c r="EK457" i="6"/>
  <c r="EK444" i="6"/>
  <c r="EK418" i="6"/>
  <c r="EL387" i="6"/>
  <c r="EL374" i="6"/>
  <c r="EL444" i="6"/>
  <c r="EK374" i="6"/>
  <c r="EL400" i="6"/>
  <c r="EJ444" i="6"/>
  <c r="EL470" i="6"/>
  <c r="EJ9" i="6"/>
  <c r="EL9" i="6"/>
  <c r="EJ418" i="6"/>
  <c r="EL418" i="6"/>
  <c r="EJ470" i="6"/>
  <c r="EK470" i="6"/>
  <c r="EL483" i="6"/>
  <c r="EJ361" i="6"/>
  <c r="EL361" i="6"/>
  <c r="EJ374" i="6"/>
  <c r="EJ400" i="6"/>
  <c r="EK400" i="6"/>
  <c r="V232" i="7"/>
  <c r="AZ232" i="7"/>
  <c r="AI235" i="7"/>
  <c r="AB232" i="7"/>
  <c r="AO235" i="7"/>
  <c r="AN232" i="7"/>
  <c r="AW235" i="7"/>
  <c r="AE235" i="7"/>
  <c r="AJ192" i="7"/>
  <c r="BF139" i="7"/>
  <c r="BE231" i="7"/>
  <c r="BE232" i="7" s="1"/>
  <c r="T212" i="7"/>
  <c r="AZ211" i="7"/>
  <c r="BE171" i="7"/>
  <c r="BF185" i="7"/>
  <c r="AH194" i="7"/>
  <c r="W192" i="7"/>
  <c r="R232" i="7"/>
  <c r="AB192" i="7"/>
  <c r="BF118" i="7"/>
  <c r="AN116" i="7"/>
  <c r="BF81" i="7"/>
  <c r="BF85" i="7"/>
  <c r="BE40" i="7"/>
  <c r="BE79" i="7"/>
  <c r="AF62" i="7"/>
  <c r="AF234" i="7" s="1"/>
  <c r="AP39" i="7"/>
  <c r="AP63" i="7" s="1"/>
  <c r="AL62" i="7"/>
  <c r="AL234" i="7" s="1"/>
  <c r="BE33" i="7"/>
  <c r="AB62" i="7"/>
  <c r="AB63" i="7" s="1"/>
  <c r="AL39" i="7"/>
  <c r="BF25" i="7"/>
  <c r="BE11" i="7"/>
  <c r="BF129" i="7"/>
  <c r="AF192" i="7"/>
  <c r="AJ88" i="7"/>
  <c r="P63" i="7"/>
  <c r="AV193" i="7"/>
  <c r="W193" i="7"/>
  <c r="Q235" i="7"/>
  <c r="BE114" i="7"/>
  <c r="BE105" i="7"/>
  <c r="BF110" i="7"/>
  <c r="BF95" i="7"/>
  <c r="AP88" i="7"/>
  <c r="BF86" i="7"/>
  <c r="AA235" i="7"/>
  <c r="BF80" i="7"/>
  <c r="BE46" i="7"/>
  <c r="BE77" i="7"/>
  <c r="BE59" i="7"/>
  <c r="BE31" i="7"/>
  <c r="BF18" i="7"/>
  <c r="AJ62" i="7"/>
  <c r="AJ234" i="7" s="1"/>
  <c r="BE41" i="7"/>
  <c r="BE67" i="7"/>
  <c r="BE9" i="7"/>
  <c r="AN88" i="7"/>
  <c r="BE58" i="7"/>
  <c r="BF204" i="7"/>
  <c r="AZ193" i="7"/>
  <c r="AR233" i="7"/>
  <c r="BE209" i="7"/>
  <c r="T211" i="7"/>
  <c r="BF205" i="7"/>
  <c r="AR213" i="7"/>
  <c r="BE198" i="7"/>
  <c r="BE195" i="7"/>
  <c r="BE205" i="7"/>
  <c r="AX213" i="7"/>
  <c r="BE103" i="7"/>
  <c r="BE144" i="7"/>
  <c r="BF78" i="7"/>
  <c r="W75" i="7"/>
  <c r="W88" i="7" s="1"/>
  <c r="W62" i="7"/>
  <c r="BE29" i="7"/>
  <c r="AP62" i="7"/>
  <c r="AZ87" i="7"/>
  <c r="AV88" i="7"/>
  <c r="BE48" i="7"/>
  <c r="EK387" i="6"/>
  <c r="EK483" i="6"/>
  <c r="EJ483" i="6"/>
  <c r="BE101" i="7"/>
  <c r="T100" i="7"/>
  <c r="AD100" i="7"/>
  <c r="AD116" i="7" s="1"/>
  <c r="BE92" i="7"/>
  <c r="BE26" i="7"/>
  <c r="BE22" i="7"/>
  <c r="BE12" i="7"/>
  <c r="R152" i="7"/>
  <c r="R235" i="7" s="1"/>
  <c r="BE30" i="7"/>
  <c r="BE50" i="7"/>
  <c r="BB87" i="7"/>
  <c r="BD152" i="7"/>
  <c r="BF57" i="7"/>
  <c r="BE53" i="7"/>
  <c r="BF24" i="7"/>
  <c r="BF20" i="7"/>
  <c r="BF17" i="7"/>
  <c r="BE54" i="7"/>
  <c r="AZ194" i="7"/>
  <c r="BE154" i="7"/>
  <c r="AF116" i="7"/>
  <c r="BE120" i="7"/>
  <c r="BE45" i="7"/>
  <c r="BF155" i="7"/>
  <c r="BE138" i="7"/>
  <c r="T87" i="7"/>
  <c r="BE155" i="7"/>
  <c r="T151" i="7"/>
  <c r="AZ100" i="7"/>
  <c r="BF125" i="7"/>
  <c r="BF112" i="7"/>
  <c r="AL100" i="7"/>
  <c r="AL116" i="7" s="1"/>
  <c r="BF128" i="7"/>
  <c r="BF109" i="7"/>
  <c r="BE95" i="7"/>
  <c r="BF50" i="7"/>
  <c r="BF42" i="7"/>
  <c r="BF142" i="7"/>
  <c r="BE52" i="7"/>
  <c r="BF26" i="7"/>
  <c r="BF12" i="7"/>
  <c r="BE69" i="7"/>
  <c r="AT62" i="7"/>
  <c r="BE34" i="7"/>
  <c r="BF58" i="7"/>
  <c r="BF21" i="7"/>
  <c r="BE18" i="7"/>
  <c r="AX233" i="7"/>
  <c r="T192" i="7"/>
  <c r="BE149" i="7"/>
  <c r="BE108" i="7"/>
  <c r="BE133" i="7"/>
  <c r="BE98" i="7"/>
  <c r="BE94" i="7"/>
  <c r="BF140" i="7"/>
  <c r="AZ127" i="7"/>
  <c r="BF105" i="7"/>
  <c r="BF93" i="7"/>
  <c r="BF124" i="7"/>
  <c r="BE113" i="7"/>
  <c r="BE104" i="7"/>
  <c r="BE47" i="7"/>
  <c r="BE10" i="7"/>
  <c r="BE35" i="7"/>
  <c r="BE111" i="7"/>
  <c r="BF69" i="7"/>
  <c r="BF154" i="7"/>
  <c r="BF192" i="7" s="1"/>
  <c r="BE130" i="7"/>
  <c r="BF122" i="7"/>
  <c r="BF96" i="7"/>
  <c r="BF136" i="7"/>
  <c r="BF114" i="7"/>
  <c r="AT100" i="7"/>
  <c r="AT116" i="7" s="1"/>
  <c r="BF92" i="7"/>
  <c r="BB127" i="7"/>
  <c r="AN152" i="7"/>
  <c r="X116" i="7"/>
  <c r="L233" i="7"/>
  <c r="BF55" i="7"/>
  <c r="AZ62" i="7"/>
  <c r="BE36" i="7"/>
  <c r="AH39" i="7"/>
  <c r="AP127" i="7"/>
  <c r="AP152" i="7" s="1"/>
  <c r="AL127" i="7"/>
  <c r="AL152" i="7" s="1"/>
  <c r="AH62" i="7"/>
  <c r="BF34" i="7"/>
  <c r="U235" i="7"/>
  <c r="EJ431" i="6"/>
  <c r="EK431" i="6"/>
  <c r="EL431" i="6"/>
  <c r="EL457" i="6"/>
  <c r="EJ457" i="6"/>
  <c r="BC235" i="7"/>
  <c r="BD233" i="7"/>
  <c r="AY235" i="7"/>
  <c r="AU235" i="7"/>
  <c r="AQ235" i="7"/>
  <c r="BB232" i="7"/>
  <c r="V233" i="7"/>
  <c r="AM235" i="7"/>
  <c r="BE20" i="7"/>
  <c r="BF10" i="7"/>
  <c r="BF22" i="7"/>
  <c r="AX234" i="7"/>
  <c r="AX63" i="7"/>
  <c r="AT234" i="7"/>
  <c r="AT63" i="7"/>
  <c r="R88" i="7"/>
  <c r="R234" i="7"/>
  <c r="AJ63" i="7"/>
  <c r="AH234" i="7"/>
  <c r="BE122" i="7"/>
  <c r="BE99" i="7"/>
  <c r="P234" i="7"/>
  <c r="V62" i="7"/>
  <c r="L116" i="7"/>
  <c r="BE72" i="7"/>
  <c r="BD234" i="7"/>
  <c r="BD63" i="7"/>
  <c r="BE109" i="7"/>
  <c r="BE81" i="7"/>
  <c r="BF31" i="7"/>
  <c r="BE65" i="7"/>
  <c r="BB39" i="7"/>
  <c r="AP192" i="7"/>
  <c r="BF197" i="7"/>
  <c r="AV212" i="7"/>
  <c r="BB192" i="7"/>
  <c r="AL192" i="7"/>
  <c r="BF207" i="7"/>
  <c r="BF200" i="7"/>
  <c r="BF196" i="7"/>
  <c r="BE183" i="7"/>
  <c r="BE145" i="7"/>
  <c r="BE187" i="7"/>
  <c r="BE136" i="7"/>
  <c r="AP194" i="7"/>
  <c r="W115" i="7"/>
  <c r="BE93" i="7"/>
  <c r="BB151" i="7"/>
  <c r="BF121" i="7"/>
  <c r="BB115" i="7"/>
  <c r="BF148" i="7"/>
  <c r="BF117" i="7"/>
  <c r="AX116" i="7"/>
  <c r="Z235" i="7"/>
  <c r="BE140" i="7"/>
  <c r="AD88" i="7"/>
  <c r="T75" i="7"/>
  <c r="T88" i="7" s="1"/>
  <c r="AS235" i="7"/>
  <c r="BE43" i="7"/>
  <c r="X233" i="7"/>
  <c r="AN233" i="7"/>
  <c r="AH127" i="7"/>
  <c r="AH152" i="7" s="1"/>
  <c r="AB127" i="7"/>
  <c r="AT127" i="7"/>
  <c r="BE74" i="7"/>
  <c r="Y235" i="7"/>
  <c r="BF40" i="7"/>
  <c r="AF88" i="7"/>
  <c r="X63" i="7"/>
  <c r="T39" i="7"/>
  <c r="BF111" i="7"/>
  <c r="BE71" i="7"/>
  <c r="AR234" i="7"/>
  <c r="AR63" i="7"/>
  <c r="AR235" i="7" s="1"/>
  <c r="BF67" i="7"/>
  <c r="BE57" i="7"/>
  <c r="R233" i="7"/>
  <c r="BF71" i="7"/>
  <c r="BB212" i="7"/>
  <c r="BF203" i="7"/>
  <c r="AB116" i="7"/>
  <c r="K235" i="7"/>
  <c r="BE126" i="7"/>
  <c r="AP234" i="7"/>
  <c r="BF198" i="7"/>
  <c r="AH192" i="7"/>
  <c r="T193" i="7"/>
  <c r="BD232" i="7"/>
  <c r="BF220" i="7"/>
  <c r="BE182" i="7"/>
  <c r="BF174" i="7"/>
  <c r="BF231" i="7"/>
  <c r="BB193" i="7"/>
  <c r="BB194" i="7"/>
  <c r="BE207" i="7"/>
  <c r="BE200" i="7"/>
  <c r="T194" i="7"/>
  <c r="AZ151" i="7"/>
  <c r="T127" i="7"/>
  <c r="AT152" i="7"/>
  <c r="BF90" i="7"/>
  <c r="BF104" i="7"/>
  <c r="S235" i="7"/>
  <c r="BE143" i="7"/>
  <c r="BE118" i="7"/>
  <c r="AP116" i="7"/>
  <c r="N116" i="7"/>
  <c r="BE90" i="7"/>
  <c r="T62" i="7"/>
  <c r="BF84" i="7"/>
  <c r="AZ75" i="7"/>
  <c r="AC235" i="7"/>
  <c r="AV63" i="7"/>
  <c r="L234" i="7"/>
  <c r="L63" i="7"/>
  <c r="M234" i="7"/>
  <c r="BE117" i="7"/>
  <c r="AJ127" i="7"/>
  <c r="AJ233" i="7" s="1"/>
  <c r="AF127" i="7"/>
  <c r="AF152" i="7" s="1"/>
  <c r="Q234" i="7"/>
  <c r="BB62" i="7"/>
  <c r="X234" i="7"/>
  <c r="N151" i="7"/>
  <c r="BF102" i="7"/>
  <c r="BE85" i="7"/>
  <c r="BE76" i="7"/>
  <c r="BA235" i="7"/>
  <c r="BE55" i="7"/>
  <c r="N63" i="7"/>
  <c r="BE49" i="7"/>
  <c r="AZ39" i="7"/>
  <c r="BE19" i="7"/>
  <c r="BE156" i="7"/>
  <c r="T115" i="7"/>
  <c r="T116" i="7" s="1"/>
  <c r="AZ213" i="7"/>
  <c r="BF130" i="7"/>
  <c r="BF101" i="7"/>
  <c r="AF63" i="7"/>
  <c r="AV213" i="7"/>
  <c r="AV211" i="7"/>
  <c r="BB213" i="7"/>
  <c r="BB211" i="7"/>
  <c r="BF195" i="7"/>
  <c r="BF209" i="7"/>
  <c r="AZ212" i="7"/>
  <c r="T213" i="7"/>
  <c r="BE203" i="7"/>
  <c r="BB100" i="7"/>
  <c r="BF89" i="7"/>
  <c r="BF133" i="7"/>
  <c r="AB152" i="7"/>
  <c r="BF113" i="7"/>
  <c r="AJ116" i="7"/>
  <c r="O235" i="7"/>
  <c r="K234" i="7"/>
  <c r="BF120" i="7"/>
  <c r="BE97" i="7"/>
  <c r="BF47" i="7"/>
  <c r="BF99" i="7"/>
  <c r="BF65" i="7"/>
  <c r="M235" i="7"/>
  <c r="AN234" i="7"/>
  <c r="AN63" i="7"/>
  <c r="BF36" i="7"/>
  <c r="P235" i="7"/>
  <c r="AD127" i="7"/>
  <c r="AD152" i="7" s="1"/>
  <c r="AV127" i="7"/>
  <c r="AV152" i="7" s="1"/>
  <c r="BE78" i="7"/>
  <c r="P233" i="7"/>
  <c r="BE73" i="7"/>
  <c r="BB75" i="7"/>
  <c r="AK235" i="7"/>
  <c r="BF45" i="7"/>
  <c r="N233" i="7"/>
  <c r="BF144" i="7"/>
  <c r="BE60" i="7"/>
  <c r="EN18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A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O9" i="6"/>
  <c r="AB234" i="7" l="1"/>
  <c r="BE115" i="7"/>
  <c r="AZ88" i="7"/>
  <c r="BE192" i="7"/>
  <c r="W63" i="7"/>
  <c r="BB88" i="7"/>
  <c r="BE212" i="7"/>
  <c r="BF193" i="7"/>
  <c r="W116" i="7"/>
  <c r="AZ116" i="7"/>
  <c r="AB233" i="7"/>
  <c r="AV234" i="7"/>
  <c r="EM9" i="6"/>
  <c r="ER9" i="6"/>
  <c r="EV9" i="6"/>
  <c r="EZ9" i="6"/>
  <c r="FD9" i="6"/>
  <c r="FH9" i="6"/>
  <c r="FL9" i="6"/>
  <c r="FP9" i="6"/>
  <c r="FT9" i="6"/>
  <c r="FX9" i="6"/>
  <c r="BF194" i="7"/>
  <c r="BE213" i="7"/>
  <c r="EO9" i="6"/>
  <c r="ES9" i="6"/>
  <c r="EW9" i="6"/>
  <c r="FA9" i="6"/>
  <c r="FE9" i="6"/>
  <c r="FI9" i="6"/>
  <c r="FM9" i="6"/>
  <c r="FQ9" i="6"/>
  <c r="FU9" i="6"/>
  <c r="FY9" i="6"/>
  <c r="GC9" i="6"/>
  <c r="EP9" i="6"/>
  <c r="ET9" i="6"/>
  <c r="EX9" i="6"/>
  <c r="FB9" i="6"/>
  <c r="FF9" i="6"/>
  <c r="FJ9" i="6"/>
  <c r="FN9" i="6"/>
  <c r="FR9" i="6"/>
  <c r="FV9" i="6"/>
  <c r="FZ9" i="6"/>
  <c r="EQ9" i="6"/>
  <c r="EU9" i="6"/>
  <c r="EY9" i="6"/>
  <c r="FC9" i="6"/>
  <c r="FG9" i="6"/>
  <c r="FK9" i="6"/>
  <c r="FO9" i="6"/>
  <c r="FS9" i="6"/>
  <c r="FW9" i="6"/>
  <c r="GA9" i="6"/>
  <c r="GB9" i="6"/>
  <c r="BE75" i="7"/>
  <c r="L235" i="7"/>
  <c r="BE39" i="7"/>
  <c r="BF87" i="7"/>
  <c r="BE193" i="7"/>
  <c r="AT233" i="7"/>
  <c r="AL63" i="7"/>
  <c r="AL235" i="7" s="1"/>
  <c r="AZ152" i="7"/>
  <c r="X235" i="7"/>
  <c r="BF75" i="7"/>
  <c r="BB152" i="7"/>
  <c r="BE100" i="7"/>
  <c r="BE116" i="7" s="1"/>
  <c r="AH63" i="7"/>
  <c r="AH235" i="7" s="1"/>
  <c r="AN235" i="7"/>
  <c r="AZ233" i="7"/>
  <c r="AL233" i="7"/>
  <c r="AP233" i="7"/>
  <c r="BF39" i="7"/>
  <c r="BE62" i="7"/>
  <c r="BE63" i="7" s="1"/>
  <c r="BE151" i="7"/>
  <c r="BF151" i="7"/>
  <c r="BE87" i="7"/>
  <c r="BE88" i="7" s="1"/>
  <c r="T152" i="7"/>
  <c r="AH233" i="7"/>
  <c r="N152" i="7"/>
  <c r="N235" i="7" s="1"/>
  <c r="N234" i="7"/>
  <c r="AF235" i="7"/>
  <c r="AP235" i="7"/>
  <c r="AX235" i="7"/>
  <c r="BB234" i="7"/>
  <c r="BB63" i="7"/>
  <c r="BE127" i="7"/>
  <c r="BF212" i="7"/>
  <c r="AZ63" i="7"/>
  <c r="BF127" i="7"/>
  <c r="BB233" i="7"/>
  <c r="AD235" i="7"/>
  <c r="AB235" i="7"/>
  <c r="BF100" i="7"/>
  <c r="T234" i="7"/>
  <c r="T63" i="7"/>
  <c r="W234" i="7"/>
  <c r="BF213" i="7"/>
  <c r="BF211" i="7"/>
  <c r="BF115" i="7"/>
  <c r="AV235" i="7"/>
  <c r="BF232" i="7"/>
  <c r="AD233" i="7"/>
  <c r="AV233" i="7"/>
  <c r="AZ234" i="7"/>
  <c r="BD235" i="7"/>
  <c r="AD234" i="7"/>
  <c r="BE194" i="7"/>
  <c r="BE211" i="7"/>
  <c r="AF233" i="7"/>
  <c r="AJ152" i="7"/>
  <c r="AJ235" i="7" s="1"/>
  <c r="T233" i="7"/>
  <c r="BF62" i="7"/>
  <c r="BB116" i="7"/>
  <c r="V234" i="7"/>
  <c r="V63" i="7"/>
  <c r="V235" i="7" s="1"/>
  <c r="W235" i="7"/>
  <c r="AT235" i="7"/>
  <c r="DS483" i="6"/>
  <c r="DR483" i="6"/>
  <c r="DQ483" i="6"/>
  <c r="DP483" i="6"/>
  <c r="DO483" i="6"/>
  <c r="DN483" i="6"/>
  <c r="DM483" i="6"/>
  <c r="DL483" i="6"/>
  <c r="DK483" i="6"/>
  <c r="DJ483" i="6"/>
  <c r="DI483" i="6"/>
  <c r="DH483" i="6"/>
  <c r="DG483" i="6"/>
  <c r="DF483" i="6"/>
  <c r="DE483" i="6"/>
  <c r="DD483" i="6"/>
  <c r="DC483" i="6"/>
  <c r="DB483" i="6"/>
  <c r="DA483" i="6"/>
  <c r="CZ483" i="6"/>
  <c r="CY483" i="6"/>
  <c r="CX483" i="6"/>
  <c r="CW483" i="6"/>
  <c r="CV483" i="6"/>
  <c r="CU483" i="6"/>
  <c r="CT483" i="6"/>
  <c r="CS483" i="6"/>
  <c r="CR483" i="6"/>
  <c r="CQ483" i="6"/>
  <c r="CP483" i="6"/>
  <c r="CO483" i="6"/>
  <c r="CN483" i="6"/>
  <c r="CM483" i="6"/>
  <c r="CL483" i="6"/>
  <c r="CK483" i="6"/>
  <c r="CJ483" i="6"/>
  <c r="CI483" i="6"/>
  <c r="CH483" i="6"/>
  <c r="CG483" i="6"/>
  <c r="CF483" i="6"/>
  <c r="CE483" i="6"/>
  <c r="CD483" i="6"/>
  <c r="CC483" i="6"/>
  <c r="CB483" i="6"/>
  <c r="CA483" i="6"/>
  <c r="BG483" i="6"/>
  <c r="BF483" i="6"/>
  <c r="BE483" i="6"/>
  <c r="BD483" i="6"/>
  <c r="BC483" i="6"/>
  <c r="BB483" i="6"/>
  <c r="BA483" i="6"/>
  <c r="AZ483" i="6"/>
  <c r="AY483" i="6"/>
  <c r="AX483" i="6"/>
  <c r="AW483" i="6"/>
  <c r="AV483" i="6"/>
  <c r="AU483" i="6"/>
  <c r="AT483" i="6"/>
  <c r="AS483" i="6"/>
  <c r="AR483" i="6"/>
  <c r="AQ483" i="6"/>
  <c r="AP483" i="6"/>
  <c r="AO483" i="6"/>
  <c r="AN483" i="6"/>
  <c r="AM483" i="6"/>
  <c r="AL483" i="6"/>
  <c r="AK483" i="6"/>
  <c r="AJ483" i="6"/>
  <c r="AI483" i="6"/>
  <c r="AH483" i="6"/>
  <c r="AG483" i="6"/>
  <c r="AF483" i="6"/>
  <c r="AE483" i="6"/>
  <c r="AD483" i="6"/>
  <c r="AC483" i="6"/>
  <c r="AB483" i="6"/>
  <c r="AA483" i="6"/>
  <c r="Z483" i="6"/>
  <c r="Y483" i="6"/>
  <c r="X483" i="6"/>
  <c r="W483" i="6"/>
  <c r="V483" i="6"/>
  <c r="U483" i="6"/>
  <c r="T483" i="6"/>
  <c r="S483" i="6"/>
  <c r="R483" i="6"/>
  <c r="Q483" i="6"/>
  <c r="P483" i="6"/>
  <c r="O483" i="6"/>
  <c r="DS470" i="6"/>
  <c r="DR470" i="6"/>
  <c r="DQ470" i="6"/>
  <c r="DP470" i="6"/>
  <c r="DO470" i="6"/>
  <c r="DN470" i="6"/>
  <c r="DM470" i="6"/>
  <c r="DL470" i="6"/>
  <c r="DK470" i="6"/>
  <c r="DJ470" i="6"/>
  <c r="DI470" i="6"/>
  <c r="DH470" i="6"/>
  <c r="DG470" i="6"/>
  <c r="DF470" i="6"/>
  <c r="DE470" i="6"/>
  <c r="DD470" i="6"/>
  <c r="DC470" i="6"/>
  <c r="DB470" i="6"/>
  <c r="DA470" i="6"/>
  <c r="CZ470" i="6"/>
  <c r="CY470" i="6"/>
  <c r="CX470" i="6"/>
  <c r="CW470" i="6"/>
  <c r="CV470" i="6"/>
  <c r="CU470" i="6"/>
  <c r="CT470" i="6"/>
  <c r="CS470" i="6"/>
  <c r="CR470" i="6"/>
  <c r="CQ470" i="6"/>
  <c r="CP470" i="6"/>
  <c r="CO470" i="6"/>
  <c r="CN470" i="6"/>
  <c r="CM470" i="6"/>
  <c r="CL470" i="6"/>
  <c r="CK470" i="6"/>
  <c r="CJ470" i="6"/>
  <c r="CI470" i="6"/>
  <c r="CH470" i="6"/>
  <c r="CG470" i="6"/>
  <c r="CF470" i="6"/>
  <c r="CE470" i="6"/>
  <c r="CD470" i="6"/>
  <c r="CC470" i="6"/>
  <c r="CB470" i="6"/>
  <c r="CA470" i="6"/>
  <c r="BG470" i="6"/>
  <c r="BF470" i="6"/>
  <c r="BE470" i="6"/>
  <c r="BD470" i="6"/>
  <c r="BC470" i="6"/>
  <c r="BB470" i="6"/>
  <c r="BA470" i="6"/>
  <c r="AZ470" i="6"/>
  <c r="AY470" i="6"/>
  <c r="AX470" i="6"/>
  <c r="AW470" i="6"/>
  <c r="AV470" i="6"/>
  <c r="AU470" i="6"/>
  <c r="AT470" i="6"/>
  <c r="AS470" i="6"/>
  <c r="AR470" i="6"/>
  <c r="AQ470" i="6"/>
  <c r="AP470" i="6"/>
  <c r="AO470" i="6"/>
  <c r="AN470" i="6"/>
  <c r="AM470" i="6"/>
  <c r="AL470" i="6"/>
  <c r="AK470" i="6"/>
  <c r="AJ470" i="6"/>
  <c r="AI470" i="6"/>
  <c r="AH470" i="6"/>
  <c r="AG470" i="6"/>
  <c r="AF470" i="6"/>
  <c r="AE470" i="6"/>
  <c r="AD470" i="6"/>
  <c r="AC470" i="6"/>
  <c r="AB470" i="6"/>
  <c r="AA470" i="6"/>
  <c r="Z470" i="6"/>
  <c r="Y470" i="6"/>
  <c r="X470" i="6"/>
  <c r="W470" i="6"/>
  <c r="V470" i="6"/>
  <c r="U470" i="6"/>
  <c r="T470" i="6"/>
  <c r="S470" i="6"/>
  <c r="R470" i="6"/>
  <c r="Q470" i="6"/>
  <c r="P470" i="6"/>
  <c r="O470" i="6"/>
  <c r="DS457" i="6"/>
  <c r="DR457" i="6"/>
  <c r="DQ457" i="6"/>
  <c r="DP457" i="6"/>
  <c r="DO457" i="6"/>
  <c r="DN457" i="6"/>
  <c r="DM457" i="6"/>
  <c r="DL457" i="6"/>
  <c r="DK457" i="6"/>
  <c r="DJ457" i="6"/>
  <c r="DI457" i="6"/>
  <c r="DH457" i="6"/>
  <c r="DG457" i="6"/>
  <c r="DF457" i="6"/>
  <c r="DE457" i="6"/>
  <c r="DD457" i="6"/>
  <c r="DC457" i="6"/>
  <c r="DB457" i="6"/>
  <c r="DA457" i="6"/>
  <c r="CZ457" i="6"/>
  <c r="CY457" i="6"/>
  <c r="CX457" i="6"/>
  <c r="CW457" i="6"/>
  <c r="CV457" i="6"/>
  <c r="CU457" i="6"/>
  <c r="CT457" i="6"/>
  <c r="CS457" i="6"/>
  <c r="CR457" i="6"/>
  <c r="CQ457" i="6"/>
  <c r="CP457" i="6"/>
  <c r="CO457" i="6"/>
  <c r="CN457" i="6"/>
  <c r="CM457" i="6"/>
  <c r="CL457" i="6"/>
  <c r="CK457" i="6"/>
  <c r="CJ457" i="6"/>
  <c r="CI457" i="6"/>
  <c r="CH457" i="6"/>
  <c r="CG457" i="6"/>
  <c r="CF457" i="6"/>
  <c r="CE457" i="6"/>
  <c r="CD457" i="6"/>
  <c r="CC457" i="6"/>
  <c r="CB457" i="6"/>
  <c r="CA457" i="6"/>
  <c r="BG457" i="6"/>
  <c r="BF457" i="6"/>
  <c r="BE457" i="6"/>
  <c r="BD457" i="6"/>
  <c r="BC457" i="6"/>
  <c r="BB457" i="6"/>
  <c r="FZ457" i="6" s="1"/>
  <c r="BA457" i="6"/>
  <c r="AZ457" i="6"/>
  <c r="AY457" i="6"/>
  <c r="AX457" i="6"/>
  <c r="FV457" i="6" s="1"/>
  <c r="AW457" i="6"/>
  <c r="AV457" i="6"/>
  <c r="AU457" i="6"/>
  <c r="AT457" i="6"/>
  <c r="AS457" i="6"/>
  <c r="AR457" i="6"/>
  <c r="AQ457" i="6"/>
  <c r="AP457" i="6"/>
  <c r="FN457" i="6" s="1"/>
  <c r="AO457" i="6"/>
  <c r="AN457" i="6"/>
  <c r="AM457" i="6"/>
  <c r="AL457" i="6"/>
  <c r="FJ457" i="6" s="1"/>
  <c r="AK457" i="6"/>
  <c r="AJ457" i="6"/>
  <c r="AI457" i="6"/>
  <c r="AH457" i="6"/>
  <c r="AG457" i="6"/>
  <c r="AF457" i="6"/>
  <c r="AE457" i="6"/>
  <c r="AD457" i="6"/>
  <c r="FB457" i="6" s="1"/>
  <c r="AC457" i="6"/>
  <c r="AB457" i="6"/>
  <c r="AA457" i="6"/>
  <c r="Z457" i="6"/>
  <c r="EX457" i="6" s="1"/>
  <c r="Y457" i="6"/>
  <c r="X457" i="6"/>
  <c r="W457" i="6"/>
  <c r="V457" i="6"/>
  <c r="U457" i="6"/>
  <c r="T457" i="6"/>
  <c r="S457" i="6"/>
  <c r="R457" i="6"/>
  <c r="EP457" i="6" s="1"/>
  <c r="Q457" i="6"/>
  <c r="P457" i="6"/>
  <c r="O457" i="6"/>
  <c r="DS444" i="6"/>
  <c r="DR444" i="6"/>
  <c r="DQ444" i="6"/>
  <c r="DP444" i="6"/>
  <c r="DO444" i="6"/>
  <c r="DN444" i="6"/>
  <c r="DM444" i="6"/>
  <c r="DL444" i="6"/>
  <c r="DK444" i="6"/>
  <c r="DJ444" i="6"/>
  <c r="DI444" i="6"/>
  <c r="DH444" i="6"/>
  <c r="DG444" i="6"/>
  <c r="DF444" i="6"/>
  <c r="DE444" i="6"/>
  <c r="DD444" i="6"/>
  <c r="DC444" i="6"/>
  <c r="DB444" i="6"/>
  <c r="DA444" i="6"/>
  <c r="CZ444" i="6"/>
  <c r="CY444" i="6"/>
  <c r="CX444" i="6"/>
  <c r="CW444" i="6"/>
  <c r="CV444" i="6"/>
  <c r="CU444" i="6"/>
  <c r="CT444" i="6"/>
  <c r="CS444" i="6"/>
  <c r="CR444" i="6"/>
  <c r="CQ444" i="6"/>
  <c r="CP444" i="6"/>
  <c r="CO444" i="6"/>
  <c r="CN444" i="6"/>
  <c r="CM444" i="6"/>
  <c r="CL444" i="6"/>
  <c r="CK444" i="6"/>
  <c r="CJ444" i="6"/>
  <c r="CI444" i="6"/>
  <c r="CH444" i="6"/>
  <c r="CG444" i="6"/>
  <c r="CF444" i="6"/>
  <c r="CE444" i="6"/>
  <c r="CD444" i="6"/>
  <c r="CC444" i="6"/>
  <c r="CB444" i="6"/>
  <c r="CA444" i="6"/>
  <c r="BG444" i="6"/>
  <c r="BF444" i="6"/>
  <c r="BE444" i="6"/>
  <c r="BD444" i="6"/>
  <c r="BC444" i="6"/>
  <c r="BB444" i="6"/>
  <c r="BA444" i="6"/>
  <c r="AZ444" i="6"/>
  <c r="AY444" i="6"/>
  <c r="AX444" i="6"/>
  <c r="AW444" i="6"/>
  <c r="AV444" i="6"/>
  <c r="AU444" i="6"/>
  <c r="AT444" i="6"/>
  <c r="AS444" i="6"/>
  <c r="AR444" i="6"/>
  <c r="AQ444" i="6"/>
  <c r="AP444" i="6"/>
  <c r="AO444" i="6"/>
  <c r="AN444" i="6"/>
  <c r="AM444" i="6"/>
  <c r="AL444" i="6"/>
  <c r="AK444" i="6"/>
  <c r="AJ444" i="6"/>
  <c r="AI444" i="6"/>
  <c r="AH444" i="6"/>
  <c r="AG444" i="6"/>
  <c r="AF444" i="6"/>
  <c r="AE444" i="6"/>
  <c r="AD444" i="6"/>
  <c r="AC444" i="6"/>
  <c r="AB444" i="6"/>
  <c r="AA444" i="6"/>
  <c r="Z444" i="6"/>
  <c r="Y444" i="6"/>
  <c r="X444" i="6"/>
  <c r="W444" i="6"/>
  <c r="V444" i="6"/>
  <c r="U444" i="6"/>
  <c r="T444" i="6"/>
  <c r="S444" i="6"/>
  <c r="R444" i="6"/>
  <c r="Q444" i="6"/>
  <c r="P444" i="6"/>
  <c r="O444" i="6"/>
  <c r="DS431" i="6"/>
  <c r="DR431" i="6"/>
  <c r="DQ431" i="6"/>
  <c r="DP431" i="6"/>
  <c r="DO431" i="6"/>
  <c r="DN431" i="6"/>
  <c r="DM431" i="6"/>
  <c r="DL431" i="6"/>
  <c r="DK431" i="6"/>
  <c r="DJ431" i="6"/>
  <c r="DI431" i="6"/>
  <c r="DH431" i="6"/>
  <c r="DG431" i="6"/>
  <c r="DF431" i="6"/>
  <c r="DE431" i="6"/>
  <c r="DD431" i="6"/>
  <c r="DC431" i="6"/>
  <c r="DB431" i="6"/>
  <c r="DA431" i="6"/>
  <c r="CZ431" i="6"/>
  <c r="CY431" i="6"/>
  <c r="CX431" i="6"/>
  <c r="CW431" i="6"/>
  <c r="CV431" i="6"/>
  <c r="CU431" i="6"/>
  <c r="CT431" i="6"/>
  <c r="CS431" i="6"/>
  <c r="CR431" i="6"/>
  <c r="CQ431" i="6"/>
  <c r="CP431" i="6"/>
  <c r="CO431" i="6"/>
  <c r="CN431" i="6"/>
  <c r="CM431" i="6"/>
  <c r="CL431" i="6"/>
  <c r="CK431" i="6"/>
  <c r="CJ431" i="6"/>
  <c r="CI431" i="6"/>
  <c r="CH431" i="6"/>
  <c r="CG431" i="6"/>
  <c r="CF431" i="6"/>
  <c r="CE431" i="6"/>
  <c r="CD431" i="6"/>
  <c r="CC431" i="6"/>
  <c r="CB431" i="6"/>
  <c r="CA431" i="6"/>
  <c r="BG431" i="6"/>
  <c r="BF431" i="6"/>
  <c r="BE431" i="6"/>
  <c r="BD431" i="6"/>
  <c r="BC431" i="6"/>
  <c r="BB431" i="6"/>
  <c r="BA431" i="6"/>
  <c r="AZ431" i="6"/>
  <c r="AY431" i="6"/>
  <c r="AX431" i="6"/>
  <c r="AW431" i="6"/>
  <c r="AV431" i="6"/>
  <c r="AU431" i="6"/>
  <c r="AT431" i="6"/>
  <c r="AS431" i="6"/>
  <c r="AR431" i="6"/>
  <c r="AQ431" i="6"/>
  <c r="AP431" i="6"/>
  <c r="AO431" i="6"/>
  <c r="AN431" i="6"/>
  <c r="AM431" i="6"/>
  <c r="AL431" i="6"/>
  <c r="AK431" i="6"/>
  <c r="AJ431" i="6"/>
  <c r="AI431" i="6"/>
  <c r="AH431" i="6"/>
  <c r="AG431" i="6"/>
  <c r="AF431" i="6"/>
  <c r="AE431" i="6"/>
  <c r="AD431" i="6"/>
  <c r="AC431" i="6"/>
  <c r="AB431" i="6"/>
  <c r="AA431" i="6"/>
  <c r="Z431" i="6"/>
  <c r="Y431" i="6"/>
  <c r="X431" i="6"/>
  <c r="W431" i="6"/>
  <c r="V431" i="6"/>
  <c r="U431" i="6"/>
  <c r="T431" i="6"/>
  <c r="S431" i="6"/>
  <c r="R431" i="6"/>
  <c r="Q431" i="6"/>
  <c r="P431" i="6"/>
  <c r="O431" i="6"/>
  <c r="DS418" i="6"/>
  <c r="DR418" i="6"/>
  <c r="DQ418" i="6"/>
  <c r="DP418" i="6"/>
  <c r="DO418" i="6"/>
  <c r="DN418" i="6"/>
  <c r="DM418" i="6"/>
  <c r="DL418" i="6"/>
  <c r="DK418" i="6"/>
  <c r="DJ418" i="6"/>
  <c r="DI418" i="6"/>
  <c r="DH418" i="6"/>
  <c r="DG418" i="6"/>
  <c r="DF418" i="6"/>
  <c r="DE418" i="6"/>
  <c r="DD418" i="6"/>
  <c r="DC418" i="6"/>
  <c r="DB418" i="6"/>
  <c r="DA418" i="6"/>
  <c r="CZ418" i="6"/>
  <c r="CY418" i="6"/>
  <c r="CX418" i="6"/>
  <c r="CW418" i="6"/>
  <c r="CV418" i="6"/>
  <c r="CU418" i="6"/>
  <c r="CT418" i="6"/>
  <c r="CS418" i="6"/>
  <c r="CR418" i="6"/>
  <c r="CQ418" i="6"/>
  <c r="CP418" i="6"/>
  <c r="CO418" i="6"/>
  <c r="CN418" i="6"/>
  <c r="CM418" i="6"/>
  <c r="CL418" i="6"/>
  <c r="CK418" i="6"/>
  <c r="CJ418" i="6"/>
  <c r="CI418" i="6"/>
  <c r="CH418" i="6"/>
  <c r="CG418" i="6"/>
  <c r="CF418" i="6"/>
  <c r="CE418" i="6"/>
  <c r="CD418" i="6"/>
  <c r="CC418" i="6"/>
  <c r="CB418" i="6"/>
  <c r="CA418" i="6"/>
  <c r="BG418" i="6"/>
  <c r="BF418" i="6"/>
  <c r="BE418" i="6"/>
  <c r="BD418" i="6"/>
  <c r="BC418" i="6"/>
  <c r="BB418" i="6"/>
  <c r="FZ418" i="6" s="1"/>
  <c r="BA418" i="6"/>
  <c r="AZ418" i="6"/>
  <c r="AY418" i="6"/>
  <c r="AX418" i="6"/>
  <c r="FV418" i="6" s="1"/>
  <c r="AW418" i="6"/>
  <c r="AV418" i="6"/>
  <c r="AU418" i="6"/>
  <c r="AT418" i="6"/>
  <c r="AS418" i="6"/>
  <c r="AR418" i="6"/>
  <c r="AQ418" i="6"/>
  <c r="AP418" i="6"/>
  <c r="FN418" i="6" s="1"/>
  <c r="AO418" i="6"/>
  <c r="AN418" i="6"/>
  <c r="AM418" i="6"/>
  <c r="AL418" i="6"/>
  <c r="FJ418" i="6" s="1"/>
  <c r="AK418" i="6"/>
  <c r="AJ418" i="6"/>
  <c r="AI418" i="6"/>
  <c r="AH418" i="6"/>
  <c r="AG418" i="6"/>
  <c r="AF418" i="6"/>
  <c r="AE418" i="6"/>
  <c r="AD418" i="6"/>
  <c r="FB418" i="6" s="1"/>
  <c r="AC418" i="6"/>
  <c r="AB418" i="6"/>
  <c r="AA418" i="6"/>
  <c r="Z418" i="6"/>
  <c r="EX418" i="6" s="1"/>
  <c r="Y418" i="6"/>
  <c r="X418" i="6"/>
  <c r="W418" i="6"/>
  <c r="V418" i="6"/>
  <c r="U418" i="6"/>
  <c r="T418" i="6"/>
  <c r="S418" i="6"/>
  <c r="R418" i="6"/>
  <c r="EP418" i="6" s="1"/>
  <c r="Q418" i="6"/>
  <c r="P418" i="6"/>
  <c r="O418" i="6"/>
  <c r="DS400" i="6"/>
  <c r="DR400" i="6"/>
  <c r="DQ400" i="6"/>
  <c r="DP400" i="6"/>
  <c r="DO400" i="6"/>
  <c r="DN400" i="6"/>
  <c r="DM400" i="6"/>
  <c r="DL400" i="6"/>
  <c r="DK400" i="6"/>
  <c r="DJ400" i="6"/>
  <c r="DI400" i="6"/>
  <c r="DH400" i="6"/>
  <c r="DG400" i="6"/>
  <c r="DF400" i="6"/>
  <c r="DE400" i="6"/>
  <c r="DD400" i="6"/>
  <c r="DC400" i="6"/>
  <c r="DB400" i="6"/>
  <c r="DA400" i="6"/>
  <c r="CZ400" i="6"/>
  <c r="CY400" i="6"/>
  <c r="CX400" i="6"/>
  <c r="CW400" i="6"/>
  <c r="CV400" i="6"/>
  <c r="CU400" i="6"/>
  <c r="CT400" i="6"/>
  <c r="CS400" i="6"/>
  <c r="CR400" i="6"/>
  <c r="CQ400" i="6"/>
  <c r="CP400" i="6"/>
  <c r="CO400" i="6"/>
  <c r="CN400" i="6"/>
  <c r="CM400" i="6"/>
  <c r="CL400" i="6"/>
  <c r="CK400" i="6"/>
  <c r="CJ400" i="6"/>
  <c r="CI400" i="6"/>
  <c r="CH400" i="6"/>
  <c r="CG400" i="6"/>
  <c r="CF400" i="6"/>
  <c r="CE400" i="6"/>
  <c r="CD400" i="6"/>
  <c r="CC400" i="6"/>
  <c r="CB400" i="6"/>
  <c r="CA400" i="6"/>
  <c r="BG400" i="6"/>
  <c r="BF400" i="6"/>
  <c r="BE400" i="6"/>
  <c r="BD400" i="6"/>
  <c r="GB400" i="6" s="1"/>
  <c r="BC400" i="6"/>
  <c r="BB400" i="6"/>
  <c r="BA400" i="6"/>
  <c r="AZ400" i="6"/>
  <c r="AY400" i="6"/>
  <c r="AX400" i="6"/>
  <c r="AW400" i="6"/>
  <c r="AV400" i="6"/>
  <c r="FT400" i="6" s="1"/>
  <c r="AU400" i="6"/>
  <c r="AT400" i="6"/>
  <c r="AS400" i="6"/>
  <c r="AR400" i="6"/>
  <c r="FP400" i="6" s="1"/>
  <c r="AQ400" i="6"/>
  <c r="AP400" i="6"/>
  <c r="AO400" i="6"/>
  <c r="AN400" i="6"/>
  <c r="AM400" i="6"/>
  <c r="AL400" i="6"/>
  <c r="AK400" i="6"/>
  <c r="AJ400" i="6"/>
  <c r="FH400" i="6" s="1"/>
  <c r="AI400" i="6"/>
  <c r="AH400" i="6"/>
  <c r="AG400" i="6"/>
  <c r="AF400" i="6"/>
  <c r="FD400" i="6" s="1"/>
  <c r="AE400" i="6"/>
  <c r="AD400" i="6"/>
  <c r="AC400" i="6"/>
  <c r="AB400" i="6"/>
  <c r="AA400" i="6"/>
  <c r="Z400" i="6"/>
  <c r="Y400" i="6"/>
  <c r="X400" i="6"/>
  <c r="EV400" i="6" s="1"/>
  <c r="W400" i="6"/>
  <c r="V400" i="6"/>
  <c r="U400" i="6"/>
  <c r="T400" i="6"/>
  <c r="ER400" i="6" s="1"/>
  <c r="S400" i="6"/>
  <c r="R400" i="6"/>
  <c r="Q400" i="6"/>
  <c r="P400" i="6"/>
  <c r="O400" i="6"/>
  <c r="DS387" i="6"/>
  <c r="DR387" i="6"/>
  <c r="DQ387" i="6"/>
  <c r="DP387" i="6"/>
  <c r="DO387" i="6"/>
  <c r="DN387" i="6"/>
  <c r="DM387" i="6"/>
  <c r="DL387" i="6"/>
  <c r="DK387" i="6"/>
  <c r="DJ387" i="6"/>
  <c r="DI387" i="6"/>
  <c r="DH387" i="6"/>
  <c r="DG387" i="6"/>
  <c r="DF387" i="6"/>
  <c r="DE387" i="6"/>
  <c r="DD387" i="6"/>
  <c r="DC387" i="6"/>
  <c r="DB387" i="6"/>
  <c r="DA387" i="6"/>
  <c r="CZ387" i="6"/>
  <c r="CY387" i="6"/>
  <c r="CX387" i="6"/>
  <c r="CW387" i="6"/>
  <c r="CV387" i="6"/>
  <c r="CU387" i="6"/>
  <c r="CT387" i="6"/>
  <c r="CS387" i="6"/>
  <c r="CR387" i="6"/>
  <c r="CQ387" i="6"/>
  <c r="CP387" i="6"/>
  <c r="CO387" i="6"/>
  <c r="CN387" i="6"/>
  <c r="CM387" i="6"/>
  <c r="CL387" i="6"/>
  <c r="CK387" i="6"/>
  <c r="CJ387" i="6"/>
  <c r="CI387" i="6"/>
  <c r="CH387" i="6"/>
  <c r="CG387" i="6"/>
  <c r="CF387" i="6"/>
  <c r="CE387" i="6"/>
  <c r="CD387" i="6"/>
  <c r="CC387" i="6"/>
  <c r="CB387" i="6"/>
  <c r="CA387" i="6"/>
  <c r="BG387" i="6"/>
  <c r="BF387" i="6"/>
  <c r="BE387" i="6"/>
  <c r="BD387" i="6"/>
  <c r="BC387" i="6"/>
  <c r="BB387" i="6"/>
  <c r="FZ387" i="6" s="1"/>
  <c r="BA387" i="6"/>
  <c r="AZ387" i="6"/>
  <c r="AY387" i="6"/>
  <c r="AX387" i="6"/>
  <c r="FV387" i="6" s="1"/>
  <c r="AW387" i="6"/>
  <c r="AV387" i="6"/>
  <c r="AU387" i="6"/>
  <c r="AT387" i="6"/>
  <c r="AS387" i="6"/>
  <c r="AR387" i="6"/>
  <c r="AQ387" i="6"/>
  <c r="AP387" i="6"/>
  <c r="FN387" i="6" s="1"/>
  <c r="AO387" i="6"/>
  <c r="AN387" i="6"/>
  <c r="AM387" i="6"/>
  <c r="AL387" i="6"/>
  <c r="FJ387" i="6" s="1"/>
  <c r="AK387" i="6"/>
  <c r="AJ387" i="6"/>
  <c r="AI387" i="6"/>
  <c r="AH387" i="6"/>
  <c r="AG387" i="6"/>
  <c r="AF387" i="6"/>
  <c r="AE387" i="6"/>
  <c r="AD387" i="6"/>
  <c r="FB387" i="6" s="1"/>
  <c r="AC387" i="6"/>
  <c r="AB387" i="6"/>
  <c r="AA387" i="6"/>
  <c r="Z387" i="6"/>
  <c r="EX387" i="6" s="1"/>
  <c r="Y387" i="6"/>
  <c r="X387" i="6"/>
  <c r="W387" i="6"/>
  <c r="V387" i="6"/>
  <c r="U387" i="6"/>
  <c r="T387" i="6"/>
  <c r="S387" i="6"/>
  <c r="R387" i="6"/>
  <c r="EP387" i="6" s="1"/>
  <c r="Q387" i="6"/>
  <c r="P387" i="6"/>
  <c r="O387" i="6"/>
  <c r="BF374" i="6"/>
  <c r="BG374" i="6"/>
  <c r="AK361" i="6"/>
  <c r="DS374" i="6"/>
  <c r="DR374" i="6"/>
  <c r="DQ374" i="6"/>
  <c r="DP374" i="6"/>
  <c r="DO374" i="6"/>
  <c r="DN374" i="6"/>
  <c r="DM374" i="6"/>
  <c r="DL374" i="6"/>
  <c r="DK374" i="6"/>
  <c r="DJ374" i="6"/>
  <c r="DI374" i="6"/>
  <c r="DH374" i="6"/>
  <c r="DG374" i="6"/>
  <c r="DF374" i="6"/>
  <c r="DE374" i="6"/>
  <c r="DD374" i="6"/>
  <c r="DC374" i="6"/>
  <c r="DB374" i="6"/>
  <c r="DA374" i="6"/>
  <c r="CZ374" i="6"/>
  <c r="CY374" i="6"/>
  <c r="CX374" i="6"/>
  <c r="CW374" i="6"/>
  <c r="CV374" i="6"/>
  <c r="CU374" i="6"/>
  <c r="CT374" i="6"/>
  <c r="CS374" i="6"/>
  <c r="CR374" i="6"/>
  <c r="CQ374" i="6"/>
  <c r="CP374" i="6"/>
  <c r="CO374" i="6"/>
  <c r="CN374" i="6"/>
  <c r="CM374" i="6"/>
  <c r="CL374" i="6"/>
  <c r="CK374" i="6"/>
  <c r="CJ374" i="6"/>
  <c r="CI374" i="6"/>
  <c r="CH374" i="6"/>
  <c r="CG374" i="6"/>
  <c r="CF374" i="6"/>
  <c r="CE374" i="6"/>
  <c r="CD374" i="6"/>
  <c r="CC374" i="6"/>
  <c r="CB374" i="6"/>
  <c r="CA374" i="6"/>
  <c r="BE374" i="6"/>
  <c r="BD374" i="6"/>
  <c r="BC374" i="6"/>
  <c r="BB374" i="6"/>
  <c r="BA374" i="6"/>
  <c r="AZ374" i="6"/>
  <c r="AY374" i="6"/>
  <c r="AX374" i="6"/>
  <c r="AW374" i="6"/>
  <c r="AV374" i="6"/>
  <c r="AU374" i="6"/>
  <c r="AT374" i="6"/>
  <c r="AS374" i="6"/>
  <c r="AR374" i="6"/>
  <c r="AQ374" i="6"/>
  <c r="AP374" i="6"/>
  <c r="AO374" i="6"/>
  <c r="AN374" i="6"/>
  <c r="AM374" i="6"/>
  <c r="AL374" i="6"/>
  <c r="AK374" i="6"/>
  <c r="AJ374" i="6"/>
  <c r="AI374" i="6"/>
  <c r="AH374" i="6"/>
  <c r="AG374" i="6"/>
  <c r="AF374" i="6"/>
  <c r="AE374" i="6"/>
  <c r="AD374" i="6"/>
  <c r="AC374" i="6"/>
  <c r="AB374" i="6"/>
  <c r="AA374" i="6"/>
  <c r="Z374" i="6"/>
  <c r="Y374" i="6"/>
  <c r="X374" i="6"/>
  <c r="W374" i="6"/>
  <c r="V374" i="6"/>
  <c r="U374" i="6"/>
  <c r="T374" i="6"/>
  <c r="S374" i="6"/>
  <c r="R374" i="6"/>
  <c r="Q374" i="6"/>
  <c r="P374" i="6"/>
  <c r="O374" i="6"/>
  <c r="BC361" i="6"/>
  <c r="O361" i="6"/>
  <c r="BF361" i="6"/>
  <c r="BE361" i="6"/>
  <c r="BD361" i="6"/>
  <c r="BB361" i="6"/>
  <c r="BA361" i="6"/>
  <c r="AZ361" i="6"/>
  <c r="AY361" i="6"/>
  <c r="AX361" i="6"/>
  <c r="AW361" i="6"/>
  <c r="AV361" i="6"/>
  <c r="AU361" i="6"/>
  <c r="AT361" i="6"/>
  <c r="AS361" i="6"/>
  <c r="AR361" i="6"/>
  <c r="AQ361" i="6"/>
  <c r="AP361" i="6"/>
  <c r="AO361" i="6"/>
  <c r="AN361" i="6"/>
  <c r="AM361" i="6"/>
  <c r="AL361" i="6"/>
  <c r="AJ361" i="6"/>
  <c r="AI361" i="6"/>
  <c r="AH361" i="6"/>
  <c r="AG361" i="6"/>
  <c r="AF361" i="6"/>
  <c r="AE361" i="6"/>
  <c r="AD361" i="6"/>
  <c r="AC361" i="6"/>
  <c r="AB361" i="6"/>
  <c r="AA361" i="6"/>
  <c r="Z361" i="6"/>
  <c r="Y361" i="6"/>
  <c r="X361" i="6"/>
  <c r="W361" i="6"/>
  <c r="V361" i="6"/>
  <c r="U361" i="6"/>
  <c r="T361" i="6"/>
  <c r="S361" i="6"/>
  <c r="R361" i="6"/>
  <c r="Q361" i="6"/>
  <c r="P361" i="6"/>
  <c r="BG361" i="6"/>
  <c r="BF152" i="7" l="1"/>
  <c r="ET387" i="6"/>
  <c r="FF387" i="6"/>
  <c r="FR387" i="6"/>
  <c r="EN400" i="6"/>
  <c r="EZ400" i="6"/>
  <c r="FL400" i="6"/>
  <c r="FX400" i="6"/>
  <c r="ET418" i="6"/>
  <c r="FF418" i="6"/>
  <c r="FR418" i="6"/>
  <c r="ET457" i="6"/>
  <c r="FF457" i="6"/>
  <c r="FR457" i="6"/>
  <c r="EO387" i="6"/>
  <c r="FM387" i="6"/>
  <c r="FY387" i="6"/>
  <c r="EP431" i="6"/>
  <c r="ET431" i="6"/>
  <c r="EX431" i="6"/>
  <c r="FB431" i="6"/>
  <c r="FF431" i="6"/>
  <c r="FJ431" i="6"/>
  <c r="FN431" i="6"/>
  <c r="FR431" i="6"/>
  <c r="FV431" i="6"/>
  <c r="FZ431" i="6"/>
  <c r="EM374" i="6"/>
  <c r="EQ374" i="6"/>
  <c r="EU374" i="6"/>
  <c r="EY374" i="6"/>
  <c r="FC374" i="6"/>
  <c r="FG374" i="6"/>
  <c r="FK374" i="6"/>
  <c r="FS374" i="6"/>
  <c r="FW374" i="6"/>
  <c r="GA374" i="6"/>
  <c r="BF88" i="7"/>
  <c r="EU483" i="6"/>
  <c r="FG483" i="6"/>
  <c r="FS483" i="6"/>
  <c r="EU457" i="6"/>
  <c r="FG457" i="6"/>
  <c r="FS457" i="6"/>
  <c r="EM444" i="6"/>
  <c r="EQ444" i="6"/>
  <c r="EY444" i="6"/>
  <c r="FC444" i="6"/>
  <c r="FK444" i="6"/>
  <c r="FO444" i="6"/>
  <c r="FW444" i="6"/>
  <c r="GA444" i="6"/>
  <c r="EU431" i="6"/>
  <c r="FG431" i="6"/>
  <c r="FS431" i="6"/>
  <c r="EO418" i="6"/>
  <c r="FA418" i="6"/>
  <c r="FM418" i="6"/>
  <c r="FY418" i="6"/>
  <c r="EU400" i="6"/>
  <c r="FG400" i="6"/>
  <c r="FS400" i="6"/>
  <c r="EX374" i="6"/>
  <c r="FJ374" i="6"/>
  <c r="FV374" i="6"/>
  <c r="EP374" i="6"/>
  <c r="FB374" i="6"/>
  <c r="FN374" i="6"/>
  <c r="FZ374" i="6"/>
  <c r="EW387" i="6"/>
  <c r="FI387" i="6"/>
  <c r="FU387" i="6"/>
  <c r="EQ400" i="6"/>
  <c r="FC400" i="6"/>
  <c r="FO400" i="6"/>
  <c r="GA400" i="6"/>
  <c r="EW418" i="6"/>
  <c r="FI418" i="6"/>
  <c r="FU418" i="6"/>
  <c r="EQ431" i="6"/>
  <c r="FC431" i="6"/>
  <c r="FO431" i="6"/>
  <c r="GA431" i="6"/>
  <c r="EQ457" i="6"/>
  <c r="FC457" i="6"/>
  <c r="FO457" i="6"/>
  <c r="GA457" i="6"/>
  <c r="EQ483" i="6"/>
  <c r="FC483" i="6"/>
  <c r="FO483" i="6"/>
  <c r="GA483" i="6"/>
  <c r="EU444" i="6"/>
  <c r="FG444" i="6"/>
  <c r="FS444" i="6"/>
  <c r="ET374" i="6"/>
  <c r="FF374" i="6"/>
  <c r="FR374" i="6"/>
  <c r="ES387" i="6"/>
  <c r="FQ387" i="6"/>
  <c r="GC387" i="6"/>
  <c r="EM400" i="6"/>
  <c r="EY400" i="6"/>
  <c r="FK400" i="6"/>
  <c r="FW400" i="6"/>
  <c r="ES418" i="6"/>
  <c r="FE418" i="6"/>
  <c r="FQ418" i="6"/>
  <c r="GC418" i="6"/>
  <c r="EM431" i="6"/>
  <c r="EY431" i="6"/>
  <c r="FK431" i="6"/>
  <c r="FW431" i="6"/>
  <c r="EM457" i="6"/>
  <c r="EY457" i="6"/>
  <c r="FK457" i="6"/>
  <c r="FW457" i="6"/>
  <c r="EM483" i="6"/>
  <c r="EY483" i="6"/>
  <c r="FK483" i="6"/>
  <c r="FW483" i="6"/>
  <c r="EN444" i="6"/>
  <c r="ER444" i="6"/>
  <c r="EV444" i="6"/>
  <c r="EZ444" i="6"/>
  <c r="FD444" i="6"/>
  <c r="FH444" i="6"/>
  <c r="FL444" i="6"/>
  <c r="FP444" i="6"/>
  <c r="FT444" i="6"/>
  <c r="FX444" i="6"/>
  <c r="GB444" i="6"/>
  <c r="EN470" i="6"/>
  <c r="ER470" i="6"/>
  <c r="EV470" i="6"/>
  <c r="EZ470" i="6"/>
  <c r="FD470" i="6"/>
  <c r="FH470" i="6"/>
  <c r="FL470" i="6"/>
  <c r="FP470" i="6"/>
  <c r="FT470" i="6"/>
  <c r="FX470" i="6"/>
  <c r="GB470" i="6"/>
  <c r="GB374" i="6"/>
  <c r="EO444" i="6"/>
  <c r="ES444" i="6"/>
  <c r="EW444" i="6"/>
  <c r="FA444" i="6"/>
  <c r="FE444" i="6"/>
  <c r="FI444" i="6"/>
  <c r="FM444" i="6"/>
  <c r="FQ444" i="6"/>
  <c r="FU444" i="6"/>
  <c r="FY444" i="6"/>
  <c r="GC444" i="6"/>
  <c r="FT374" i="6"/>
  <c r="FX374" i="6"/>
  <c r="EM387" i="6"/>
  <c r="EQ387" i="6"/>
  <c r="EU387" i="6"/>
  <c r="EY387" i="6"/>
  <c r="FO387" i="6"/>
  <c r="FS387" i="6"/>
  <c r="FW387" i="6"/>
  <c r="GA387" i="6"/>
  <c r="EO400" i="6"/>
  <c r="ES400" i="6"/>
  <c r="EW400" i="6"/>
  <c r="FA400" i="6"/>
  <c r="FE400" i="6"/>
  <c r="FI400" i="6"/>
  <c r="FM400" i="6"/>
  <c r="FQ400" i="6"/>
  <c r="FU400" i="6"/>
  <c r="FY400" i="6"/>
  <c r="GC400" i="6"/>
  <c r="EM418" i="6"/>
  <c r="EQ418" i="6"/>
  <c r="EU418" i="6"/>
  <c r="EY418" i="6"/>
  <c r="FC418" i="6"/>
  <c r="FG418" i="6"/>
  <c r="FK418" i="6"/>
  <c r="FO418" i="6"/>
  <c r="FS418" i="6"/>
  <c r="FW418" i="6"/>
  <c r="GA418" i="6"/>
  <c r="EO431" i="6"/>
  <c r="ES431" i="6"/>
  <c r="EW431" i="6"/>
  <c r="FA431" i="6"/>
  <c r="FE431" i="6"/>
  <c r="FI431" i="6"/>
  <c r="FM431" i="6"/>
  <c r="FQ431" i="6"/>
  <c r="FU431" i="6"/>
  <c r="FY431" i="6"/>
  <c r="GC431" i="6"/>
  <c r="EP444" i="6"/>
  <c r="ET444" i="6"/>
  <c r="EX444" i="6"/>
  <c r="FB444" i="6"/>
  <c r="FF444" i="6"/>
  <c r="FJ444" i="6"/>
  <c r="FN444" i="6"/>
  <c r="FR444" i="6"/>
  <c r="FV444" i="6"/>
  <c r="FZ444" i="6"/>
  <c r="EO457" i="6"/>
  <c r="ES457" i="6"/>
  <c r="EW457" i="6"/>
  <c r="FA457" i="6"/>
  <c r="FE457" i="6"/>
  <c r="FI457" i="6"/>
  <c r="FM457" i="6"/>
  <c r="FQ457" i="6"/>
  <c r="FU457" i="6"/>
  <c r="FY457" i="6"/>
  <c r="GC457" i="6"/>
  <c r="EO483" i="6"/>
  <c r="ES483" i="6"/>
  <c r="EW483" i="6"/>
  <c r="FM483" i="6"/>
  <c r="FQ483" i="6"/>
  <c r="FY483" i="6"/>
  <c r="GC483" i="6"/>
  <c r="EN418" i="6"/>
  <c r="ER418" i="6"/>
  <c r="EV418" i="6"/>
  <c r="EZ418" i="6"/>
  <c r="FD418" i="6"/>
  <c r="FH418" i="6"/>
  <c r="FL418" i="6"/>
  <c r="FP418" i="6"/>
  <c r="FT418" i="6"/>
  <c r="FX418" i="6"/>
  <c r="GB418" i="6"/>
  <c r="ES470" i="6"/>
  <c r="FA470" i="6"/>
  <c r="FI470" i="6"/>
  <c r="FQ470" i="6"/>
  <c r="FY470" i="6"/>
  <c r="EP470" i="6"/>
  <c r="ET470" i="6"/>
  <c r="EX470" i="6"/>
  <c r="FB470" i="6"/>
  <c r="FF470" i="6"/>
  <c r="FJ470" i="6"/>
  <c r="FN470" i="6"/>
  <c r="FR470" i="6"/>
  <c r="FV470" i="6"/>
  <c r="FZ470" i="6"/>
  <c r="EO470" i="6"/>
  <c r="EW470" i="6"/>
  <c r="FE470" i="6"/>
  <c r="FM470" i="6"/>
  <c r="FU470" i="6"/>
  <c r="GC470" i="6"/>
  <c r="EM470" i="6"/>
  <c r="EQ470" i="6"/>
  <c r="EU470" i="6"/>
  <c r="EY470" i="6"/>
  <c r="FC470" i="6"/>
  <c r="FG470" i="6"/>
  <c r="FK470" i="6"/>
  <c r="FO470" i="6"/>
  <c r="FS470" i="6"/>
  <c r="FW470" i="6"/>
  <c r="GA470" i="6"/>
  <c r="EN483" i="6"/>
  <c r="ER483" i="6"/>
  <c r="EV483" i="6"/>
  <c r="EZ483" i="6"/>
  <c r="FD483" i="6"/>
  <c r="FH483" i="6"/>
  <c r="FL483" i="6"/>
  <c r="FP483" i="6"/>
  <c r="FT483" i="6"/>
  <c r="FX483" i="6"/>
  <c r="GB483" i="6"/>
  <c r="FO374" i="6"/>
  <c r="EN374" i="6"/>
  <c r="EV374" i="6"/>
  <c r="FD374" i="6"/>
  <c r="FL374" i="6"/>
  <c r="EO374" i="6"/>
  <c r="ES374" i="6"/>
  <c r="EW374" i="6"/>
  <c r="FA374" i="6"/>
  <c r="FE374" i="6"/>
  <c r="FI374" i="6"/>
  <c r="FM374" i="6"/>
  <c r="FQ374" i="6"/>
  <c r="FU374" i="6"/>
  <c r="FY374" i="6"/>
  <c r="GC374" i="6"/>
  <c r="ER374" i="6"/>
  <c r="EZ374" i="6"/>
  <c r="FH374" i="6"/>
  <c r="FP374" i="6"/>
  <c r="EP400" i="6"/>
  <c r="ET400" i="6"/>
  <c r="EX400" i="6"/>
  <c r="FB400" i="6"/>
  <c r="FF400" i="6"/>
  <c r="FJ400" i="6"/>
  <c r="FN400" i="6"/>
  <c r="FR400" i="6"/>
  <c r="FV400" i="6"/>
  <c r="FZ400" i="6"/>
  <c r="BE233" i="7"/>
  <c r="T235" i="7"/>
  <c r="AZ235" i="7"/>
  <c r="FA387" i="6"/>
  <c r="FE387" i="6"/>
  <c r="FC387" i="6"/>
  <c r="FG387" i="6"/>
  <c r="FK387" i="6"/>
  <c r="FA483" i="6"/>
  <c r="FE483" i="6"/>
  <c r="FI483" i="6"/>
  <c r="FU483" i="6"/>
  <c r="EN387" i="6"/>
  <c r="ER387" i="6"/>
  <c r="EV387" i="6"/>
  <c r="EZ387" i="6"/>
  <c r="FD387" i="6"/>
  <c r="FH387" i="6"/>
  <c r="FL387" i="6"/>
  <c r="FP387" i="6"/>
  <c r="FT387" i="6"/>
  <c r="FX387" i="6"/>
  <c r="GB387" i="6"/>
  <c r="EP483" i="6"/>
  <c r="ET483" i="6"/>
  <c r="EX483" i="6"/>
  <c r="FB483" i="6"/>
  <c r="FF483" i="6"/>
  <c r="FJ483" i="6"/>
  <c r="FN483" i="6"/>
  <c r="FR483" i="6"/>
  <c r="FV483" i="6"/>
  <c r="FZ483" i="6"/>
  <c r="EN431" i="6"/>
  <c r="ER431" i="6"/>
  <c r="EV431" i="6"/>
  <c r="EZ431" i="6"/>
  <c r="FD431" i="6"/>
  <c r="FH431" i="6"/>
  <c r="FL431" i="6"/>
  <c r="FP431" i="6"/>
  <c r="FT431" i="6"/>
  <c r="FX431" i="6"/>
  <c r="GB431" i="6"/>
  <c r="EN457" i="6"/>
  <c r="ER457" i="6"/>
  <c r="EV457" i="6"/>
  <c r="EZ457" i="6"/>
  <c r="FD457" i="6"/>
  <c r="FH457" i="6"/>
  <c r="FL457" i="6"/>
  <c r="FP457" i="6"/>
  <c r="FT457" i="6"/>
  <c r="FX457" i="6"/>
  <c r="GB457" i="6"/>
  <c r="BF233" i="7"/>
  <c r="BF116" i="7"/>
  <c r="BB235" i="7"/>
  <c r="BE234" i="7"/>
  <c r="BF234" i="7"/>
  <c r="BF63" i="7"/>
  <c r="BE152" i="7"/>
  <c r="BE235" i="7" s="1"/>
  <c r="CA361" i="6"/>
  <c r="EM361" i="6" s="1"/>
  <c r="DR361" i="6"/>
  <c r="DO361" i="6"/>
  <c r="GA361" i="6" s="1"/>
  <c r="DE361" i="6"/>
  <c r="FQ361" i="6" s="1"/>
  <c r="DQ361" i="6"/>
  <c r="GC361" i="6" s="1"/>
  <c r="DP361" i="6"/>
  <c r="GB361" i="6" s="1"/>
  <c r="DN361" i="6"/>
  <c r="FZ361" i="6" s="1"/>
  <c r="DM361" i="6"/>
  <c r="FY361" i="6" s="1"/>
  <c r="DL361" i="6"/>
  <c r="FX361" i="6" s="1"/>
  <c r="DK361" i="6"/>
  <c r="FW361" i="6" s="1"/>
  <c r="DJ361" i="6"/>
  <c r="FV361" i="6" s="1"/>
  <c r="DI361" i="6"/>
  <c r="FU361" i="6" s="1"/>
  <c r="DH361" i="6"/>
  <c r="FT361" i="6" s="1"/>
  <c r="DG361" i="6"/>
  <c r="FS361" i="6" s="1"/>
  <c r="DF361" i="6"/>
  <c r="FR361" i="6" s="1"/>
  <c r="DD361" i="6"/>
  <c r="FP361" i="6" s="1"/>
  <c r="DC361" i="6"/>
  <c r="FO361" i="6" s="1"/>
  <c r="DB361" i="6"/>
  <c r="FN361" i="6" s="1"/>
  <c r="DA361" i="6"/>
  <c r="FM361" i="6" s="1"/>
  <c r="CZ361" i="6"/>
  <c r="FL361" i="6" s="1"/>
  <c r="CY361" i="6"/>
  <c r="FK361" i="6" s="1"/>
  <c r="CX361" i="6"/>
  <c r="FJ361" i="6" s="1"/>
  <c r="CW361" i="6"/>
  <c r="FI361" i="6" s="1"/>
  <c r="CV361" i="6"/>
  <c r="FH361" i="6" s="1"/>
  <c r="CU361" i="6"/>
  <c r="FG361" i="6" s="1"/>
  <c r="CT361" i="6"/>
  <c r="FF361" i="6" s="1"/>
  <c r="CS361" i="6"/>
  <c r="FE361" i="6" s="1"/>
  <c r="CR361" i="6"/>
  <c r="FD361" i="6" s="1"/>
  <c r="CQ361" i="6"/>
  <c r="FC361" i="6" s="1"/>
  <c r="CP361" i="6"/>
  <c r="FB361" i="6" s="1"/>
  <c r="CO361" i="6"/>
  <c r="FA361" i="6" s="1"/>
  <c r="CN361" i="6"/>
  <c r="EZ361" i="6" s="1"/>
  <c r="CM361" i="6"/>
  <c r="EY361" i="6" s="1"/>
  <c r="CL361" i="6"/>
  <c r="EX361" i="6" s="1"/>
  <c r="CK361" i="6"/>
  <c r="EW361" i="6" s="1"/>
  <c r="CJ361" i="6"/>
  <c r="EV361" i="6" s="1"/>
  <c r="CI361" i="6"/>
  <c r="EU361" i="6" s="1"/>
  <c r="CH361" i="6"/>
  <c r="ET361" i="6" s="1"/>
  <c r="CG361" i="6"/>
  <c r="ES361" i="6" s="1"/>
  <c r="CF361" i="6"/>
  <c r="ER361" i="6" s="1"/>
  <c r="CE361" i="6"/>
  <c r="EQ361" i="6" s="1"/>
  <c r="CD361" i="6"/>
  <c r="EP361" i="6" s="1"/>
  <c r="CC361" i="6"/>
  <c r="EO361" i="6" s="1"/>
  <c r="CB361" i="6"/>
  <c r="EN361" i="6" s="1"/>
  <c r="DS361" i="6"/>
  <c r="BF235" i="7" l="1"/>
  <c r="BH216" i="7"/>
  <c r="BG216" i="7"/>
  <c r="BS235" i="7"/>
  <c r="BO235" i="7"/>
  <c r="BI235" i="7"/>
  <c r="BH235" i="7"/>
  <c r="BG235" i="7"/>
  <c r="BP235" i="7"/>
  <c r="P9" i="6"/>
  <c r="CB9" i="6"/>
  <c r="EK14" i="6"/>
  <c r="M15" i="6"/>
  <c r="EK15" i="6" s="1"/>
  <c r="BG15" i="6"/>
  <c r="M16" i="6"/>
  <c r="EK16" i="6" s="1"/>
  <c r="BG16" i="6"/>
  <c r="M17" i="6"/>
  <c r="BG17" i="6"/>
  <c r="BY17" i="6"/>
  <c r="DS17" i="6"/>
  <c r="EK19" i="6"/>
  <c r="M21" i="6"/>
  <c r="BY21" i="6"/>
  <c r="DS21" i="6"/>
  <c r="M22" i="6"/>
  <c r="BY22" i="6"/>
  <c r="DS22" i="6"/>
  <c r="M23" i="6"/>
  <c r="BG23" i="6"/>
  <c r="BG18" i="6" s="1"/>
  <c r="BY23" i="6"/>
  <c r="DS23" i="6"/>
  <c r="L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X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EK34" i="6"/>
  <c r="EK35" i="6"/>
  <c r="M36" i="6"/>
  <c r="EK36" i="6" s="1"/>
  <c r="BG36" i="6"/>
  <c r="M37" i="6"/>
  <c r="BG37" i="6"/>
  <c r="BY37" i="6"/>
  <c r="DS37" i="6"/>
  <c r="M38" i="6"/>
  <c r="BG38" i="6"/>
  <c r="BY38" i="6"/>
  <c r="DS38" i="6"/>
  <c r="M39" i="6"/>
  <c r="BG39" i="6"/>
  <c r="BY39" i="6"/>
  <c r="DS39" i="6"/>
  <c r="M40" i="6"/>
  <c r="BG40" i="6"/>
  <c r="BY40" i="6"/>
  <c r="DS40" i="6"/>
  <c r="L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X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BY45" i="6"/>
  <c r="EK45" i="6" s="1"/>
  <c r="DS45" i="6"/>
  <c r="BY46" i="6"/>
  <c r="DS46" i="6"/>
  <c r="BY47" i="6"/>
  <c r="DS47" i="6"/>
  <c r="M48" i="6"/>
  <c r="BG48" i="6"/>
  <c r="BY48" i="6"/>
  <c r="DS48" i="6"/>
  <c r="M49" i="6"/>
  <c r="BG49" i="6"/>
  <c r="BY49" i="6"/>
  <c r="DS49" i="6"/>
  <c r="M50" i="6"/>
  <c r="BG50" i="6"/>
  <c r="BY50" i="6"/>
  <c r="DS50" i="6"/>
  <c r="M51" i="6"/>
  <c r="BG51" i="6"/>
  <c r="BY51" i="6"/>
  <c r="DS51" i="6"/>
  <c r="M52" i="6"/>
  <c r="BG52" i="6"/>
  <c r="BY52" i="6"/>
  <c r="DS52" i="6"/>
  <c r="M53" i="6"/>
  <c r="BG53" i="6"/>
  <c r="BY53" i="6"/>
  <c r="DS53" i="6"/>
  <c r="M54" i="6"/>
  <c r="BG54" i="6"/>
  <c r="BY54" i="6"/>
  <c r="DS54" i="6"/>
  <c r="L55" i="6"/>
  <c r="N55" i="6"/>
  <c r="O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X55" i="6"/>
  <c r="EJ55" i="6" s="1"/>
  <c r="BZ55" i="6"/>
  <c r="CA55" i="6"/>
  <c r="CC55" i="6"/>
  <c r="CD55" i="6"/>
  <c r="CE55" i="6"/>
  <c r="CF55" i="6"/>
  <c r="ER55" i="6" s="1"/>
  <c r="CG55" i="6"/>
  <c r="CH55" i="6"/>
  <c r="CI55" i="6"/>
  <c r="CJ55" i="6"/>
  <c r="CK55" i="6"/>
  <c r="CL55" i="6"/>
  <c r="CM55" i="6"/>
  <c r="CN55" i="6"/>
  <c r="CO55" i="6"/>
  <c r="CP55" i="6"/>
  <c r="CQ55" i="6"/>
  <c r="CR55" i="6"/>
  <c r="FD55" i="6" s="1"/>
  <c r="CS55" i="6"/>
  <c r="CT55" i="6"/>
  <c r="CU55" i="6"/>
  <c r="CV55" i="6"/>
  <c r="CW55" i="6"/>
  <c r="CX55" i="6"/>
  <c r="FJ55" i="6" s="1"/>
  <c r="CY55" i="6"/>
  <c r="CZ55" i="6"/>
  <c r="DA55" i="6"/>
  <c r="DB55" i="6"/>
  <c r="DC55" i="6"/>
  <c r="DD55" i="6"/>
  <c r="FP55" i="6" s="1"/>
  <c r="DE55" i="6"/>
  <c r="DF55" i="6"/>
  <c r="DG55" i="6"/>
  <c r="DH55" i="6"/>
  <c r="DI55" i="6"/>
  <c r="DJ55" i="6"/>
  <c r="DK55" i="6"/>
  <c r="DL55" i="6"/>
  <c r="DM55" i="6"/>
  <c r="DN55" i="6"/>
  <c r="DO55" i="6"/>
  <c r="DP55" i="6"/>
  <c r="GB55" i="6" s="1"/>
  <c r="DQ55" i="6"/>
  <c r="DR55" i="6"/>
  <c r="EK59" i="6"/>
  <c r="M60" i="6"/>
  <c r="EK60" i="6" s="1"/>
  <c r="BG60" i="6"/>
  <c r="M61" i="6"/>
  <c r="EK61" i="6" s="1"/>
  <c r="BG61" i="6"/>
  <c r="M62" i="6"/>
  <c r="BG62" i="6"/>
  <c r="BY62" i="6"/>
  <c r="DS62" i="6"/>
  <c r="M63" i="6"/>
  <c r="BG63" i="6"/>
  <c r="BY63" i="6"/>
  <c r="DS63" i="6"/>
  <c r="M64" i="6"/>
  <c r="BG64" i="6"/>
  <c r="BY64" i="6"/>
  <c r="DS64" i="6"/>
  <c r="M65" i="6"/>
  <c r="BG65" i="6"/>
  <c r="BY65" i="6"/>
  <c r="DS65" i="6"/>
  <c r="M66" i="6"/>
  <c r="BG66" i="6"/>
  <c r="BY66" i="6"/>
  <c r="DS66" i="6"/>
  <c r="M67" i="6"/>
  <c r="BG67" i="6"/>
  <c r="BY67" i="6"/>
  <c r="DS67" i="6"/>
  <c r="M68" i="6"/>
  <c r="BG68" i="6"/>
  <c r="BY68" i="6"/>
  <c r="DS68" i="6"/>
  <c r="L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X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M71" i="6"/>
  <c r="BG71" i="6"/>
  <c r="M72" i="6"/>
  <c r="BG72" i="6"/>
  <c r="BY72" i="6"/>
  <c r="DS72" i="6"/>
  <c r="M73" i="6"/>
  <c r="BG73" i="6"/>
  <c r="BY73" i="6"/>
  <c r="DS73" i="6"/>
  <c r="M74" i="6"/>
  <c r="BG74" i="6"/>
  <c r="BY74" i="6"/>
  <c r="DS74" i="6"/>
  <c r="M75" i="6"/>
  <c r="BG75" i="6"/>
  <c r="BY75" i="6"/>
  <c r="DS75" i="6"/>
  <c r="M76" i="6"/>
  <c r="BG76" i="6"/>
  <c r="BY76" i="6"/>
  <c r="DS76" i="6"/>
  <c r="M77" i="6"/>
  <c r="BG77" i="6"/>
  <c r="BY77" i="6"/>
  <c r="DS77" i="6"/>
  <c r="M78" i="6"/>
  <c r="BG78" i="6"/>
  <c r="BY78" i="6"/>
  <c r="DS78" i="6"/>
  <c r="M79" i="6"/>
  <c r="BG79" i="6"/>
  <c r="BY79" i="6"/>
  <c r="DS79" i="6"/>
  <c r="M80" i="6"/>
  <c r="BG80" i="6"/>
  <c r="BY80" i="6"/>
  <c r="DS80" i="6"/>
  <c r="M81" i="6"/>
  <c r="BG81" i="6"/>
  <c r="BY81" i="6"/>
  <c r="DS81" i="6"/>
  <c r="M82" i="6"/>
  <c r="BG82" i="6"/>
  <c r="BY82" i="6"/>
  <c r="DS82" i="6"/>
  <c r="L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X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M87" i="6"/>
  <c r="EK87" i="6" s="1"/>
  <c r="BG87" i="6"/>
  <c r="M88" i="6"/>
  <c r="BG88" i="6"/>
  <c r="BY88" i="6"/>
  <c r="DS88" i="6"/>
  <c r="M89" i="6"/>
  <c r="BG89" i="6"/>
  <c r="BY89" i="6"/>
  <c r="DS89" i="6"/>
  <c r="M90" i="6"/>
  <c r="BG90" i="6"/>
  <c r="BY90" i="6"/>
  <c r="DS90" i="6"/>
  <c r="M91" i="6"/>
  <c r="BG91" i="6"/>
  <c r="BY91" i="6"/>
  <c r="DS91" i="6"/>
  <c r="M92" i="6"/>
  <c r="BG92" i="6"/>
  <c r="BY92" i="6"/>
  <c r="DS92" i="6"/>
  <c r="M93" i="6"/>
  <c r="BG93" i="6"/>
  <c r="BY93" i="6"/>
  <c r="DS93" i="6"/>
  <c r="M94" i="6"/>
  <c r="BG94" i="6"/>
  <c r="BY94" i="6"/>
  <c r="DS94" i="6"/>
  <c r="M95" i="6"/>
  <c r="BG95" i="6"/>
  <c r="BY95" i="6"/>
  <c r="DS95" i="6"/>
  <c r="M96" i="6"/>
  <c r="BG96" i="6"/>
  <c r="BY96" i="6"/>
  <c r="DS96" i="6"/>
  <c r="M97" i="6"/>
  <c r="BG97" i="6"/>
  <c r="BY97" i="6"/>
  <c r="DS97" i="6"/>
  <c r="M98" i="6"/>
  <c r="BG98" i="6"/>
  <c r="BY98" i="6"/>
  <c r="DS98" i="6"/>
  <c r="M99" i="6"/>
  <c r="BG99" i="6"/>
  <c r="BY99" i="6"/>
  <c r="DS99" i="6"/>
  <c r="M100" i="6"/>
  <c r="BG100" i="6"/>
  <c r="BY100" i="6"/>
  <c r="DS100" i="6"/>
  <c r="L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X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BY105" i="6"/>
  <c r="EK105" i="6" s="1"/>
  <c r="DS105" i="6"/>
  <c r="BY106" i="6"/>
  <c r="DS106" i="6"/>
  <c r="BY107" i="6"/>
  <c r="DS107" i="6"/>
  <c r="M108" i="6"/>
  <c r="BG108" i="6"/>
  <c r="BY108" i="6"/>
  <c r="DS108" i="6"/>
  <c r="M109" i="6"/>
  <c r="BG109" i="6"/>
  <c r="BY109" i="6"/>
  <c r="DS109" i="6"/>
  <c r="M110" i="6"/>
  <c r="BG110" i="6"/>
  <c r="BY110" i="6"/>
  <c r="DS110" i="6"/>
  <c r="M111" i="6"/>
  <c r="BG111" i="6"/>
  <c r="BY111" i="6"/>
  <c r="DS111" i="6"/>
  <c r="M112" i="6"/>
  <c r="BG112" i="6"/>
  <c r="BY112" i="6"/>
  <c r="DS112" i="6"/>
  <c r="M113" i="6"/>
  <c r="BG113" i="6"/>
  <c r="BY113" i="6"/>
  <c r="DS113" i="6"/>
  <c r="M114" i="6"/>
  <c r="BG114" i="6"/>
  <c r="BY114" i="6"/>
  <c r="DS114" i="6"/>
  <c r="M134" i="6"/>
  <c r="M115" i="6" s="1"/>
  <c r="EK115" i="6" s="1"/>
  <c r="BG115" i="6"/>
  <c r="BY134" i="6"/>
  <c r="DS134" i="6"/>
  <c r="L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X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DP135" i="6"/>
  <c r="DQ135" i="6"/>
  <c r="DR135" i="6"/>
  <c r="M142" i="6"/>
  <c r="EK142" i="6" s="1"/>
  <c r="BG142" i="6"/>
  <c r="M143" i="6"/>
  <c r="EK143" i="6" s="1"/>
  <c r="BG143" i="6"/>
  <c r="M144" i="6"/>
  <c r="BG144" i="6"/>
  <c r="BY144" i="6"/>
  <c r="DS144" i="6"/>
  <c r="M145" i="6"/>
  <c r="BG145" i="6"/>
  <c r="BY145" i="6"/>
  <c r="DS145" i="6"/>
  <c r="M146" i="6"/>
  <c r="BG146" i="6"/>
  <c r="BY146" i="6"/>
  <c r="EK146" i="6" s="1"/>
  <c r="DS146" i="6"/>
  <c r="M147" i="6"/>
  <c r="BG147" i="6"/>
  <c r="BY147" i="6"/>
  <c r="DS147" i="6"/>
  <c r="M148" i="6"/>
  <c r="BG148" i="6"/>
  <c r="BY148" i="6"/>
  <c r="DS148" i="6"/>
  <c r="L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X149" i="6"/>
  <c r="BZ149" i="6"/>
  <c r="CA149" i="6"/>
  <c r="CB149" i="6"/>
  <c r="CC149" i="6"/>
  <c r="EO149" i="6" s="1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FA149" i="6" s="1"/>
  <c r="CP149" i="6"/>
  <c r="CQ149" i="6"/>
  <c r="CR149" i="6"/>
  <c r="CS149" i="6"/>
  <c r="CT149" i="6"/>
  <c r="CU149" i="6"/>
  <c r="CV149" i="6"/>
  <c r="CW149" i="6"/>
  <c r="CX149" i="6"/>
  <c r="CY149" i="6"/>
  <c r="CZ149" i="6"/>
  <c r="DA149" i="6"/>
  <c r="FM149" i="6" s="1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FY149" i="6" s="1"/>
  <c r="DN149" i="6"/>
  <c r="DO149" i="6"/>
  <c r="DP149" i="6"/>
  <c r="DQ149" i="6"/>
  <c r="DR149" i="6"/>
  <c r="M154" i="6"/>
  <c r="BG154" i="6"/>
  <c r="BY154" i="6"/>
  <c r="DS154" i="6"/>
  <c r="M155" i="6"/>
  <c r="BG155" i="6"/>
  <c r="BY155" i="6"/>
  <c r="EK155" i="6" s="1"/>
  <c r="DS155" i="6"/>
  <c r="M156" i="6"/>
  <c r="BG156" i="6"/>
  <c r="BY156" i="6"/>
  <c r="DS156" i="6"/>
  <c r="M157" i="6"/>
  <c r="BG157" i="6"/>
  <c r="BY157" i="6"/>
  <c r="DS157" i="6"/>
  <c r="M158" i="6"/>
  <c r="BG158" i="6"/>
  <c r="BY158" i="6"/>
  <c r="DS158" i="6"/>
  <c r="M159" i="6"/>
  <c r="BG159" i="6"/>
  <c r="BY159" i="6"/>
  <c r="DS159" i="6"/>
  <c r="M160" i="6"/>
  <c r="BG160" i="6"/>
  <c r="BY160" i="6"/>
  <c r="DS160" i="6"/>
  <c r="M161" i="6"/>
  <c r="BG161" i="6"/>
  <c r="BY161" i="6"/>
  <c r="DS161" i="6"/>
  <c r="M162" i="6"/>
  <c r="BG162" i="6"/>
  <c r="BY162" i="6"/>
  <c r="DS162" i="6"/>
  <c r="M163" i="6"/>
  <c r="BG163" i="6"/>
  <c r="BY163" i="6"/>
  <c r="DS163" i="6"/>
  <c r="M164" i="6"/>
  <c r="BG164" i="6"/>
  <c r="BY164" i="6"/>
  <c r="DS164" i="6"/>
  <c r="M165" i="6"/>
  <c r="BG165" i="6"/>
  <c r="BY165" i="6"/>
  <c r="DS165" i="6"/>
  <c r="L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X166" i="6"/>
  <c r="BZ166" i="6"/>
  <c r="CA166" i="6"/>
  <c r="CB166" i="6"/>
  <c r="CC166" i="6"/>
  <c r="CD166" i="6"/>
  <c r="CE166" i="6"/>
  <c r="CF166" i="6"/>
  <c r="CG166" i="6"/>
  <c r="ES166" i="6" s="1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FE166" i="6" s="1"/>
  <c r="CT166" i="6"/>
  <c r="CU166" i="6"/>
  <c r="CV166" i="6"/>
  <c r="CW166" i="6"/>
  <c r="CX166" i="6"/>
  <c r="CY166" i="6"/>
  <c r="CZ166" i="6"/>
  <c r="DA166" i="6"/>
  <c r="DB166" i="6"/>
  <c r="DC166" i="6"/>
  <c r="DD166" i="6"/>
  <c r="DE166" i="6"/>
  <c r="FQ166" i="6" s="1"/>
  <c r="DF166" i="6"/>
  <c r="DG166" i="6"/>
  <c r="DH166" i="6"/>
  <c r="DI166" i="6"/>
  <c r="DJ166" i="6"/>
  <c r="DK166" i="6"/>
  <c r="DL166" i="6"/>
  <c r="DM166" i="6"/>
  <c r="DN166" i="6"/>
  <c r="DO166" i="6"/>
  <c r="DP166" i="6"/>
  <c r="DQ166" i="6"/>
  <c r="GC166" i="6" s="1"/>
  <c r="DR166" i="6"/>
  <c r="M175" i="6"/>
  <c r="EK175" i="6" s="1"/>
  <c r="BG175" i="6"/>
  <c r="M176" i="6"/>
  <c r="BG176" i="6"/>
  <c r="BY176" i="6"/>
  <c r="DS176" i="6"/>
  <c r="M177" i="6"/>
  <c r="BG177" i="6"/>
  <c r="BY177" i="6"/>
  <c r="DS177" i="6"/>
  <c r="M178" i="6"/>
  <c r="BG178" i="6"/>
  <c r="BY178" i="6"/>
  <c r="DS178" i="6"/>
  <c r="M179" i="6"/>
  <c r="BG179" i="6"/>
  <c r="BY179" i="6"/>
  <c r="DS179" i="6"/>
  <c r="M180" i="6"/>
  <c r="BG180" i="6"/>
  <c r="BY180" i="6"/>
  <c r="DS180" i="6"/>
  <c r="L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X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CU181" i="6"/>
  <c r="CV181" i="6"/>
  <c r="CW181" i="6"/>
  <c r="CX181" i="6"/>
  <c r="CY181" i="6"/>
  <c r="CZ181" i="6"/>
  <c r="DA181" i="6"/>
  <c r="DB181" i="6"/>
  <c r="DC181" i="6"/>
  <c r="DD181" i="6"/>
  <c r="DE181" i="6"/>
  <c r="DF181" i="6"/>
  <c r="DG181" i="6"/>
  <c r="DH181" i="6"/>
  <c r="DI181" i="6"/>
  <c r="DJ181" i="6"/>
  <c r="DK181" i="6"/>
  <c r="DL181" i="6"/>
  <c r="DM181" i="6"/>
  <c r="DN181" i="6"/>
  <c r="DO181" i="6"/>
  <c r="DP181" i="6"/>
  <c r="DQ181" i="6"/>
  <c r="DR181" i="6"/>
  <c r="EK186" i="6"/>
  <c r="BY187" i="6"/>
  <c r="EK187" i="6" s="1"/>
  <c r="DS187" i="6"/>
  <c r="BY188" i="6"/>
  <c r="EK188" i="6" s="1"/>
  <c r="DS188" i="6"/>
  <c r="BY189" i="6"/>
  <c r="EK189" i="6" s="1"/>
  <c r="DS189" i="6"/>
  <c r="BY190" i="6"/>
  <c r="DS190" i="6"/>
  <c r="M191" i="6"/>
  <c r="BG191" i="6"/>
  <c r="BY191" i="6"/>
  <c r="DS191" i="6"/>
  <c r="M192" i="6"/>
  <c r="BG192" i="6"/>
  <c r="BY192" i="6"/>
  <c r="DS192" i="6"/>
  <c r="M193" i="6"/>
  <c r="BG193" i="6"/>
  <c r="BY193" i="6"/>
  <c r="DS193" i="6"/>
  <c r="M194" i="6"/>
  <c r="BG194" i="6"/>
  <c r="BY194" i="6"/>
  <c r="DS194" i="6"/>
  <c r="M195" i="6"/>
  <c r="BG195" i="6"/>
  <c r="BY195" i="6"/>
  <c r="DS195" i="6"/>
  <c r="L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X196" i="6"/>
  <c r="EJ196" i="6" s="1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EW196" i="6" s="1"/>
  <c r="CL196" i="6"/>
  <c r="CM196" i="6"/>
  <c r="CN196" i="6"/>
  <c r="CO196" i="6"/>
  <c r="CP196" i="6"/>
  <c r="CQ196" i="6"/>
  <c r="CR196" i="6"/>
  <c r="CS196" i="6"/>
  <c r="CT196" i="6"/>
  <c r="CU196" i="6"/>
  <c r="CV196" i="6"/>
  <c r="CW196" i="6"/>
  <c r="FI196" i="6" s="1"/>
  <c r="CX196" i="6"/>
  <c r="CY196" i="6"/>
  <c r="CZ196" i="6"/>
  <c r="DA196" i="6"/>
  <c r="DB196" i="6"/>
  <c r="DC196" i="6"/>
  <c r="DD196" i="6"/>
  <c r="DE196" i="6"/>
  <c r="DF196" i="6"/>
  <c r="DG196" i="6"/>
  <c r="DH196" i="6"/>
  <c r="DI196" i="6"/>
  <c r="FU196" i="6" s="1"/>
  <c r="DJ196" i="6"/>
  <c r="DK196" i="6"/>
  <c r="DL196" i="6"/>
  <c r="DM196" i="6"/>
  <c r="DN196" i="6"/>
  <c r="DO196" i="6"/>
  <c r="DP196" i="6"/>
  <c r="DQ196" i="6"/>
  <c r="DR196" i="6"/>
  <c r="M207" i="6"/>
  <c r="BG207" i="6"/>
  <c r="BY207" i="6"/>
  <c r="EK207" i="6" s="1"/>
  <c r="DS207" i="6"/>
  <c r="M208" i="6"/>
  <c r="BG208" i="6"/>
  <c r="BY208" i="6"/>
  <c r="DS208" i="6"/>
  <c r="M209" i="6"/>
  <c r="BG209" i="6"/>
  <c r="BY209" i="6"/>
  <c r="DS209" i="6"/>
  <c r="M210" i="6"/>
  <c r="BG210" i="6"/>
  <c r="BY210" i="6"/>
  <c r="EK210" i="6" s="1"/>
  <c r="DS210" i="6"/>
  <c r="M211" i="6"/>
  <c r="BG211" i="6"/>
  <c r="BY211" i="6"/>
  <c r="EK211" i="6" s="1"/>
  <c r="DS211" i="6"/>
  <c r="L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X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CU212" i="6"/>
  <c r="CV212" i="6"/>
  <c r="CW212" i="6"/>
  <c r="CX212" i="6"/>
  <c r="CY212" i="6"/>
  <c r="CZ212" i="6"/>
  <c r="DA212" i="6"/>
  <c r="DB212" i="6"/>
  <c r="DC212" i="6"/>
  <c r="DD212" i="6"/>
  <c r="DE212" i="6"/>
  <c r="DF212" i="6"/>
  <c r="DG212" i="6"/>
  <c r="DH212" i="6"/>
  <c r="DI212" i="6"/>
  <c r="DJ212" i="6"/>
  <c r="DK212" i="6"/>
  <c r="DL212" i="6"/>
  <c r="DM212" i="6"/>
  <c r="DN212" i="6"/>
  <c r="DO212" i="6"/>
  <c r="DP212" i="6"/>
  <c r="DQ212" i="6"/>
  <c r="DR212" i="6"/>
  <c r="M216" i="6"/>
  <c r="BG216" i="6"/>
  <c r="BY216" i="6"/>
  <c r="DS216" i="6"/>
  <c r="M217" i="6"/>
  <c r="BG217" i="6"/>
  <c r="BY217" i="6"/>
  <c r="DS217" i="6"/>
  <c r="M218" i="6"/>
  <c r="BG218" i="6"/>
  <c r="BY218" i="6"/>
  <c r="DS218" i="6"/>
  <c r="M219" i="6"/>
  <c r="BG219" i="6"/>
  <c r="BY219" i="6"/>
  <c r="DS219" i="6"/>
  <c r="M220" i="6"/>
  <c r="BG220" i="6"/>
  <c r="BY220" i="6"/>
  <c r="DS220" i="6"/>
  <c r="M221" i="6"/>
  <c r="BG221" i="6"/>
  <c r="BY221" i="6"/>
  <c r="DS221" i="6"/>
  <c r="M222" i="6"/>
  <c r="BG222" i="6"/>
  <c r="BY222" i="6"/>
  <c r="DS222" i="6"/>
  <c r="M223" i="6"/>
  <c r="BG223" i="6"/>
  <c r="BY223" i="6"/>
  <c r="DS223" i="6"/>
  <c r="M224" i="6"/>
  <c r="BG224" i="6"/>
  <c r="BY224" i="6"/>
  <c r="DS224" i="6"/>
  <c r="M225" i="6"/>
  <c r="BG225" i="6"/>
  <c r="BY225" i="6"/>
  <c r="DS225" i="6"/>
  <c r="M226" i="6"/>
  <c r="BG226" i="6"/>
  <c r="BY226" i="6"/>
  <c r="DS226" i="6"/>
  <c r="L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X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CS227" i="6"/>
  <c r="CT227" i="6"/>
  <c r="CU227" i="6"/>
  <c r="CV227" i="6"/>
  <c r="CW227" i="6"/>
  <c r="CX227" i="6"/>
  <c r="CY227" i="6"/>
  <c r="CZ227" i="6"/>
  <c r="DA227" i="6"/>
  <c r="DB227" i="6"/>
  <c r="DC227" i="6"/>
  <c r="DD227" i="6"/>
  <c r="DE227" i="6"/>
  <c r="DF227" i="6"/>
  <c r="DG227" i="6"/>
  <c r="DH227" i="6"/>
  <c r="DI227" i="6"/>
  <c r="DJ227" i="6"/>
  <c r="DK227" i="6"/>
  <c r="DL227" i="6"/>
  <c r="DM227" i="6"/>
  <c r="DN227" i="6"/>
  <c r="DO227" i="6"/>
  <c r="DP227" i="6"/>
  <c r="DQ227" i="6"/>
  <c r="DR227" i="6"/>
  <c r="M237" i="6"/>
  <c r="EK237" i="6" s="1"/>
  <c r="BG237" i="6"/>
  <c r="M238" i="6"/>
  <c r="BG238" i="6"/>
  <c r="BY238" i="6"/>
  <c r="DS238" i="6"/>
  <c r="L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X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CS239" i="6"/>
  <c r="CT239" i="6"/>
  <c r="CU239" i="6"/>
  <c r="CV239" i="6"/>
  <c r="CW239" i="6"/>
  <c r="CX239" i="6"/>
  <c r="CY239" i="6"/>
  <c r="CZ239" i="6"/>
  <c r="DA239" i="6"/>
  <c r="DB239" i="6"/>
  <c r="DC239" i="6"/>
  <c r="DD239" i="6"/>
  <c r="DE239" i="6"/>
  <c r="DF239" i="6"/>
  <c r="DG239" i="6"/>
  <c r="DH239" i="6"/>
  <c r="DI239" i="6"/>
  <c r="DJ239" i="6"/>
  <c r="DK239" i="6"/>
  <c r="DL239" i="6"/>
  <c r="DM239" i="6"/>
  <c r="DN239" i="6"/>
  <c r="DO239" i="6"/>
  <c r="DP239" i="6"/>
  <c r="DQ239" i="6"/>
  <c r="DR239" i="6"/>
  <c r="BY243" i="6"/>
  <c r="EK243" i="6" s="1"/>
  <c r="DS243" i="6"/>
  <c r="BY244" i="6"/>
  <c r="EK244" i="6" s="1"/>
  <c r="DS244" i="6"/>
  <c r="BY245" i="6"/>
  <c r="EK245" i="6" s="1"/>
  <c r="DS245" i="6"/>
  <c r="M246" i="6"/>
  <c r="BG246" i="6"/>
  <c r="BY246" i="6"/>
  <c r="DS246" i="6"/>
  <c r="M247" i="6"/>
  <c r="BG247" i="6"/>
  <c r="BY247" i="6"/>
  <c r="DS247" i="6"/>
  <c r="M248" i="6"/>
  <c r="BG248" i="6"/>
  <c r="BY248" i="6"/>
  <c r="DS248" i="6"/>
  <c r="M249" i="6"/>
  <c r="BG249" i="6"/>
  <c r="BY249" i="6"/>
  <c r="DS249" i="6"/>
  <c r="M250" i="6"/>
  <c r="BG250" i="6"/>
  <c r="BY250" i="6"/>
  <c r="DS250" i="6"/>
  <c r="M251" i="6"/>
  <c r="BG251" i="6"/>
  <c r="BY251" i="6"/>
  <c r="DS251" i="6"/>
  <c r="M252" i="6"/>
  <c r="BG252" i="6"/>
  <c r="BY252" i="6"/>
  <c r="DS252" i="6"/>
  <c r="M253" i="6"/>
  <c r="BG253" i="6"/>
  <c r="BY253" i="6"/>
  <c r="DS253" i="6"/>
  <c r="M254" i="6"/>
  <c r="BG254" i="6"/>
  <c r="BY254" i="6"/>
  <c r="DS254" i="6"/>
  <c r="L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X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CS255" i="6"/>
  <c r="CT255" i="6"/>
  <c r="CU255" i="6"/>
  <c r="CV255" i="6"/>
  <c r="CW255" i="6"/>
  <c r="CX255" i="6"/>
  <c r="CY255" i="6"/>
  <c r="CZ255" i="6"/>
  <c r="DA255" i="6"/>
  <c r="DB255" i="6"/>
  <c r="DC255" i="6"/>
  <c r="DD255" i="6"/>
  <c r="DE255" i="6"/>
  <c r="DF255" i="6"/>
  <c r="DG255" i="6"/>
  <c r="DH255" i="6"/>
  <c r="DI255" i="6"/>
  <c r="DJ255" i="6"/>
  <c r="DK255" i="6"/>
  <c r="DL255" i="6"/>
  <c r="DM255" i="6"/>
  <c r="DN255" i="6"/>
  <c r="DO255" i="6"/>
  <c r="DP255" i="6"/>
  <c r="DQ255" i="6"/>
  <c r="DR255" i="6"/>
  <c r="EK257" i="6"/>
  <c r="M258" i="6"/>
  <c r="EK258" i="6" s="1"/>
  <c r="BG258" i="6"/>
  <c r="M259" i="6"/>
  <c r="BG259" i="6"/>
  <c r="BY259" i="6"/>
  <c r="DS259" i="6"/>
  <c r="M260" i="6"/>
  <c r="BG260" i="6"/>
  <c r="BY260" i="6"/>
  <c r="DS260" i="6"/>
  <c r="M261" i="6"/>
  <c r="BG261" i="6"/>
  <c r="BY261" i="6"/>
  <c r="DS261" i="6"/>
  <c r="M262" i="6"/>
  <c r="BG262" i="6"/>
  <c r="BY262" i="6"/>
  <c r="DS262" i="6"/>
  <c r="M263" i="6"/>
  <c r="BG263" i="6"/>
  <c r="BY263" i="6"/>
  <c r="DS263" i="6"/>
  <c r="M264" i="6"/>
  <c r="BG264" i="6"/>
  <c r="BY264" i="6"/>
  <c r="DS264" i="6"/>
  <c r="M265" i="6"/>
  <c r="BG265" i="6"/>
  <c r="BY265" i="6"/>
  <c r="DS265" i="6"/>
  <c r="M266" i="6"/>
  <c r="BG266" i="6"/>
  <c r="BY266" i="6"/>
  <c r="DS266" i="6"/>
  <c r="M267" i="6"/>
  <c r="BG267" i="6"/>
  <c r="BY267" i="6"/>
  <c r="DS267" i="6"/>
  <c r="L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X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CS268" i="6"/>
  <c r="CT268" i="6"/>
  <c r="CU268" i="6"/>
  <c r="CV268" i="6"/>
  <c r="CW268" i="6"/>
  <c r="CX268" i="6"/>
  <c r="CY268" i="6"/>
  <c r="CZ268" i="6"/>
  <c r="DA268" i="6"/>
  <c r="DB268" i="6"/>
  <c r="DC268" i="6"/>
  <c r="DD268" i="6"/>
  <c r="DE268" i="6"/>
  <c r="DF268" i="6"/>
  <c r="DG268" i="6"/>
  <c r="DH268" i="6"/>
  <c r="DI268" i="6"/>
  <c r="DJ268" i="6"/>
  <c r="DK268" i="6"/>
  <c r="DL268" i="6"/>
  <c r="DM268" i="6"/>
  <c r="DN268" i="6"/>
  <c r="DO268" i="6"/>
  <c r="DP268" i="6"/>
  <c r="DQ268" i="6"/>
  <c r="DR268" i="6"/>
  <c r="M273" i="6"/>
  <c r="EK273" i="6" s="1"/>
  <c r="BG273" i="6"/>
  <c r="M274" i="6"/>
  <c r="BG274" i="6"/>
  <c r="BY274" i="6"/>
  <c r="DS274" i="6"/>
  <c r="M275" i="6"/>
  <c r="BG275" i="6"/>
  <c r="BY275" i="6"/>
  <c r="DS275" i="6"/>
  <c r="M276" i="6"/>
  <c r="BG276" i="6"/>
  <c r="BY276" i="6"/>
  <c r="DS276" i="6"/>
  <c r="M277" i="6"/>
  <c r="BG277" i="6"/>
  <c r="BY277" i="6"/>
  <c r="DS277" i="6"/>
  <c r="M278" i="6"/>
  <c r="BG278" i="6"/>
  <c r="BY278" i="6"/>
  <c r="DS278" i="6"/>
  <c r="M279" i="6"/>
  <c r="BG279" i="6"/>
  <c r="BY279" i="6"/>
  <c r="DS279" i="6"/>
  <c r="M280" i="6"/>
  <c r="BG280" i="6"/>
  <c r="BY280" i="6"/>
  <c r="DS280" i="6"/>
  <c r="L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X281" i="6"/>
  <c r="BZ281" i="6"/>
  <c r="CA281" i="6"/>
  <c r="CB281" i="6"/>
  <c r="CC281" i="6"/>
  <c r="CD281" i="6"/>
  <c r="CE281" i="6"/>
  <c r="CF281" i="6"/>
  <c r="CG281" i="6"/>
  <c r="CH281" i="6"/>
  <c r="CI281" i="6"/>
  <c r="EU281" i="6" s="1"/>
  <c r="CJ281" i="6"/>
  <c r="CK281" i="6"/>
  <c r="CL281" i="6"/>
  <c r="CM281" i="6"/>
  <c r="CN281" i="6"/>
  <c r="CO281" i="6"/>
  <c r="CP281" i="6"/>
  <c r="CQ281" i="6"/>
  <c r="CR281" i="6"/>
  <c r="CS281" i="6"/>
  <c r="CT281" i="6"/>
  <c r="CU281" i="6"/>
  <c r="FG281" i="6" s="1"/>
  <c r="CV281" i="6"/>
  <c r="CW281" i="6"/>
  <c r="CX281" i="6"/>
  <c r="CY281" i="6"/>
  <c r="CZ281" i="6"/>
  <c r="DA281" i="6"/>
  <c r="DB281" i="6"/>
  <c r="DC281" i="6"/>
  <c r="DD281" i="6"/>
  <c r="DE281" i="6"/>
  <c r="DF281" i="6"/>
  <c r="DG281" i="6"/>
  <c r="FS281" i="6" s="1"/>
  <c r="DH281" i="6"/>
  <c r="DI281" i="6"/>
  <c r="DJ281" i="6"/>
  <c r="DK281" i="6"/>
  <c r="DL281" i="6"/>
  <c r="DM281" i="6"/>
  <c r="DN281" i="6"/>
  <c r="DO281" i="6"/>
  <c r="DP281" i="6"/>
  <c r="DQ281" i="6"/>
  <c r="DR281" i="6"/>
  <c r="M288" i="6"/>
  <c r="BG288" i="6"/>
  <c r="BY288" i="6"/>
  <c r="DS288" i="6"/>
  <c r="M289" i="6"/>
  <c r="BG289" i="6"/>
  <c r="BY289" i="6"/>
  <c r="DS289" i="6"/>
  <c r="M290" i="6"/>
  <c r="BG290" i="6"/>
  <c r="BY290" i="6"/>
  <c r="DS290" i="6"/>
  <c r="M291" i="6"/>
  <c r="BG291" i="6"/>
  <c r="BY291" i="6"/>
  <c r="DS291" i="6"/>
  <c r="M292" i="6"/>
  <c r="BG292" i="6"/>
  <c r="BY292" i="6"/>
  <c r="DS292" i="6"/>
  <c r="L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X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CS293" i="6"/>
  <c r="CT293" i="6"/>
  <c r="CU293" i="6"/>
  <c r="CV293" i="6"/>
  <c r="CW293" i="6"/>
  <c r="CX293" i="6"/>
  <c r="CY293" i="6"/>
  <c r="CZ293" i="6"/>
  <c r="DA293" i="6"/>
  <c r="DB293" i="6"/>
  <c r="DC293" i="6"/>
  <c r="DD293" i="6"/>
  <c r="DE293" i="6"/>
  <c r="DF293" i="6"/>
  <c r="DG293" i="6"/>
  <c r="DH293" i="6"/>
  <c r="DI293" i="6"/>
  <c r="DJ293" i="6"/>
  <c r="DK293" i="6"/>
  <c r="DL293" i="6"/>
  <c r="DM293" i="6"/>
  <c r="DN293" i="6"/>
  <c r="DO293" i="6"/>
  <c r="DP293" i="6"/>
  <c r="DQ293" i="6"/>
  <c r="DR293" i="6"/>
  <c r="M298" i="6"/>
  <c r="BG298" i="6"/>
  <c r="BY298" i="6"/>
  <c r="DS298" i="6"/>
  <c r="M299" i="6"/>
  <c r="BG299" i="6"/>
  <c r="BY299" i="6"/>
  <c r="DS299" i="6"/>
  <c r="M300" i="6"/>
  <c r="BG300" i="6"/>
  <c r="BY300" i="6"/>
  <c r="DS300" i="6"/>
  <c r="M301" i="6"/>
  <c r="BG301" i="6"/>
  <c r="BY301" i="6"/>
  <c r="DS301" i="6"/>
  <c r="M302" i="6"/>
  <c r="BG302" i="6"/>
  <c r="BY302" i="6"/>
  <c r="DS302" i="6"/>
  <c r="M303" i="6"/>
  <c r="BG303" i="6"/>
  <c r="BY303" i="6"/>
  <c r="DS303" i="6"/>
  <c r="M304" i="6"/>
  <c r="BG304" i="6"/>
  <c r="BY304" i="6"/>
  <c r="DS304" i="6"/>
  <c r="M305" i="6"/>
  <c r="BG305" i="6"/>
  <c r="BY305" i="6"/>
  <c r="DS305" i="6"/>
  <c r="M306" i="6"/>
  <c r="BG306" i="6"/>
  <c r="BY306" i="6"/>
  <c r="DS306" i="6"/>
  <c r="M307" i="6"/>
  <c r="BG307" i="6"/>
  <c r="BY307" i="6"/>
  <c r="DS307" i="6"/>
  <c r="M308" i="6"/>
  <c r="BG308" i="6"/>
  <c r="BY308" i="6"/>
  <c r="DS308" i="6"/>
  <c r="M309" i="6"/>
  <c r="BG309" i="6"/>
  <c r="BY309" i="6"/>
  <c r="DS309" i="6"/>
  <c r="L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X310" i="6"/>
  <c r="EJ310" i="6" s="1"/>
  <c r="BZ310" i="6"/>
  <c r="EL310" i="6" s="1"/>
  <c r="CA310" i="6"/>
  <c r="CB310" i="6"/>
  <c r="CC310" i="6"/>
  <c r="CD310" i="6"/>
  <c r="CE310" i="6"/>
  <c r="CF310" i="6"/>
  <c r="CG310" i="6"/>
  <c r="CH310" i="6"/>
  <c r="CI310" i="6"/>
  <c r="CJ310" i="6"/>
  <c r="EV310" i="6" s="1"/>
  <c r="CK310" i="6"/>
  <c r="CL310" i="6"/>
  <c r="CM310" i="6"/>
  <c r="CN310" i="6"/>
  <c r="CO310" i="6"/>
  <c r="CP310" i="6"/>
  <c r="CQ310" i="6"/>
  <c r="CR310" i="6"/>
  <c r="CS310" i="6"/>
  <c r="CT310" i="6"/>
  <c r="CU310" i="6"/>
  <c r="CV310" i="6"/>
  <c r="FH310" i="6" s="1"/>
  <c r="CW310" i="6"/>
  <c r="CX310" i="6"/>
  <c r="CY310" i="6"/>
  <c r="CZ310" i="6"/>
  <c r="DA310" i="6"/>
  <c r="DB310" i="6"/>
  <c r="DC310" i="6"/>
  <c r="DD310" i="6"/>
  <c r="DE310" i="6"/>
  <c r="DF310" i="6"/>
  <c r="DG310" i="6"/>
  <c r="DH310" i="6"/>
  <c r="FT310" i="6" s="1"/>
  <c r="DI310" i="6"/>
  <c r="DJ310" i="6"/>
  <c r="DK310" i="6"/>
  <c r="DL310" i="6"/>
  <c r="DM310" i="6"/>
  <c r="DN310" i="6"/>
  <c r="DO310" i="6"/>
  <c r="DP310" i="6"/>
  <c r="DQ310" i="6"/>
  <c r="DR310" i="6"/>
  <c r="M315" i="6"/>
  <c r="BG315" i="6"/>
  <c r="BY315" i="6"/>
  <c r="DS315" i="6"/>
  <c r="M316" i="6"/>
  <c r="BG316" i="6"/>
  <c r="BY316" i="6"/>
  <c r="DS316" i="6"/>
  <c r="M317" i="6"/>
  <c r="BG317" i="6"/>
  <c r="BY317" i="6"/>
  <c r="DS317" i="6"/>
  <c r="M318" i="6"/>
  <c r="BG318" i="6"/>
  <c r="BY318" i="6"/>
  <c r="DS318" i="6"/>
  <c r="M319" i="6"/>
  <c r="BG319" i="6"/>
  <c r="BY319" i="6"/>
  <c r="DS319" i="6"/>
  <c r="M320" i="6"/>
  <c r="BG320" i="6"/>
  <c r="BY320" i="6"/>
  <c r="DS320" i="6"/>
  <c r="M321" i="6"/>
  <c r="BG321" i="6"/>
  <c r="BY321" i="6"/>
  <c r="DS321" i="6"/>
  <c r="M322" i="6"/>
  <c r="BG322" i="6"/>
  <c r="BY322" i="6"/>
  <c r="DS322" i="6"/>
  <c r="M323" i="6"/>
  <c r="BG323" i="6"/>
  <c r="BY323" i="6"/>
  <c r="DS323" i="6"/>
  <c r="M324" i="6"/>
  <c r="BG324" i="6"/>
  <c r="BY324" i="6"/>
  <c r="DS324" i="6"/>
  <c r="M325" i="6"/>
  <c r="BG325" i="6"/>
  <c r="BY325" i="6"/>
  <c r="DS325" i="6"/>
  <c r="M326" i="6"/>
  <c r="BG326" i="6"/>
  <c r="BY326" i="6"/>
  <c r="DS326" i="6"/>
  <c r="L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BA327" i="6"/>
  <c r="BB327" i="6"/>
  <c r="BC327" i="6"/>
  <c r="BD327" i="6"/>
  <c r="BE327" i="6"/>
  <c r="BF327" i="6"/>
  <c r="BX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CS327" i="6"/>
  <c r="CT327" i="6"/>
  <c r="CU327" i="6"/>
  <c r="CV327" i="6"/>
  <c r="CW327" i="6"/>
  <c r="CX327" i="6"/>
  <c r="CY327" i="6"/>
  <c r="CZ327" i="6"/>
  <c r="DA327" i="6"/>
  <c r="DB327" i="6"/>
  <c r="DC327" i="6"/>
  <c r="DD327" i="6"/>
  <c r="DE327" i="6"/>
  <c r="DF327" i="6"/>
  <c r="DG327" i="6"/>
  <c r="DH327" i="6"/>
  <c r="DI327" i="6"/>
  <c r="DJ327" i="6"/>
  <c r="DK327" i="6"/>
  <c r="DL327" i="6"/>
  <c r="DM327" i="6"/>
  <c r="DN327" i="6"/>
  <c r="DO327" i="6"/>
  <c r="DP327" i="6"/>
  <c r="DQ327" i="6"/>
  <c r="DR327" i="6"/>
  <c r="BY333" i="6"/>
  <c r="EK333" i="6" s="1"/>
  <c r="DS333" i="6"/>
  <c r="BY334" i="6"/>
  <c r="EK334" i="6" s="1"/>
  <c r="DS334" i="6"/>
  <c r="M335" i="6"/>
  <c r="BG335" i="6"/>
  <c r="BY335" i="6"/>
  <c r="DS335" i="6"/>
  <c r="M336" i="6"/>
  <c r="BG336" i="6"/>
  <c r="BY336" i="6"/>
  <c r="DS336" i="6"/>
  <c r="M337" i="6"/>
  <c r="BG337" i="6"/>
  <c r="BY337" i="6"/>
  <c r="DS337" i="6"/>
  <c r="M338" i="6"/>
  <c r="BG338" i="6"/>
  <c r="BY338" i="6"/>
  <c r="DS338" i="6"/>
  <c r="M339" i="6"/>
  <c r="BG339" i="6"/>
  <c r="BY339" i="6"/>
  <c r="DS339" i="6"/>
  <c r="M340" i="6"/>
  <c r="BG340" i="6"/>
  <c r="BY340" i="6"/>
  <c r="DS340" i="6"/>
  <c r="M341" i="6"/>
  <c r="BG341" i="6"/>
  <c r="BY341" i="6"/>
  <c r="DS341" i="6"/>
  <c r="M342" i="6"/>
  <c r="BG342" i="6"/>
  <c r="BY342" i="6"/>
  <c r="DS342" i="6"/>
  <c r="M343" i="6"/>
  <c r="BG343" i="6"/>
  <c r="BY343" i="6"/>
  <c r="DS343" i="6"/>
  <c r="L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AN344" i="6"/>
  <c r="AO344" i="6"/>
  <c r="AP344" i="6"/>
  <c r="AQ344" i="6"/>
  <c r="AR344" i="6"/>
  <c r="AS344" i="6"/>
  <c r="AT344" i="6"/>
  <c r="AU344" i="6"/>
  <c r="AV344" i="6"/>
  <c r="AW344" i="6"/>
  <c r="AX344" i="6"/>
  <c r="AY344" i="6"/>
  <c r="AZ344" i="6"/>
  <c r="BA344" i="6"/>
  <c r="BB344" i="6"/>
  <c r="BC344" i="6"/>
  <c r="BD344" i="6"/>
  <c r="BE344" i="6"/>
  <c r="BF344" i="6"/>
  <c r="BX344" i="6"/>
  <c r="BZ344" i="6"/>
  <c r="CA344" i="6"/>
  <c r="EM344" i="6" s="1"/>
  <c r="CB344" i="6"/>
  <c r="CC344" i="6"/>
  <c r="CD344" i="6"/>
  <c r="CE344" i="6"/>
  <c r="CF344" i="6"/>
  <c r="CG344" i="6"/>
  <c r="CH344" i="6"/>
  <c r="CI344" i="6"/>
  <c r="CJ344" i="6"/>
  <c r="CK344" i="6"/>
  <c r="CL344" i="6"/>
  <c r="CM344" i="6"/>
  <c r="EY344" i="6" s="1"/>
  <c r="CN344" i="6"/>
  <c r="CO344" i="6"/>
  <c r="CP344" i="6"/>
  <c r="CQ344" i="6"/>
  <c r="CR344" i="6"/>
  <c r="CS344" i="6"/>
  <c r="CT344" i="6"/>
  <c r="CU344" i="6"/>
  <c r="CV344" i="6"/>
  <c r="CW344" i="6"/>
  <c r="CX344" i="6"/>
  <c r="CY344" i="6"/>
  <c r="FK344" i="6" s="1"/>
  <c r="CZ344" i="6"/>
  <c r="DA344" i="6"/>
  <c r="DB344" i="6"/>
  <c r="DC344" i="6"/>
  <c r="DD344" i="6"/>
  <c r="DE344" i="6"/>
  <c r="DF344" i="6"/>
  <c r="DG344" i="6"/>
  <c r="DH344" i="6"/>
  <c r="DI344" i="6"/>
  <c r="DJ344" i="6"/>
  <c r="DK344" i="6"/>
  <c r="FW344" i="6" s="1"/>
  <c r="DL344" i="6"/>
  <c r="DM344" i="6"/>
  <c r="DN344" i="6"/>
  <c r="DO344" i="6"/>
  <c r="DP344" i="6"/>
  <c r="DQ344" i="6"/>
  <c r="DR344" i="6"/>
  <c r="M350" i="6"/>
  <c r="BG350" i="6"/>
  <c r="BY350" i="6"/>
  <c r="DS350" i="6"/>
  <c r="M351" i="6"/>
  <c r="BG351" i="6"/>
  <c r="BY351" i="6"/>
  <c r="DS351" i="6"/>
  <c r="M352" i="6"/>
  <c r="BG352" i="6"/>
  <c r="BY352" i="6"/>
  <c r="DS352" i="6"/>
  <c r="M353" i="6"/>
  <c r="BG353" i="6"/>
  <c r="BY353" i="6"/>
  <c r="DS353" i="6"/>
  <c r="M354" i="6"/>
  <c r="BG354" i="6"/>
  <c r="BY354" i="6"/>
  <c r="DS354" i="6"/>
  <c r="M355" i="6"/>
  <c r="BG355" i="6"/>
  <c r="BY355" i="6"/>
  <c r="DS355" i="6"/>
  <c r="M356" i="6"/>
  <c r="BG356" i="6"/>
  <c r="BY356" i="6"/>
  <c r="DS356" i="6"/>
  <c r="M357" i="6"/>
  <c r="BG357" i="6"/>
  <c r="BY357" i="6"/>
  <c r="DS357" i="6"/>
  <c r="M358" i="6"/>
  <c r="BG358" i="6"/>
  <c r="BY358" i="6"/>
  <c r="DS358" i="6"/>
  <c r="M359" i="6"/>
  <c r="BG359" i="6"/>
  <c r="BY359" i="6"/>
  <c r="DS359" i="6"/>
  <c r="M360" i="6"/>
  <c r="BG360" i="6"/>
  <c r="BY360" i="6"/>
  <c r="DS360" i="6"/>
  <c r="M361" i="6"/>
  <c r="BY361" i="6"/>
  <c r="FV55" i="6" l="1"/>
  <c r="EX55" i="6"/>
  <c r="EK208" i="6"/>
  <c r="M18" i="6"/>
  <c r="FS69" i="6"/>
  <c r="FG69" i="6"/>
  <c r="EU69" i="6"/>
  <c r="FX55" i="6"/>
  <c r="FR55" i="6"/>
  <c r="FL55" i="6"/>
  <c r="FF55" i="6"/>
  <c r="EZ55" i="6"/>
  <c r="ET55" i="6"/>
  <c r="EM55" i="6"/>
  <c r="FS344" i="6"/>
  <c r="FG344" i="6"/>
  <c r="EU344" i="6"/>
  <c r="GB310" i="6"/>
  <c r="FP310" i="6"/>
  <c r="FD310" i="6"/>
  <c r="ER310" i="6"/>
  <c r="GA281" i="6"/>
  <c r="FO281" i="6"/>
  <c r="FC281" i="6"/>
  <c r="EQ281" i="6"/>
  <c r="GC196" i="6"/>
  <c r="FQ196" i="6"/>
  <c r="FE196" i="6"/>
  <c r="ES196" i="6"/>
  <c r="FY166" i="6"/>
  <c r="FM166" i="6"/>
  <c r="FA166" i="6"/>
  <c r="EO166" i="6"/>
  <c r="FU149" i="6"/>
  <c r="FI149" i="6"/>
  <c r="EW149" i="6"/>
  <c r="EJ149" i="6"/>
  <c r="FW69" i="6"/>
  <c r="EY69" i="6"/>
  <c r="EM69" i="6"/>
  <c r="EK264" i="6"/>
  <c r="EK262" i="6"/>
  <c r="EK261" i="6"/>
  <c r="EK259" i="6"/>
  <c r="GC255" i="6"/>
  <c r="FU255" i="6"/>
  <c r="FQ255" i="6"/>
  <c r="FI255" i="6"/>
  <c r="FE255" i="6"/>
  <c r="EW255" i="6"/>
  <c r="ES255" i="6"/>
  <c r="EJ255" i="6"/>
  <c r="GB41" i="6"/>
  <c r="FX41" i="6"/>
  <c r="FP41" i="6"/>
  <c r="FL41" i="6"/>
  <c r="FD41" i="6"/>
  <c r="EZ41" i="6"/>
  <c r="ER41" i="6"/>
  <c r="EN41" i="6"/>
  <c r="GB101" i="6"/>
  <c r="FT101" i="6"/>
  <c r="FP101" i="6"/>
  <c r="FH101" i="6"/>
  <c r="FD101" i="6"/>
  <c r="EV101" i="6"/>
  <c r="ER101" i="6"/>
  <c r="EN9" i="6"/>
  <c r="EK98" i="6"/>
  <c r="EK95" i="6"/>
  <c r="EK92" i="6"/>
  <c r="EK89" i="6"/>
  <c r="GA41" i="6"/>
  <c r="FT135" i="6"/>
  <c r="FH135" i="6"/>
  <c r="EV135" i="6"/>
  <c r="EK23" i="6"/>
  <c r="FX135" i="6"/>
  <c r="FL135" i="6"/>
  <c r="EZ135" i="6"/>
  <c r="EN135" i="6"/>
  <c r="FX101" i="6"/>
  <c r="FL101" i="6"/>
  <c r="EZ101" i="6"/>
  <c r="EN101" i="6"/>
  <c r="FT41" i="6"/>
  <c r="FH41" i="6"/>
  <c r="EV41" i="6"/>
  <c r="GA344" i="6"/>
  <c r="FO344" i="6"/>
  <c r="FC344" i="6"/>
  <c r="EQ344" i="6"/>
  <c r="FX310" i="6"/>
  <c r="FL310" i="6"/>
  <c r="EZ310" i="6"/>
  <c r="EN310" i="6"/>
  <c r="FW281" i="6"/>
  <c r="FK281" i="6"/>
  <c r="EY281" i="6"/>
  <c r="EM281" i="6"/>
  <c r="FY255" i="6"/>
  <c r="FM255" i="6"/>
  <c r="FA255" i="6"/>
  <c r="EO255" i="6"/>
  <c r="FY196" i="6"/>
  <c r="FM196" i="6"/>
  <c r="FA196" i="6"/>
  <c r="EO196" i="6"/>
  <c r="FU166" i="6"/>
  <c r="FI166" i="6"/>
  <c r="EW166" i="6"/>
  <c r="EJ166" i="6"/>
  <c r="EK156" i="6"/>
  <c r="GC149" i="6"/>
  <c r="FQ149" i="6"/>
  <c r="FE149" i="6"/>
  <c r="ES149" i="6"/>
  <c r="EK147" i="6"/>
  <c r="EK144" i="6"/>
  <c r="EK99" i="6"/>
  <c r="EK96" i="6"/>
  <c r="EK93" i="6"/>
  <c r="EK90" i="6"/>
  <c r="GA69" i="6"/>
  <c r="FO69" i="6"/>
  <c r="FC69" i="6"/>
  <c r="EQ69" i="6"/>
  <c r="EK21" i="6"/>
  <c r="GB135" i="6"/>
  <c r="FP135" i="6"/>
  <c r="FD135" i="6"/>
  <c r="ER135" i="6"/>
  <c r="FZ55" i="6"/>
  <c r="FT55" i="6"/>
  <c r="FN55" i="6"/>
  <c r="FH55" i="6"/>
  <c r="FB55" i="6"/>
  <c r="EV55" i="6"/>
  <c r="EP55" i="6"/>
  <c r="EK263" i="6"/>
  <c r="EK260" i="6"/>
  <c r="EK209" i="6"/>
  <c r="EK154" i="6"/>
  <c r="EK148" i="6"/>
  <c r="EK145" i="6"/>
  <c r="EK100" i="6"/>
  <c r="EK97" i="6"/>
  <c r="EK94" i="6"/>
  <c r="EK91" i="6"/>
  <c r="EK88" i="6"/>
  <c r="EK22" i="6"/>
  <c r="FK69" i="6"/>
  <c r="GB327" i="6"/>
  <c r="FX327" i="6"/>
  <c r="FT327" i="6"/>
  <c r="FP327" i="6"/>
  <c r="FL327" i="6"/>
  <c r="FH327" i="6"/>
  <c r="FD327" i="6"/>
  <c r="EZ327" i="6"/>
  <c r="EV327" i="6"/>
  <c r="ER327" i="6"/>
  <c r="EN327" i="6"/>
  <c r="GA293" i="6"/>
  <c r="FW293" i="6"/>
  <c r="FS293" i="6"/>
  <c r="FO293" i="6"/>
  <c r="FK293" i="6"/>
  <c r="FG293" i="6"/>
  <c r="FC293" i="6"/>
  <c r="EY293" i="6"/>
  <c r="EU293" i="6"/>
  <c r="EQ293" i="6"/>
  <c r="EM293" i="6"/>
  <c r="GB255" i="6"/>
  <c r="FX255" i="6"/>
  <c r="FT255" i="6"/>
  <c r="FP255" i="6"/>
  <c r="FL255" i="6"/>
  <c r="FH255" i="6"/>
  <c r="FD255" i="6"/>
  <c r="EZ255" i="6"/>
  <c r="EV255" i="6"/>
  <c r="ER255" i="6"/>
  <c r="EN255" i="6"/>
  <c r="GA239" i="6"/>
  <c r="FW239" i="6"/>
  <c r="FS239" i="6"/>
  <c r="FO239" i="6"/>
  <c r="FK239" i="6"/>
  <c r="FG239" i="6"/>
  <c r="FC239" i="6"/>
  <c r="EY239" i="6"/>
  <c r="EU239" i="6"/>
  <c r="EQ239" i="6"/>
  <c r="EM239" i="6"/>
  <c r="FZ69" i="6"/>
  <c r="FV69" i="6"/>
  <c r="FR69" i="6"/>
  <c r="FN69" i="6"/>
  <c r="FJ69" i="6"/>
  <c r="FF69" i="6"/>
  <c r="FB69" i="6"/>
  <c r="EX69" i="6"/>
  <c r="ET69" i="6"/>
  <c r="EP69" i="6"/>
  <c r="EL69" i="6"/>
  <c r="GC41" i="6"/>
  <c r="FY41" i="6"/>
  <c r="FQ41" i="6"/>
  <c r="FM41" i="6"/>
  <c r="EW41" i="6"/>
  <c r="ES41" i="6"/>
  <c r="EO41" i="6"/>
  <c r="EJ41" i="6"/>
  <c r="GC101" i="6"/>
  <c r="FY101" i="6"/>
  <c r="FU101" i="6"/>
  <c r="FQ101" i="6"/>
  <c r="FM101" i="6"/>
  <c r="FI101" i="6"/>
  <c r="FE101" i="6"/>
  <c r="FA101" i="6"/>
  <c r="EW101" i="6"/>
  <c r="ES101" i="6"/>
  <c r="EO101" i="6"/>
  <c r="EJ101" i="6"/>
  <c r="EK40" i="6"/>
  <c r="EK39" i="6"/>
  <c r="EK38" i="6"/>
  <c r="EK37" i="6"/>
  <c r="EK267" i="6"/>
  <c r="EK266" i="6"/>
  <c r="EK265" i="6"/>
  <c r="GB181" i="6"/>
  <c r="FX181" i="6"/>
  <c r="FT181" i="6"/>
  <c r="FP181" i="6"/>
  <c r="FL181" i="6"/>
  <c r="FH181" i="6"/>
  <c r="FD181" i="6"/>
  <c r="EZ181" i="6"/>
  <c r="EV181" i="6"/>
  <c r="ER181" i="6"/>
  <c r="EN181" i="6"/>
  <c r="EK195" i="6"/>
  <c r="EK194" i="6"/>
  <c r="EK193" i="6"/>
  <c r="EK192" i="6"/>
  <c r="EK191" i="6"/>
  <c r="EK190" i="6"/>
  <c r="FU41" i="6"/>
  <c r="FI41" i="6"/>
  <c r="FE41" i="6"/>
  <c r="FA41" i="6"/>
  <c r="DS18" i="6"/>
  <c r="EK343" i="6"/>
  <c r="EK342" i="6"/>
  <c r="EK341" i="6"/>
  <c r="EK340" i="6"/>
  <c r="EK339" i="6"/>
  <c r="EK338" i="6"/>
  <c r="EK337" i="6"/>
  <c r="EK336" i="6"/>
  <c r="EK335" i="6"/>
  <c r="FZ327" i="6"/>
  <c r="FV327" i="6"/>
  <c r="FR327" i="6"/>
  <c r="FN327" i="6"/>
  <c r="FJ327" i="6"/>
  <c r="FF327" i="6"/>
  <c r="FB327" i="6"/>
  <c r="EX327" i="6"/>
  <c r="ET327" i="6"/>
  <c r="EP327" i="6"/>
  <c r="EL327" i="6"/>
  <c r="FZ310" i="6"/>
  <c r="FV310" i="6"/>
  <c r="FR310" i="6"/>
  <c r="FN310" i="6"/>
  <c r="FJ310" i="6"/>
  <c r="FF310" i="6"/>
  <c r="FB310" i="6"/>
  <c r="EX310" i="6"/>
  <c r="ET310" i="6"/>
  <c r="EP310" i="6"/>
  <c r="GC281" i="6"/>
  <c r="FY281" i="6"/>
  <c r="FU281" i="6"/>
  <c r="FQ281" i="6"/>
  <c r="FM281" i="6"/>
  <c r="FI281" i="6"/>
  <c r="FE281" i="6"/>
  <c r="FA281" i="6"/>
  <c r="EW281" i="6"/>
  <c r="ES281" i="6"/>
  <c r="EO281" i="6"/>
  <c r="EJ281" i="6"/>
  <c r="EK280" i="6"/>
  <c r="EK279" i="6"/>
  <c r="EK278" i="6"/>
  <c r="EK277" i="6"/>
  <c r="EK276" i="6"/>
  <c r="EK275" i="6"/>
  <c r="EK274" i="6"/>
  <c r="GA255" i="6"/>
  <c r="FW255" i="6"/>
  <c r="FS255" i="6"/>
  <c r="FO255" i="6"/>
  <c r="FK255" i="6"/>
  <c r="FG255" i="6"/>
  <c r="FC255" i="6"/>
  <c r="EY255" i="6"/>
  <c r="EU255" i="6"/>
  <c r="EQ255" i="6"/>
  <c r="EM255" i="6"/>
  <c r="GC239" i="6"/>
  <c r="FY239" i="6"/>
  <c r="FU239" i="6"/>
  <c r="FQ239" i="6"/>
  <c r="FM239" i="6"/>
  <c r="FI239" i="6"/>
  <c r="FE239" i="6"/>
  <c r="FA239" i="6"/>
  <c r="EW239" i="6"/>
  <c r="ES239" i="6"/>
  <c r="EO239" i="6"/>
  <c r="EJ239" i="6"/>
  <c r="EK238" i="6"/>
  <c r="GA212" i="6"/>
  <c r="FW212" i="6"/>
  <c r="FS212" i="6"/>
  <c r="FO212" i="6"/>
  <c r="FK212" i="6"/>
  <c r="FG212" i="6"/>
  <c r="FC212" i="6"/>
  <c r="EY212" i="6"/>
  <c r="EU212" i="6"/>
  <c r="EQ212" i="6"/>
  <c r="EM212" i="6"/>
  <c r="EK134" i="6"/>
  <c r="EK114" i="6"/>
  <c r="EK113" i="6"/>
  <c r="EK112" i="6"/>
  <c r="EK111" i="6"/>
  <c r="EK110" i="6"/>
  <c r="EK109" i="6"/>
  <c r="EK108" i="6"/>
  <c r="EK107" i="6"/>
  <c r="EK106" i="6"/>
  <c r="GA101" i="6"/>
  <c r="FW101" i="6"/>
  <c r="FS101" i="6"/>
  <c r="FO101" i="6"/>
  <c r="FK101" i="6"/>
  <c r="FG101" i="6"/>
  <c r="FC101" i="6"/>
  <c r="EY101" i="6"/>
  <c r="EU101" i="6"/>
  <c r="EQ101" i="6"/>
  <c r="EM101" i="6"/>
  <c r="GC69" i="6"/>
  <c r="FY69" i="6"/>
  <c r="FU69" i="6"/>
  <c r="FQ69" i="6"/>
  <c r="FM69" i="6"/>
  <c r="FI69" i="6"/>
  <c r="FE69" i="6"/>
  <c r="FA69" i="6"/>
  <c r="EW69" i="6"/>
  <c r="ES69" i="6"/>
  <c r="EO69" i="6"/>
  <c r="EJ69" i="6"/>
  <c r="EK68" i="6"/>
  <c r="EK67" i="6"/>
  <c r="EK66" i="6"/>
  <c r="EK65" i="6"/>
  <c r="EK64" i="6"/>
  <c r="EK63" i="6"/>
  <c r="EK62" i="6"/>
  <c r="GA55" i="6"/>
  <c r="FW55" i="6"/>
  <c r="FS55" i="6"/>
  <c r="FO55" i="6"/>
  <c r="FK55" i="6"/>
  <c r="FG55" i="6"/>
  <c r="FC55" i="6"/>
  <c r="EY55" i="6"/>
  <c r="EU55" i="6"/>
  <c r="EQ55" i="6"/>
  <c r="EL55" i="6"/>
  <c r="EK54" i="6"/>
  <c r="EK53" i="6"/>
  <c r="EK52" i="6"/>
  <c r="EK51" i="6"/>
  <c r="EK50" i="6"/>
  <c r="EK49" i="6"/>
  <c r="EK48" i="6"/>
  <c r="EK47" i="6"/>
  <c r="EK46" i="6"/>
  <c r="FW41" i="6"/>
  <c r="FS41" i="6"/>
  <c r="FO41" i="6"/>
  <c r="FK41" i="6"/>
  <c r="FG41" i="6"/>
  <c r="FC41" i="6"/>
  <c r="EY41" i="6"/>
  <c r="EU41" i="6"/>
  <c r="EQ41" i="6"/>
  <c r="EM41" i="6"/>
  <c r="BY18" i="6"/>
  <c r="EK20" i="6"/>
  <c r="FX344" i="6"/>
  <c r="FP344" i="6"/>
  <c r="FH344" i="6"/>
  <c r="EZ344" i="6"/>
  <c r="ER344" i="6"/>
  <c r="GC327" i="6"/>
  <c r="FY327" i="6"/>
  <c r="FU327" i="6"/>
  <c r="FQ327" i="6"/>
  <c r="FM327" i="6"/>
  <c r="FI327" i="6"/>
  <c r="FE327" i="6"/>
  <c r="FA327" i="6"/>
  <c r="EW327" i="6"/>
  <c r="ES327" i="6"/>
  <c r="EO327" i="6"/>
  <c r="EJ327" i="6"/>
  <c r="EK326" i="6"/>
  <c r="EK325" i="6"/>
  <c r="EK324" i="6"/>
  <c r="EK323" i="6"/>
  <c r="EK322" i="6"/>
  <c r="EK321" i="6"/>
  <c r="EK320" i="6"/>
  <c r="EK319" i="6"/>
  <c r="EK318" i="6"/>
  <c r="EK317" i="6"/>
  <c r="EK316" i="6"/>
  <c r="EK315" i="6"/>
  <c r="GC310" i="6"/>
  <c r="FY310" i="6"/>
  <c r="FU310" i="6"/>
  <c r="FQ310" i="6"/>
  <c r="FM310" i="6"/>
  <c r="FI310" i="6"/>
  <c r="FE310" i="6"/>
  <c r="FA310" i="6"/>
  <c r="EW310" i="6"/>
  <c r="ES310" i="6"/>
  <c r="EO310" i="6"/>
  <c r="GB293" i="6"/>
  <c r="FX293" i="6"/>
  <c r="FT293" i="6"/>
  <c r="FP293" i="6"/>
  <c r="FL293" i="6"/>
  <c r="FH293" i="6"/>
  <c r="FD293" i="6"/>
  <c r="EZ293" i="6"/>
  <c r="EV293" i="6"/>
  <c r="ER293" i="6"/>
  <c r="EN293" i="6"/>
  <c r="GB281" i="6"/>
  <c r="FX281" i="6"/>
  <c r="FT281" i="6"/>
  <c r="FP281" i="6"/>
  <c r="FL281" i="6"/>
  <c r="FH281" i="6"/>
  <c r="FD281" i="6"/>
  <c r="EZ281" i="6"/>
  <c r="EV281" i="6"/>
  <c r="ER281" i="6"/>
  <c r="EN281" i="6"/>
  <c r="GB268" i="6"/>
  <c r="FX268" i="6"/>
  <c r="FT268" i="6"/>
  <c r="FP268" i="6"/>
  <c r="FL268" i="6"/>
  <c r="FH268" i="6"/>
  <c r="FD268" i="6"/>
  <c r="EZ268" i="6"/>
  <c r="EV268" i="6"/>
  <c r="ER268" i="6"/>
  <c r="EN268" i="6"/>
  <c r="FZ255" i="6"/>
  <c r="FV255" i="6"/>
  <c r="FR255" i="6"/>
  <c r="FN255" i="6"/>
  <c r="FJ255" i="6"/>
  <c r="FF255" i="6"/>
  <c r="FB255" i="6"/>
  <c r="EX255" i="6"/>
  <c r="ET255" i="6"/>
  <c r="EP255" i="6"/>
  <c r="EL255" i="6"/>
  <c r="GB239" i="6"/>
  <c r="FX239" i="6"/>
  <c r="FT239" i="6"/>
  <c r="FP239" i="6"/>
  <c r="FL239" i="6"/>
  <c r="FH239" i="6"/>
  <c r="FD239" i="6"/>
  <c r="EZ239" i="6"/>
  <c r="EV239" i="6"/>
  <c r="ER239" i="6"/>
  <c r="EN239" i="6"/>
  <c r="FZ212" i="6"/>
  <c r="FV212" i="6"/>
  <c r="FR212" i="6"/>
  <c r="FN212" i="6"/>
  <c r="FJ212" i="6"/>
  <c r="FF212" i="6"/>
  <c r="FB212" i="6"/>
  <c r="EX212" i="6"/>
  <c r="ET212" i="6"/>
  <c r="EP212" i="6"/>
  <c r="EL212" i="6"/>
  <c r="FZ196" i="6"/>
  <c r="FV196" i="6"/>
  <c r="FR196" i="6"/>
  <c r="FN196" i="6"/>
  <c r="FJ196" i="6"/>
  <c r="FF196" i="6"/>
  <c r="FB196" i="6"/>
  <c r="EX196" i="6"/>
  <c r="ET196" i="6"/>
  <c r="EP196" i="6"/>
  <c r="EL196" i="6"/>
  <c r="FZ166" i="6"/>
  <c r="FV166" i="6"/>
  <c r="FR166" i="6"/>
  <c r="FN166" i="6"/>
  <c r="FJ166" i="6"/>
  <c r="FF166" i="6"/>
  <c r="FB166" i="6"/>
  <c r="EX166" i="6"/>
  <c r="ET166" i="6"/>
  <c r="EP166" i="6"/>
  <c r="EL166" i="6"/>
  <c r="FZ149" i="6"/>
  <c r="FV149" i="6"/>
  <c r="FR149" i="6"/>
  <c r="FN149" i="6"/>
  <c r="FJ149" i="6"/>
  <c r="FF149" i="6"/>
  <c r="FB149" i="6"/>
  <c r="EX149" i="6"/>
  <c r="ET149" i="6"/>
  <c r="EP149" i="6"/>
  <c r="EL149" i="6"/>
  <c r="FZ101" i="6"/>
  <c r="FV101" i="6"/>
  <c r="FR101" i="6"/>
  <c r="FN101" i="6"/>
  <c r="FJ101" i="6"/>
  <c r="FF101" i="6"/>
  <c r="FB101" i="6"/>
  <c r="EX101" i="6"/>
  <c r="ET101" i="6"/>
  <c r="EP101" i="6"/>
  <c r="EL101" i="6"/>
  <c r="FZ41" i="6"/>
  <c r="FV41" i="6"/>
  <c r="FR41" i="6"/>
  <c r="FN41" i="6"/>
  <c r="FJ41" i="6"/>
  <c r="FF41" i="6"/>
  <c r="FB41" i="6"/>
  <c r="EX41" i="6"/>
  <c r="ET41" i="6"/>
  <c r="EP41" i="6"/>
  <c r="EL41" i="6"/>
  <c r="GB344" i="6"/>
  <c r="FT344" i="6"/>
  <c r="FL344" i="6"/>
  <c r="FD344" i="6"/>
  <c r="EV344" i="6"/>
  <c r="EN344" i="6"/>
  <c r="GC55" i="6"/>
  <c r="FY55" i="6"/>
  <c r="FU55" i="6"/>
  <c r="FQ55" i="6"/>
  <c r="FM55" i="6"/>
  <c r="FI55" i="6"/>
  <c r="FE55" i="6"/>
  <c r="FA55" i="6"/>
  <c r="EW55" i="6"/>
  <c r="ES55" i="6"/>
  <c r="EO55" i="6"/>
  <c r="GA135" i="6"/>
  <c r="FW135" i="6"/>
  <c r="FS135" i="6"/>
  <c r="FO135" i="6"/>
  <c r="FK135" i="6"/>
  <c r="FG135" i="6"/>
  <c r="FC135" i="6"/>
  <c r="EY135" i="6"/>
  <c r="EU135" i="6"/>
  <c r="EQ135" i="6"/>
  <c r="EM135" i="6"/>
  <c r="FZ135" i="6"/>
  <c r="FV135" i="6"/>
  <c r="FR135" i="6"/>
  <c r="FN135" i="6"/>
  <c r="FJ135" i="6"/>
  <c r="FF135" i="6"/>
  <c r="FB135" i="6"/>
  <c r="EX135" i="6"/>
  <c r="ET135" i="6"/>
  <c r="EP135" i="6"/>
  <c r="EL135" i="6"/>
  <c r="GC135" i="6"/>
  <c r="FY135" i="6"/>
  <c r="FU135" i="6"/>
  <c r="FQ135" i="6"/>
  <c r="FM135" i="6"/>
  <c r="FI135" i="6"/>
  <c r="FE135" i="6"/>
  <c r="FA135" i="6"/>
  <c r="EW135" i="6"/>
  <c r="ES135" i="6"/>
  <c r="EO135" i="6"/>
  <c r="EJ135" i="6"/>
  <c r="GA196" i="6"/>
  <c r="FW196" i="6"/>
  <c r="FS196" i="6"/>
  <c r="FO196" i="6"/>
  <c r="FK196" i="6"/>
  <c r="FG196" i="6"/>
  <c r="FC196" i="6"/>
  <c r="EY196" i="6"/>
  <c r="EU196" i="6"/>
  <c r="EQ196" i="6"/>
  <c r="EM196" i="6"/>
  <c r="DS9" i="6"/>
  <c r="EK17" i="6"/>
  <c r="EK82" i="6"/>
  <c r="EK81" i="6"/>
  <c r="EK80" i="6"/>
  <c r="EK79" i="6"/>
  <c r="EK78" i="6"/>
  <c r="EK77" i="6"/>
  <c r="EK76" i="6"/>
  <c r="EK75" i="6"/>
  <c r="EK74" i="6"/>
  <c r="EK73" i="6"/>
  <c r="EK72" i="6"/>
  <c r="EK71" i="6"/>
  <c r="GB69" i="6"/>
  <c r="FX69" i="6"/>
  <c r="FT69" i="6"/>
  <c r="FP69" i="6"/>
  <c r="FL69" i="6"/>
  <c r="FH69" i="6"/>
  <c r="FD69" i="6"/>
  <c r="EZ69" i="6"/>
  <c r="EV69" i="6"/>
  <c r="ER69" i="6"/>
  <c r="EN69" i="6"/>
  <c r="FZ83" i="6"/>
  <c r="FV83" i="6"/>
  <c r="FR83" i="6"/>
  <c r="FN83" i="6"/>
  <c r="FJ83" i="6"/>
  <c r="FF83" i="6"/>
  <c r="FB83" i="6"/>
  <c r="EX83" i="6"/>
  <c r="ET83" i="6"/>
  <c r="EP83" i="6"/>
  <c r="EL83" i="6"/>
  <c r="EK165" i="6"/>
  <c r="EK164" i="6"/>
  <c r="EK163" i="6"/>
  <c r="EK162" i="6"/>
  <c r="EK161" i="6"/>
  <c r="EK160" i="6"/>
  <c r="EK159" i="6"/>
  <c r="EK158" i="6"/>
  <c r="EK157" i="6"/>
  <c r="GB149" i="6"/>
  <c r="FX149" i="6"/>
  <c r="FT149" i="6"/>
  <c r="FP149" i="6"/>
  <c r="FL149" i="6"/>
  <c r="FH149" i="6"/>
  <c r="FD149" i="6"/>
  <c r="EZ149" i="6"/>
  <c r="EV149" i="6"/>
  <c r="ER149" i="6"/>
  <c r="EN149" i="6"/>
  <c r="GA149" i="6"/>
  <c r="FW149" i="6"/>
  <c r="FS149" i="6"/>
  <c r="FO149" i="6"/>
  <c r="FK149" i="6"/>
  <c r="FG149" i="6"/>
  <c r="FC149" i="6"/>
  <c r="EY149" i="6"/>
  <c r="EU149" i="6"/>
  <c r="EQ149" i="6"/>
  <c r="EM149" i="6"/>
  <c r="GB166" i="6"/>
  <c r="FX166" i="6"/>
  <c r="FT166" i="6"/>
  <c r="FP166" i="6"/>
  <c r="FL166" i="6"/>
  <c r="FH166" i="6"/>
  <c r="FD166" i="6"/>
  <c r="EZ166" i="6"/>
  <c r="EV166" i="6"/>
  <c r="ER166" i="6"/>
  <c r="EN166" i="6"/>
  <c r="EK180" i="6"/>
  <c r="EK179" i="6"/>
  <c r="EK178" i="6"/>
  <c r="EK177" i="6"/>
  <c r="EK176" i="6"/>
  <c r="GA166" i="6"/>
  <c r="FW166" i="6"/>
  <c r="FS166" i="6"/>
  <c r="FO166" i="6"/>
  <c r="FK166" i="6"/>
  <c r="FG166" i="6"/>
  <c r="FC166" i="6"/>
  <c r="EY166" i="6"/>
  <c r="EU166" i="6"/>
  <c r="EQ166" i="6"/>
  <c r="EM166" i="6"/>
  <c r="GB196" i="6"/>
  <c r="FX196" i="6"/>
  <c r="FT196" i="6"/>
  <c r="FP196" i="6"/>
  <c r="FL196" i="6"/>
  <c r="FH196" i="6"/>
  <c r="FD196" i="6"/>
  <c r="EZ196" i="6"/>
  <c r="EV196" i="6"/>
  <c r="ER196" i="6"/>
  <c r="EN196" i="6"/>
  <c r="EK226" i="6"/>
  <c r="EK225" i="6"/>
  <c r="EK224" i="6"/>
  <c r="EK223" i="6"/>
  <c r="EK222" i="6"/>
  <c r="EK221" i="6"/>
  <c r="EK220" i="6"/>
  <c r="EK219" i="6"/>
  <c r="EK218" i="6"/>
  <c r="EK217" i="6"/>
  <c r="EK216" i="6"/>
  <c r="GC212" i="6"/>
  <c r="FY212" i="6"/>
  <c r="FU212" i="6"/>
  <c r="FQ212" i="6"/>
  <c r="FM212" i="6"/>
  <c r="FI212" i="6"/>
  <c r="FE212" i="6"/>
  <c r="FA212" i="6"/>
  <c r="EW212" i="6"/>
  <c r="ES212" i="6"/>
  <c r="EO212" i="6"/>
  <c r="EJ212" i="6"/>
  <c r="GB212" i="6"/>
  <c r="FX212" i="6"/>
  <c r="FT212" i="6"/>
  <c r="FP212" i="6"/>
  <c r="FL212" i="6"/>
  <c r="FH212" i="6"/>
  <c r="FD212" i="6"/>
  <c r="EZ212" i="6"/>
  <c r="EV212" i="6"/>
  <c r="ER212" i="6"/>
  <c r="EN212" i="6"/>
  <c r="EK254" i="6"/>
  <c r="EK253" i="6"/>
  <c r="EK252" i="6"/>
  <c r="EK251" i="6"/>
  <c r="EK250" i="6"/>
  <c r="EK249" i="6"/>
  <c r="EK248" i="6"/>
  <c r="EK247" i="6"/>
  <c r="EK246" i="6"/>
  <c r="FZ239" i="6"/>
  <c r="FV239" i="6"/>
  <c r="FR239" i="6"/>
  <c r="FN239" i="6"/>
  <c r="FJ239" i="6"/>
  <c r="FF239" i="6"/>
  <c r="FB239" i="6"/>
  <c r="EX239" i="6"/>
  <c r="ET239" i="6"/>
  <c r="EP239" i="6"/>
  <c r="EL239" i="6"/>
  <c r="GA268" i="6"/>
  <c r="FW268" i="6"/>
  <c r="FS268" i="6"/>
  <c r="FO268" i="6"/>
  <c r="FK268" i="6"/>
  <c r="FG268" i="6"/>
  <c r="FC268" i="6"/>
  <c r="EY268" i="6"/>
  <c r="EU268" i="6"/>
  <c r="EQ268" i="6"/>
  <c r="EM268" i="6"/>
  <c r="FZ268" i="6"/>
  <c r="FV268" i="6"/>
  <c r="FR268" i="6"/>
  <c r="FN268" i="6"/>
  <c r="FJ268" i="6"/>
  <c r="FF268" i="6"/>
  <c r="FB268" i="6"/>
  <c r="EX268" i="6"/>
  <c r="ET268" i="6"/>
  <c r="EP268" i="6"/>
  <c r="EL268" i="6"/>
  <c r="GC268" i="6"/>
  <c r="FY268" i="6"/>
  <c r="FU268" i="6"/>
  <c r="FQ268" i="6"/>
  <c r="FM268" i="6"/>
  <c r="FI268" i="6"/>
  <c r="FE268" i="6"/>
  <c r="FA268" i="6"/>
  <c r="EW268" i="6"/>
  <c r="ES268" i="6"/>
  <c r="EO268" i="6"/>
  <c r="EJ268" i="6"/>
  <c r="DS281" i="6"/>
  <c r="FZ281" i="6"/>
  <c r="FV281" i="6"/>
  <c r="FR281" i="6"/>
  <c r="FN281" i="6"/>
  <c r="FJ281" i="6"/>
  <c r="FF281" i="6"/>
  <c r="FB281" i="6"/>
  <c r="EX281" i="6"/>
  <c r="ET281" i="6"/>
  <c r="EP281" i="6"/>
  <c r="EL281" i="6"/>
  <c r="EK292" i="6"/>
  <c r="EK291" i="6"/>
  <c r="EK290" i="6"/>
  <c r="EK289" i="6"/>
  <c r="EK288" i="6"/>
  <c r="EK309" i="6"/>
  <c r="EK308" i="6"/>
  <c r="EK307" i="6"/>
  <c r="EK306" i="6"/>
  <c r="EK305" i="6"/>
  <c r="EK304" i="6"/>
  <c r="EK303" i="6"/>
  <c r="EK302" i="6"/>
  <c r="EK301" i="6"/>
  <c r="EK300" i="6"/>
  <c r="EK299" i="6"/>
  <c r="EK298" i="6"/>
  <c r="GC293" i="6"/>
  <c r="FY293" i="6"/>
  <c r="FU293" i="6"/>
  <c r="FQ293" i="6"/>
  <c r="FM293" i="6"/>
  <c r="FI293" i="6"/>
  <c r="FE293" i="6"/>
  <c r="FA293" i="6"/>
  <c r="EW293" i="6"/>
  <c r="ES293" i="6"/>
  <c r="EO293" i="6"/>
  <c r="EJ293" i="6"/>
  <c r="FZ293" i="6"/>
  <c r="FV293" i="6"/>
  <c r="FR293" i="6"/>
  <c r="FN293" i="6"/>
  <c r="FJ293" i="6"/>
  <c r="FF293" i="6"/>
  <c r="FB293" i="6"/>
  <c r="EX293" i="6"/>
  <c r="ET293" i="6"/>
  <c r="EP293" i="6"/>
  <c r="EL293" i="6"/>
  <c r="GA310" i="6"/>
  <c r="FW310" i="6"/>
  <c r="FS310" i="6"/>
  <c r="FO310" i="6"/>
  <c r="FK310" i="6"/>
  <c r="FG310" i="6"/>
  <c r="FC310" i="6"/>
  <c r="EY310" i="6"/>
  <c r="EU310" i="6"/>
  <c r="EQ310" i="6"/>
  <c r="EM310" i="6"/>
  <c r="GA327" i="6"/>
  <c r="FW327" i="6"/>
  <c r="FS327" i="6"/>
  <c r="FO327" i="6"/>
  <c r="FK327" i="6"/>
  <c r="FG327" i="6"/>
  <c r="FC327" i="6"/>
  <c r="EY327" i="6"/>
  <c r="EU327" i="6"/>
  <c r="EQ327" i="6"/>
  <c r="EM327" i="6"/>
  <c r="FZ344" i="6"/>
  <c r="FV344" i="6"/>
  <c r="FR344" i="6"/>
  <c r="FN344" i="6"/>
  <c r="FJ344" i="6"/>
  <c r="FF344" i="6"/>
  <c r="FB344" i="6"/>
  <c r="EX344" i="6"/>
  <c r="ET344" i="6"/>
  <c r="EP344" i="6"/>
  <c r="EL344" i="6"/>
  <c r="EK360" i="6"/>
  <c r="EK359" i="6"/>
  <c r="EK358" i="6"/>
  <c r="EK357" i="6"/>
  <c r="EK356" i="6"/>
  <c r="EK355" i="6"/>
  <c r="EK354" i="6"/>
  <c r="EK353" i="6"/>
  <c r="EK352" i="6"/>
  <c r="EK351" i="6"/>
  <c r="EK350" i="6"/>
  <c r="GC344" i="6"/>
  <c r="FY344" i="6"/>
  <c r="FU344" i="6"/>
  <c r="FQ344" i="6"/>
  <c r="FM344" i="6"/>
  <c r="FI344" i="6"/>
  <c r="FE344" i="6"/>
  <c r="FA344" i="6"/>
  <c r="EW344" i="6"/>
  <c r="ES344" i="6"/>
  <c r="EO344" i="6"/>
  <c r="EJ344" i="6"/>
  <c r="EK361" i="6"/>
  <c r="FZ24" i="6"/>
  <c r="FV24" i="6"/>
  <c r="FR24" i="6"/>
  <c r="FN24" i="6"/>
  <c r="FJ24" i="6"/>
  <c r="FF24" i="6"/>
  <c r="FB24" i="6"/>
  <c r="EX24" i="6"/>
  <c r="ET24" i="6"/>
  <c r="EP24" i="6"/>
  <c r="EL24" i="6"/>
  <c r="GA181" i="6"/>
  <c r="FW181" i="6"/>
  <c r="FS181" i="6"/>
  <c r="FO181" i="6"/>
  <c r="FK181" i="6"/>
  <c r="FG181" i="6"/>
  <c r="FC181" i="6"/>
  <c r="EY181" i="6"/>
  <c r="EU181" i="6"/>
  <c r="EQ181" i="6"/>
  <c r="EM181" i="6"/>
  <c r="FZ181" i="6"/>
  <c r="FV181" i="6"/>
  <c r="FR181" i="6"/>
  <c r="FN181" i="6"/>
  <c r="FJ181" i="6"/>
  <c r="FF181" i="6"/>
  <c r="FB181" i="6"/>
  <c r="EX181" i="6"/>
  <c r="ET181" i="6"/>
  <c r="EP181" i="6"/>
  <c r="EL181" i="6"/>
  <c r="GC181" i="6"/>
  <c r="FY181" i="6"/>
  <c r="FU181" i="6"/>
  <c r="FQ181" i="6"/>
  <c r="FM181" i="6"/>
  <c r="FI181" i="6"/>
  <c r="FE181" i="6"/>
  <c r="FA181" i="6"/>
  <c r="EW181" i="6"/>
  <c r="ES181" i="6"/>
  <c r="EO181" i="6"/>
  <c r="EJ181" i="6"/>
  <c r="FZ227" i="6"/>
  <c r="FV227" i="6"/>
  <c r="FR227" i="6"/>
  <c r="FN227" i="6"/>
  <c r="FJ227" i="6"/>
  <c r="FF227" i="6"/>
  <c r="FB227" i="6"/>
  <c r="EX227" i="6"/>
  <c r="ET227" i="6"/>
  <c r="EP227" i="6"/>
  <c r="EL227" i="6"/>
  <c r="GC24" i="6"/>
  <c r="FY24" i="6"/>
  <c r="FU24" i="6"/>
  <c r="FQ24" i="6"/>
  <c r="FM24" i="6"/>
  <c r="FI24" i="6"/>
  <c r="FE24" i="6"/>
  <c r="FA24" i="6"/>
  <c r="EW24" i="6"/>
  <c r="ES24" i="6"/>
  <c r="EO24" i="6"/>
  <c r="EJ24" i="6"/>
  <c r="GB24" i="6"/>
  <c r="FX24" i="6"/>
  <c r="FT24" i="6"/>
  <c r="FP24" i="6"/>
  <c r="FL24" i="6"/>
  <c r="FH24" i="6"/>
  <c r="FD24" i="6"/>
  <c r="EZ24" i="6"/>
  <c r="EV24" i="6"/>
  <c r="ER24" i="6"/>
  <c r="EN24" i="6"/>
  <c r="GA24" i="6"/>
  <c r="FW24" i="6"/>
  <c r="FS24" i="6"/>
  <c r="FO24" i="6"/>
  <c r="FK24" i="6"/>
  <c r="FG24" i="6"/>
  <c r="FC24" i="6"/>
  <c r="EY24" i="6"/>
  <c r="EU24" i="6"/>
  <c r="EQ24" i="6"/>
  <c r="EM24" i="6"/>
  <c r="GC227" i="6"/>
  <c r="FY227" i="6"/>
  <c r="FU227" i="6"/>
  <c r="FQ227" i="6"/>
  <c r="FM227" i="6"/>
  <c r="FI227" i="6"/>
  <c r="FE227" i="6"/>
  <c r="FA227" i="6"/>
  <c r="EW227" i="6"/>
  <c r="ES227" i="6"/>
  <c r="EO227" i="6"/>
  <c r="EJ227" i="6"/>
  <c r="GB227" i="6"/>
  <c r="FX227" i="6"/>
  <c r="FT227" i="6"/>
  <c r="FP227" i="6"/>
  <c r="FL227" i="6"/>
  <c r="FH227" i="6"/>
  <c r="FD227" i="6"/>
  <c r="EZ227" i="6"/>
  <c r="EV227" i="6"/>
  <c r="ER227" i="6"/>
  <c r="EN227" i="6"/>
  <c r="GA227" i="6"/>
  <c r="FW227" i="6"/>
  <c r="FS227" i="6"/>
  <c r="FO227" i="6"/>
  <c r="FK227" i="6"/>
  <c r="FG227" i="6"/>
  <c r="FC227" i="6"/>
  <c r="EY227" i="6"/>
  <c r="EU227" i="6"/>
  <c r="EQ227" i="6"/>
  <c r="EM227" i="6"/>
  <c r="GC83" i="6"/>
  <c r="FY83" i="6"/>
  <c r="FU83" i="6"/>
  <c r="FQ83" i="6"/>
  <c r="FM83" i="6"/>
  <c r="FI83" i="6"/>
  <c r="FE83" i="6"/>
  <c r="FA83" i="6"/>
  <c r="EW83" i="6"/>
  <c r="ES83" i="6"/>
  <c r="EO83" i="6"/>
  <c r="EJ83" i="6"/>
  <c r="GB83" i="6"/>
  <c r="FX83" i="6"/>
  <c r="FT83" i="6"/>
  <c r="FP83" i="6"/>
  <c r="FL83" i="6"/>
  <c r="FH83" i="6"/>
  <c r="FD83" i="6"/>
  <c r="EZ83" i="6"/>
  <c r="EV83" i="6"/>
  <c r="ER83" i="6"/>
  <c r="EN83" i="6"/>
  <c r="GA83" i="6"/>
  <c r="FW83" i="6"/>
  <c r="FS83" i="6"/>
  <c r="FO83" i="6"/>
  <c r="FK83" i="6"/>
  <c r="FG83" i="6"/>
  <c r="FC83" i="6"/>
  <c r="EY83" i="6"/>
  <c r="EU83" i="6"/>
  <c r="EQ83" i="6"/>
  <c r="EM83" i="6"/>
  <c r="CB496" i="6"/>
  <c r="DP496" i="6"/>
  <c r="DL496" i="6"/>
  <c r="DH496" i="6"/>
  <c r="DD496" i="6"/>
  <c r="CZ496" i="6"/>
  <c r="CV496" i="6"/>
  <c r="CR496" i="6"/>
  <c r="CN496" i="6"/>
  <c r="CF496" i="6"/>
  <c r="CJ496" i="6"/>
  <c r="CA496" i="6"/>
  <c r="DO496" i="6"/>
  <c r="DG496" i="6"/>
  <c r="CY496" i="6"/>
  <c r="CQ496" i="6"/>
  <c r="CI496" i="6"/>
  <c r="BZ496" i="6"/>
  <c r="DK496" i="6"/>
  <c r="DC496" i="6"/>
  <c r="CU496" i="6"/>
  <c r="CM496" i="6"/>
  <c r="CE496" i="6"/>
  <c r="DN496" i="6"/>
  <c r="DJ496" i="6"/>
  <c r="DF496" i="6"/>
  <c r="DB496" i="6"/>
  <c r="CX496" i="6"/>
  <c r="CT496" i="6"/>
  <c r="CP496" i="6"/>
  <c r="CL496" i="6"/>
  <c r="CH496" i="6"/>
  <c r="CD496" i="6"/>
  <c r="BX496" i="6"/>
  <c r="DQ496" i="6"/>
  <c r="DM496" i="6"/>
  <c r="DI496" i="6"/>
  <c r="DE496" i="6"/>
  <c r="DA496" i="6"/>
  <c r="CW496" i="6"/>
  <c r="CS496" i="6"/>
  <c r="CO496" i="6"/>
  <c r="CK496" i="6"/>
  <c r="CG496" i="6"/>
  <c r="CC496" i="6"/>
  <c r="M9" i="6"/>
  <c r="BY9" i="6"/>
  <c r="P496" i="6"/>
  <c r="M24" i="6"/>
  <c r="BG9" i="6"/>
  <c r="BG24" i="6"/>
  <c r="DS24" i="6"/>
  <c r="DS212" i="6"/>
  <c r="M212" i="6"/>
  <c r="DS239" i="6"/>
  <c r="M83" i="6"/>
  <c r="DS55" i="6"/>
  <c r="DS101" i="6"/>
  <c r="BY24" i="6"/>
  <c r="M293" i="6"/>
  <c r="M327" i="6"/>
  <c r="DS293" i="6"/>
  <c r="BG268" i="6"/>
  <c r="DS310" i="6"/>
  <c r="M310" i="6"/>
  <c r="DS255" i="6"/>
  <c r="M255" i="6"/>
  <c r="DS149" i="6"/>
  <c r="M149" i="6"/>
  <c r="DS268" i="6"/>
  <c r="BY181" i="6"/>
  <c r="M281" i="6"/>
  <c r="M268" i="6"/>
  <c r="BY255" i="6"/>
  <c r="BY344" i="6"/>
  <c r="DS327" i="6"/>
  <c r="BY281" i="6"/>
  <c r="BY268" i="6"/>
  <c r="DS135" i="6"/>
  <c r="M135" i="6"/>
  <c r="DS227" i="6"/>
  <c r="BG227" i="6"/>
  <c r="BY69" i="6"/>
  <c r="BY327" i="6"/>
  <c r="BG310" i="6"/>
  <c r="DS344" i="6"/>
  <c r="M344" i="6"/>
  <c r="BG344" i="6"/>
  <c r="BG293" i="6"/>
  <c r="BG327" i="6"/>
  <c r="BY310" i="6"/>
  <c r="BY293" i="6"/>
  <c r="BG281" i="6"/>
  <c r="BG255" i="6"/>
  <c r="M227" i="6"/>
  <c r="BG212" i="6"/>
  <c r="BG196" i="6"/>
  <c r="BG239" i="6"/>
  <c r="M239" i="6"/>
  <c r="BY227" i="6"/>
  <c r="BY212" i="6"/>
  <c r="BY239" i="6"/>
  <c r="BY196" i="6"/>
  <c r="M181" i="6"/>
  <c r="DS181" i="6"/>
  <c r="M166" i="6"/>
  <c r="BG149" i="6"/>
  <c r="BY135" i="6"/>
  <c r="BG101" i="6"/>
  <c r="DS196" i="6"/>
  <c r="M196" i="6"/>
  <c r="BY166" i="6"/>
  <c r="BY149" i="6"/>
  <c r="BG135" i="6"/>
  <c r="BG181" i="6"/>
  <c r="DS166" i="6"/>
  <c r="BG166" i="6"/>
  <c r="BY101" i="6"/>
  <c r="M101" i="6"/>
  <c r="BY83" i="6"/>
  <c r="BG83" i="6"/>
  <c r="BG55" i="6"/>
  <c r="DS69" i="6"/>
  <c r="M69" i="6"/>
  <c r="DS83" i="6"/>
  <c r="BG69" i="6"/>
  <c r="BY41" i="6"/>
  <c r="M55" i="6"/>
  <c r="BG41" i="6"/>
  <c r="BY55" i="6"/>
  <c r="DS41" i="6"/>
  <c r="M41" i="6"/>
  <c r="G69" i="2"/>
  <c r="EK149" i="6" l="1"/>
  <c r="EK212" i="6"/>
  <c r="EK293" i="6"/>
  <c r="EK268" i="6"/>
  <c r="EK181" i="6"/>
  <c r="EK255" i="6"/>
  <c r="EK101" i="6"/>
  <c r="EK41" i="6"/>
  <c r="EK69" i="6"/>
  <c r="EK55" i="6"/>
  <c r="EK281" i="6"/>
  <c r="EK135" i="6"/>
  <c r="EK9" i="6"/>
  <c r="EK166" i="6"/>
  <c r="EK196" i="6"/>
  <c r="EK239" i="6"/>
  <c r="EK310" i="6"/>
  <c r="EK327" i="6"/>
  <c r="EK344" i="6"/>
  <c r="EK24" i="6"/>
  <c r="DR496" i="6"/>
  <c r="EK227" i="6"/>
  <c r="EK83" i="6"/>
  <c r="BY496" i="6"/>
  <c r="EN496" i="6"/>
  <c r="G144" i="2" l="1"/>
  <c r="G254" i="2" l="1"/>
  <c r="G253" i="2"/>
  <c r="G246" i="2"/>
  <c r="G236" i="2"/>
  <c r="G235" i="2"/>
  <c r="G230" i="2"/>
  <c r="G231" i="2"/>
  <c r="G221" i="2"/>
  <c r="G220" i="2"/>
  <c r="G212" i="2"/>
  <c r="G210" i="2"/>
  <c r="G209" i="2"/>
  <c r="G203" i="2"/>
  <c r="G205" i="2"/>
  <c r="G200" i="2"/>
  <c r="G197" i="2"/>
  <c r="G196" i="2"/>
  <c r="G192" i="2"/>
  <c r="G189" i="2"/>
  <c r="G188" i="2"/>
  <c r="G59" i="2" l="1"/>
  <c r="G58" i="2"/>
  <c r="G57" i="2"/>
  <c r="G56" i="2"/>
  <c r="G71" i="2"/>
  <c r="G80" i="2"/>
  <c r="G68" i="2"/>
  <c r="G16" i="2" l="1"/>
  <c r="G128" i="2"/>
  <c r="G39" i="2"/>
  <c r="G120" i="2"/>
  <c r="G119" i="2"/>
  <c r="C5" i="3"/>
  <c r="G175" i="2"/>
  <c r="G10" i="2"/>
  <c r="G8" i="2"/>
  <c r="G7" i="2"/>
  <c r="G30" i="4" l="1"/>
  <c r="F4" i="4" l="1"/>
  <c r="T5" i="3" l="1"/>
  <c r="V5" i="3"/>
  <c r="Y53" i="2" l="1"/>
  <c r="Y60" i="2"/>
  <c r="Z105" i="2"/>
  <c r="Z99" i="2"/>
  <c r="Z127" i="2"/>
  <c r="Z132" i="2"/>
  <c r="Z146" i="2"/>
  <c r="Z152" i="2"/>
  <c r="Z150" i="2" s="1"/>
  <c r="Z142" i="2" l="1"/>
  <c r="Z159" i="2"/>
  <c r="P5" i="3"/>
  <c r="Q5" i="3" l="1"/>
  <c r="G94" i="2" l="1"/>
  <c r="G95" i="2"/>
  <c r="G127" i="2" l="1"/>
  <c r="G22" i="2" l="1"/>
  <c r="G168" i="2" l="1"/>
  <c r="G9" i="2"/>
  <c r="G117" i="2"/>
  <c r="G118" i="2"/>
  <c r="G83" i="2" l="1"/>
  <c r="G81" i="2"/>
  <c r="G250" i="2" l="1"/>
  <c r="G222" i="2"/>
  <c r="G213" i="2"/>
  <c r="G211" i="2"/>
  <c r="G201" i="2"/>
  <c r="G193" i="2"/>
  <c r="J5" i="3" l="1"/>
  <c r="G74" i="2"/>
  <c r="G24" i="4" l="1"/>
  <c r="F24" i="4"/>
  <c r="J219" i="2" l="1"/>
  <c r="J88" i="2"/>
  <c r="J228" i="2"/>
  <c r="J227" i="2"/>
  <c r="J226" i="2"/>
  <c r="J189" i="2"/>
  <c r="J188" i="2"/>
  <c r="J187" i="2"/>
  <c r="J209" i="2"/>
  <c r="J215" i="2"/>
  <c r="J213" i="2"/>
  <c r="J205" i="2"/>
  <c r="J242" i="2"/>
  <c r="J241" i="2"/>
  <c r="J240" i="2"/>
  <c r="J267" i="2"/>
  <c r="J273" i="2"/>
  <c r="J67" i="2"/>
  <c r="J79" i="2"/>
  <c r="J55" i="2"/>
  <c r="G14" i="2"/>
  <c r="J14" i="2"/>
  <c r="J13" i="2"/>
  <c r="J29" i="2"/>
  <c r="J28" i="2"/>
  <c r="G126" i="2"/>
  <c r="G125" i="2"/>
  <c r="J125" i="2"/>
  <c r="J126" i="2"/>
  <c r="J127" i="2"/>
  <c r="J128" i="2"/>
  <c r="J39" i="2"/>
  <c r="J38" i="2"/>
  <c r="G47" i="2"/>
  <c r="J95" i="2"/>
  <c r="J94" i="2"/>
  <c r="J93" i="2"/>
  <c r="G93" i="2"/>
  <c r="J100" i="2"/>
  <c r="G100" i="2"/>
  <c r="J116" i="2"/>
  <c r="J6" i="2"/>
  <c r="J275" i="2" l="1"/>
  <c r="J274" i="2"/>
  <c r="J268" i="2"/>
  <c r="J262" i="2"/>
  <c r="J261" i="2"/>
  <c r="J260" i="2"/>
  <c r="J254" i="2"/>
  <c r="J253" i="2"/>
  <c r="J252" i="2"/>
  <c r="J250" i="2"/>
  <c r="J249" i="2"/>
  <c r="J248" i="2"/>
  <c r="J236" i="2"/>
  <c r="J235" i="2"/>
  <c r="J234" i="2"/>
  <c r="J232" i="2"/>
  <c r="J231" i="2"/>
  <c r="J230" i="2"/>
  <c r="J246" i="2"/>
  <c r="J245" i="2"/>
  <c r="J244" i="2"/>
  <c r="J212" i="2"/>
  <c r="J201" i="2"/>
  <c r="J200" i="2"/>
  <c r="J199" i="2"/>
  <c r="J222" i="2"/>
  <c r="J211" i="2"/>
  <c r="J197" i="2"/>
  <c r="J196" i="2"/>
  <c r="J195" i="2"/>
  <c r="J221" i="2"/>
  <c r="J210" i="2"/>
  <c r="J193" i="2"/>
  <c r="J192" i="2"/>
  <c r="J191" i="2"/>
  <c r="J220" i="2"/>
  <c r="J208" i="2"/>
  <c r="J185" i="2"/>
  <c r="J124" i="2"/>
  <c r="J120" i="2"/>
  <c r="J119" i="2"/>
  <c r="J118" i="2"/>
  <c r="J117" i="2"/>
  <c r="J109" i="2"/>
  <c r="J108" i="2"/>
  <c r="J107" i="2"/>
  <c r="J104" i="2"/>
  <c r="J103" i="2"/>
  <c r="J105" i="2"/>
  <c r="J102" i="2"/>
  <c r="J99" i="2"/>
  <c r="J98" i="2"/>
  <c r="J97" i="2"/>
  <c r="J90" i="2"/>
  <c r="J89" i="2"/>
  <c r="J91" i="2"/>
  <c r="Z84" i="2"/>
  <c r="Z77" i="2"/>
  <c r="J83" i="2"/>
  <c r="J82" i="2"/>
  <c r="J81" i="2"/>
  <c r="J80" i="2"/>
  <c r="J75" i="2"/>
  <c r="J74" i="2"/>
  <c r="J72" i="2"/>
  <c r="Z60" i="2"/>
  <c r="J71" i="2"/>
  <c r="J69" i="2"/>
  <c r="J68" i="2"/>
  <c r="Z53" i="2"/>
  <c r="J59" i="2"/>
  <c r="J58" i="2"/>
  <c r="J57" i="2"/>
  <c r="J56" i="2"/>
  <c r="J48" i="2"/>
  <c r="Z36" i="2"/>
  <c r="J47" i="2"/>
  <c r="J45" i="2"/>
  <c r="J44" i="2"/>
  <c r="J42" i="2"/>
  <c r="J41" i="2"/>
  <c r="Z29" i="2"/>
  <c r="Z48" i="2" s="1"/>
  <c r="J36" i="2"/>
  <c r="J35" i="2"/>
  <c r="J27" i="2"/>
  <c r="J22" i="2"/>
  <c r="J16" i="2"/>
  <c r="J10" i="2"/>
  <c r="Z8" i="2"/>
  <c r="J9" i="2"/>
  <c r="J8" i="2"/>
  <c r="J7" i="2"/>
  <c r="Z74" i="2" l="1"/>
  <c r="Z94" i="2"/>
  <c r="Z27" i="2"/>
  <c r="W5" i="2" s="1"/>
  <c r="X51" i="2" l="1"/>
  <c r="G5" i="4" l="1"/>
  <c r="F5" i="4"/>
  <c r="G15" i="4" l="1"/>
  <c r="F15" i="4"/>
  <c r="G22" i="4" l="1"/>
  <c r="F22" i="4" l="1"/>
  <c r="S5" i="3" l="1"/>
  <c r="F18" i="4" l="1"/>
  <c r="E35" i="3" l="1"/>
  <c r="W27" i="3"/>
  <c r="X27" i="3" s="1"/>
  <c r="W26" i="3"/>
  <c r="X26" i="3" s="1"/>
  <c r="W25" i="3"/>
  <c r="X25" i="3" s="1"/>
  <c r="W24" i="3"/>
  <c r="X24" i="3" s="1"/>
  <c r="W23" i="3"/>
  <c r="X23" i="3" s="1"/>
  <c r="W22" i="3"/>
  <c r="X22" i="3" s="1"/>
  <c r="W21" i="3"/>
  <c r="X21" i="3" s="1"/>
  <c r="W20" i="3"/>
  <c r="X20" i="3" s="1"/>
  <c r="W19" i="3"/>
  <c r="X19" i="3" s="1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X7" i="3" s="1"/>
  <c r="W6" i="3"/>
  <c r="X6" i="3" s="1"/>
  <c r="R5" i="3"/>
  <c r="M5" i="3"/>
  <c r="L5" i="3"/>
  <c r="K5" i="3"/>
  <c r="I5" i="3"/>
  <c r="H5" i="3"/>
  <c r="G5" i="3"/>
  <c r="F5" i="3"/>
  <c r="E5" i="3"/>
  <c r="D5" i="3"/>
  <c r="G35" i="4"/>
  <c r="F35" i="4"/>
  <c r="G34" i="4"/>
  <c r="G33" i="4"/>
  <c r="G32" i="4"/>
  <c r="G31" i="4"/>
  <c r="G29" i="4"/>
  <c r="G28" i="4"/>
  <c r="G27" i="4"/>
  <c r="G26" i="4"/>
  <c r="G25" i="4"/>
  <c r="G23" i="4"/>
  <c r="G21" i="4"/>
  <c r="G20" i="4"/>
  <c r="G19" i="4"/>
  <c r="G17" i="4"/>
  <c r="G16" i="4"/>
  <c r="G14" i="4"/>
  <c r="G13" i="4"/>
  <c r="G12" i="4"/>
  <c r="G11" i="4"/>
  <c r="G10" i="4"/>
  <c r="G9" i="4"/>
  <c r="G8" i="4"/>
  <c r="F8" i="4"/>
  <c r="G7" i="4"/>
  <c r="G6" i="4"/>
  <c r="G4" i="4"/>
  <c r="G3" i="4"/>
  <c r="F3" i="4"/>
  <c r="G18" i="4" l="1"/>
  <c r="G37" i="4" s="1"/>
  <c r="F7" i="4"/>
  <c r="F33" i="4"/>
  <c r="F17" i="4"/>
  <c r="F31" i="4"/>
  <c r="F32" i="4"/>
  <c r="F19" i="4"/>
  <c r="F20" i="4"/>
  <c r="F28" i="4"/>
  <c r="F34" i="4"/>
  <c r="F23" i="4"/>
  <c r="F13" i="4"/>
  <c r="F25" i="4"/>
  <c r="F9" i="4"/>
  <c r="F11" i="4"/>
  <c r="F14" i="4"/>
  <c r="F26" i="4"/>
  <c r="F16" i="4"/>
  <c r="F21" i="4"/>
  <c r="F30" i="4"/>
  <c r="F6" i="4"/>
  <c r="F10" i="4"/>
  <c r="F12" i="4"/>
  <c r="F27" i="4"/>
  <c r="F29" i="4"/>
  <c r="F41" i="4"/>
  <c r="G41" i="4"/>
  <c r="G45" i="4" l="1"/>
  <c r="F37" i="4"/>
  <c r="F45" i="4" s="1"/>
  <c r="C35" i="4" l="1"/>
  <c r="H35" i="4"/>
  <c r="I35" i="4"/>
  <c r="D12" i="4"/>
  <c r="D33" i="4"/>
  <c r="D35" i="4"/>
  <c r="D13" i="4"/>
  <c r="D34" i="4"/>
  <c r="D5" i="4"/>
  <c r="J35" i="4"/>
  <c r="C3" i="4" l="1"/>
  <c r="I3" i="4"/>
  <c r="H3" i="4"/>
  <c r="C4" i="4"/>
  <c r="C5" i="4"/>
  <c r="I5" i="4"/>
  <c r="H5" i="4"/>
  <c r="I6" i="4"/>
  <c r="H6" i="4"/>
  <c r="I12" i="4"/>
  <c r="H12" i="4"/>
  <c r="C13" i="4"/>
  <c r="I13" i="4"/>
  <c r="H13" i="4"/>
  <c r="I33" i="4"/>
  <c r="H33" i="4"/>
  <c r="C33" i="4"/>
  <c r="C12" i="4"/>
  <c r="D17" i="4"/>
  <c r="D18" i="4"/>
  <c r="D19" i="4"/>
  <c r="C32" i="4"/>
  <c r="D32" i="4"/>
  <c r="D29" i="4"/>
  <c r="D24" i="4"/>
  <c r="D21" i="4"/>
  <c r="D16" i="4"/>
  <c r="D14" i="4"/>
  <c r="D11" i="4"/>
  <c r="D7" i="4"/>
  <c r="C6" i="4"/>
  <c r="D6" i="4"/>
  <c r="D3" i="4"/>
  <c r="D26" i="4"/>
  <c r="D25" i="4"/>
  <c r="D31" i="4"/>
  <c r="D8" i="4"/>
  <c r="J33" i="4"/>
  <c r="J12" i="4"/>
  <c r="D9" i="4"/>
  <c r="D10" i="4"/>
  <c r="J13" i="4"/>
  <c r="J6" i="4"/>
  <c r="J5" i="4"/>
  <c r="J3" i="4"/>
  <c r="I7" i="4" l="1"/>
  <c r="H7" i="4"/>
  <c r="C8" i="4"/>
  <c r="I8" i="4"/>
  <c r="H8" i="4"/>
  <c r="I9" i="4"/>
  <c r="H9" i="4"/>
  <c r="C10" i="4"/>
  <c r="I10" i="4"/>
  <c r="H10" i="4"/>
  <c r="C11" i="4"/>
  <c r="I11" i="4"/>
  <c r="H11" i="4"/>
  <c r="C14" i="4"/>
  <c r="I14" i="4"/>
  <c r="H14" i="4"/>
  <c r="H16" i="4"/>
  <c r="I16" i="4"/>
  <c r="C17" i="4"/>
  <c r="I17" i="4"/>
  <c r="H17" i="4"/>
  <c r="I18" i="4"/>
  <c r="H18" i="4"/>
  <c r="C19" i="4"/>
  <c r="I19" i="4"/>
  <c r="H19" i="4"/>
  <c r="C24" i="4"/>
  <c r="I24" i="4"/>
  <c r="H24" i="4"/>
  <c r="C26" i="4"/>
  <c r="I26" i="4"/>
  <c r="H26" i="4"/>
  <c r="C31" i="4"/>
  <c r="I31" i="4"/>
  <c r="H31" i="4"/>
  <c r="I34" i="4"/>
  <c r="H34" i="4"/>
  <c r="C9" i="4"/>
  <c r="C7" i="4"/>
  <c r="J19" i="4"/>
  <c r="C29" i="4"/>
  <c r="I29" i="4"/>
  <c r="J29" i="4"/>
  <c r="H29" i="4"/>
  <c r="C21" i="4"/>
  <c r="J7" i="4"/>
  <c r="C16" i="4"/>
  <c r="C25" i="4"/>
  <c r="C34" i="4"/>
  <c r="J18" i="4"/>
  <c r="C18" i="4"/>
  <c r="J34" i="4"/>
  <c r="D4" i="4"/>
  <c r="I4" i="4"/>
  <c r="J25" i="4"/>
  <c r="H25" i="4"/>
  <c r="I25" i="4"/>
  <c r="J26" i="4"/>
  <c r="J32" i="4"/>
  <c r="H32" i="4"/>
  <c r="I32" i="4"/>
  <c r="J11" i="4"/>
  <c r="J14" i="4"/>
  <c r="J24" i="4"/>
  <c r="J21" i="4"/>
  <c r="J16" i="4"/>
  <c r="J9" i="4"/>
  <c r="J31" i="4"/>
  <c r="J17" i="4"/>
  <c r="J8" i="4"/>
  <c r="J10" i="4"/>
  <c r="D28" i="4" l="1"/>
  <c r="H21" i="4"/>
  <c r="H4" i="4"/>
  <c r="J4" i="4"/>
  <c r="I21" i="4"/>
  <c r="J28" i="4" l="1"/>
  <c r="I28" i="4"/>
  <c r="H28" i="4"/>
  <c r="C28" i="4"/>
  <c r="D27" i="4" l="1"/>
  <c r="C27" i="4" l="1"/>
  <c r="D23" i="4"/>
  <c r="C23" i="4" l="1"/>
  <c r="I23" i="4"/>
  <c r="H23" i="4"/>
  <c r="H27" i="4"/>
  <c r="J27" i="4"/>
  <c r="I27" i="4"/>
  <c r="J23" i="4"/>
  <c r="I30" i="4" l="1"/>
  <c r="H30" i="4"/>
  <c r="D30" i="4"/>
  <c r="C30" i="4"/>
  <c r="J30" i="4"/>
  <c r="J20" i="4" l="1"/>
  <c r="D20" i="4" l="1"/>
  <c r="C20" i="4"/>
  <c r="I20" i="4" l="1"/>
  <c r="H20" i="4"/>
  <c r="D15" i="4" l="1"/>
  <c r="C15" i="4" l="1"/>
  <c r="J15" i="4"/>
  <c r="H15" i="4" l="1"/>
  <c r="I15" i="4"/>
  <c r="D22" i="4" l="1"/>
  <c r="D37" i="4" s="1"/>
  <c r="J22" i="4"/>
  <c r="C22" i="4"/>
  <c r="C37" i="4" s="1"/>
  <c r="C50" i="4" s="1"/>
  <c r="I41" i="4" l="1"/>
  <c r="I22" i="4"/>
  <c r="I37" i="4" s="1"/>
  <c r="H22" i="4"/>
  <c r="H37" i="4" s="1"/>
  <c r="H41" i="4"/>
  <c r="D45" i="4"/>
  <c r="D46" i="4" s="1"/>
  <c r="C45" i="4"/>
  <c r="C46" i="4" s="1"/>
  <c r="J37" i="4"/>
  <c r="J45" i="4" s="1"/>
  <c r="H45" i="4" l="1"/>
  <c r="I45" i="4"/>
  <c r="DS496" i="6"/>
  <c r="AC496" i="6"/>
  <c r="FA18" i="6"/>
  <c r="FA496" i="6" s="1"/>
  <c r="AU496" i="6"/>
  <c r="AY496" i="6"/>
  <c r="AT496" i="6"/>
  <c r="AI496" i="6"/>
  <c r="FQ18" i="6"/>
  <c r="FQ496" i="6" s="1"/>
  <c r="AS496" i="6"/>
  <c r="AZ496" i="6"/>
  <c r="AP496" i="6"/>
  <c r="BF496" i="6"/>
  <c r="AQ496" i="6"/>
  <c r="AW496" i="6"/>
  <c r="AJ496" i="6"/>
  <c r="BD496" i="6"/>
  <c r="AK496" i="6"/>
  <c r="AE496" i="6"/>
  <c r="AO496" i="6"/>
  <c r="BC496" i="6"/>
  <c r="FR18" i="6"/>
  <c r="FR496" i="6" s="1"/>
  <c r="AN496" i="6"/>
  <c r="BG496" i="6"/>
  <c r="AF496" i="6"/>
  <c r="AM496" i="6"/>
  <c r="AR496" i="6"/>
  <c r="BE496" i="6"/>
  <c r="AH496" i="6"/>
  <c r="FF18" i="6"/>
  <c r="FF496" i="6" s="1"/>
  <c r="AX496" i="6"/>
  <c r="FU18" i="6"/>
  <c r="FU496" i="6" s="1"/>
  <c r="AG496" i="6"/>
  <c r="FN18" i="6"/>
  <c r="FN496" i="6" s="1"/>
  <c r="AL496" i="6"/>
  <c r="FJ18" i="6"/>
  <c r="FJ496" i="6" s="1"/>
  <c r="AV496" i="6"/>
  <c r="FT18" i="6"/>
  <c r="FT496" i="6" s="1"/>
  <c r="FX18" i="6"/>
  <c r="FX496" i="6" s="1"/>
  <c r="BB496" i="6"/>
  <c r="FZ18" i="6"/>
  <c r="FZ496" i="6" s="1"/>
  <c r="BA496" i="6"/>
  <c r="FC18" i="6"/>
  <c r="FC496" i="6" s="1"/>
  <c r="FM18" i="6"/>
  <c r="FM496" i="6" s="1"/>
  <c r="FS18" i="6"/>
  <c r="FS496" i="6" s="1"/>
  <c r="FL18" i="6"/>
  <c r="FL496" i="6" s="1"/>
  <c r="GB18" i="6"/>
  <c r="GB496" i="6" s="1"/>
  <c r="FD18" i="6"/>
  <c r="FD496" i="6" s="1"/>
  <c r="FE18" i="6"/>
  <c r="FE496" i="6" s="1"/>
  <c r="FG18" i="6"/>
  <c r="FG496" i="6" s="1"/>
  <c r="FP18" i="6"/>
  <c r="FP496" i="6" s="1"/>
  <c r="FY18" i="6"/>
  <c r="FY496" i="6" s="1"/>
  <c r="FK18" i="6"/>
  <c r="FK496" i="6" s="1"/>
  <c r="FW18" i="6"/>
  <c r="FW496" i="6" s="1"/>
  <c r="FO18" i="6"/>
  <c r="FO496" i="6" s="1"/>
  <c r="FH18" i="6"/>
  <c r="FH496" i="6" s="1"/>
  <c r="GC18" i="6"/>
  <c r="GC496" i="6" s="1"/>
  <c r="GA18" i="6"/>
  <c r="GA496" i="6" s="1"/>
  <c r="FV18" i="6"/>
  <c r="FV496" i="6" s="1"/>
  <c r="FI18" i="6"/>
  <c r="FI496" i="6" s="1"/>
  <c r="T496" i="6"/>
  <c r="EQ18" i="6"/>
  <c r="EQ496" i="6" s="1"/>
  <c r="S496" i="6"/>
  <c r="Y496" i="6"/>
  <c r="ER18" i="6"/>
  <c r="ER496" i="6" s="1"/>
  <c r="Q496" i="6"/>
  <c r="W496" i="6"/>
  <c r="V496" i="6"/>
  <c r="X496" i="6"/>
  <c r="U496" i="6"/>
  <c r="ES18" i="6"/>
  <c r="ES496" i="6" s="1"/>
  <c r="R496" i="6"/>
  <c r="EW18" i="6"/>
  <c r="EW496" i="6" s="1"/>
  <c r="EU18" i="6"/>
  <c r="EU496" i="6" s="1"/>
  <c r="ET18" i="6"/>
  <c r="ET496" i="6" s="1"/>
  <c r="EO18" i="6"/>
  <c r="EO496" i="6" s="1"/>
  <c r="O496" i="6"/>
  <c r="EM18" i="6"/>
  <c r="EM496" i="6" s="1"/>
  <c r="EP18" i="6"/>
  <c r="EP496" i="6" s="1"/>
  <c r="EV18" i="6"/>
  <c r="EV496" i="6" s="1"/>
  <c r="EJ496" i="6" l="1"/>
  <c r="EJ18" i="6"/>
  <c r="L496" i="6"/>
  <c r="N496" i="6"/>
  <c r="AB496" i="6"/>
  <c r="AD496" i="6"/>
  <c r="EL18" i="6"/>
  <c r="EL496" i="6" s="1"/>
  <c r="AA496" i="6"/>
  <c r="BG498" i="6" s="1"/>
  <c r="EK18" i="6"/>
  <c r="EK496" i="6" s="1"/>
  <c r="M496" i="6"/>
  <c r="EY18" i="6"/>
  <c r="EY496" i="6" s="1"/>
  <c r="EZ18" i="6"/>
  <c r="EZ496" i="6" s="1"/>
  <c r="FB18" i="6"/>
  <c r="FB496" i="6" s="1"/>
  <c r="EX18" i="6"/>
  <c r="EX496" i="6" s="1"/>
  <c r="Z496" i="6"/>
</calcChain>
</file>

<file path=xl/sharedStrings.xml><?xml version="1.0" encoding="utf-8"?>
<sst xmlns="http://schemas.openxmlformats.org/spreadsheetml/2006/main" count="4929" uniqueCount="694">
  <si>
    <t>Форма обучения</t>
  </si>
  <si>
    <t>Факультет</t>
  </si>
  <si>
    <t>обуч.</t>
  </si>
  <si>
    <t>Количество</t>
  </si>
  <si>
    <t>поток</t>
  </si>
  <si>
    <t>групп</t>
  </si>
  <si>
    <t>п/групп</t>
  </si>
  <si>
    <t>Всего</t>
  </si>
  <si>
    <t>Лекций</t>
  </si>
  <si>
    <t>Пл.</t>
  </si>
  <si>
    <t>Зан.в п/гр.</t>
  </si>
  <si>
    <t>Час</t>
  </si>
  <si>
    <t>Внеауд/чт</t>
  </si>
  <si>
    <t>Шт.</t>
  </si>
  <si>
    <t>Прод</t>
  </si>
  <si>
    <t>Курс/раб</t>
  </si>
  <si>
    <t>Кол.</t>
  </si>
  <si>
    <t>Нал.</t>
  </si>
  <si>
    <t>Экзамены</t>
  </si>
  <si>
    <t>Гос.экз.</t>
  </si>
  <si>
    <t>ИТОГО</t>
  </si>
  <si>
    <t>в часах</t>
  </si>
  <si>
    <t>Наименование</t>
  </si>
  <si>
    <t>дисциплины</t>
  </si>
  <si>
    <t>очная</t>
  </si>
  <si>
    <t>ФПСОИБ</t>
  </si>
  <si>
    <t>1И</t>
  </si>
  <si>
    <t>3И</t>
  </si>
  <si>
    <t>4И</t>
  </si>
  <si>
    <t>ФПС</t>
  </si>
  <si>
    <t>МПФ</t>
  </si>
  <si>
    <t>1 З</t>
  </si>
  <si>
    <t>5 З</t>
  </si>
  <si>
    <t>4 З</t>
  </si>
  <si>
    <t>3 З</t>
  </si>
  <si>
    <t>2 З</t>
  </si>
  <si>
    <t>1Е</t>
  </si>
  <si>
    <t>2Е</t>
  </si>
  <si>
    <t>3Е</t>
  </si>
  <si>
    <t>4Е</t>
  </si>
  <si>
    <t>1Ж</t>
  </si>
  <si>
    <t>2Ж</t>
  </si>
  <si>
    <t>3Ж</t>
  </si>
  <si>
    <t>4Ж</t>
  </si>
  <si>
    <t>ФЗВО</t>
  </si>
  <si>
    <t>1 курс</t>
  </si>
  <si>
    <t>2 курс</t>
  </si>
  <si>
    <t>3 курс</t>
  </si>
  <si>
    <t>4 курс</t>
  </si>
  <si>
    <t>5 курс</t>
  </si>
  <si>
    <t>заоч (3,6)</t>
  </si>
  <si>
    <t>заоч (6)</t>
  </si>
  <si>
    <t>Уголовный процесс</t>
  </si>
  <si>
    <t>КАФЕДРА ИНОСТРАННЫХ ЯЗЫКОВ</t>
  </si>
  <si>
    <t>КАФЕДРА ФИЗИЧЕСКОЙ ПОДГОТОВКИ</t>
  </si>
  <si>
    <t>КАФЕДРА ОГНЕВОЙ ПОДГОТОВКИ</t>
  </si>
  <si>
    <t>КАФЕДРА ДЕЯТЕЛЬНОСТИ ОРГАНОВ ВНУТРЕННИХ ДЕЛ В ОСОБЫХ УСЛОВИЯХ</t>
  </si>
  <si>
    <t>КАФЕДРА ИСТОРИИ ГОСУДАРСТВА И ПРАВА</t>
  </si>
  <si>
    <t>КАФЕДРА ФИЛОСОФИИ</t>
  </si>
  <si>
    <t>КАФЕДРА СОЦИОЛОГИИ И ПОЛИТОЛОГИИ</t>
  </si>
  <si>
    <t>КАФЕДРА ИНФОРМАТИКИ И МАТЕМАТИКИ</t>
  </si>
  <si>
    <t>КАФЕДРА ИНФОРМАЦИОННОЙ БЕЗОПАСНОСТИ</t>
  </si>
  <si>
    <t>КАФЕДРА СПЕЦИАЛЬНЫХ ИНФОРМАЦИОННЫХ ТЕХНОЛОГИЙ</t>
  </si>
  <si>
    <t>КАФЕДРА ТЕОРИИ ГОСУДАРСТВА И ПРАВА</t>
  </si>
  <si>
    <t>КАФЕДРА КОНСТИТУЦИОННОГО И МУНИЦИПАЛЬНОГО ПРАВА</t>
  </si>
  <si>
    <t>КАФЕДРА ПРЕДВАРИТЕЛЬНОГО РАССЛЕДОВАНИЯ</t>
  </si>
  <si>
    <t>Расчет штатной численности</t>
  </si>
  <si>
    <t>Всего:</t>
  </si>
  <si>
    <t>заочная</t>
  </si>
  <si>
    <t>5Е</t>
  </si>
  <si>
    <t>2И</t>
  </si>
  <si>
    <t>Нач.</t>
  </si>
  <si>
    <t>Зам.нач.</t>
  </si>
  <si>
    <t>Проф.</t>
  </si>
  <si>
    <t>Доцент</t>
  </si>
  <si>
    <t>Должн.</t>
  </si>
  <si>
    <t>Числ.</t>
  </si>
  <si>
    <t>Специальность</t>
  </si>
  <si>
    <t>Аудит.нагр.</t>
  </si>
  <si>
    <t>перед экз</t>
  </si>
  <si>
    <t>текущ.</t>
  </si>
  <si>
    <t>Консульт./Час</t>
  </si>
  <si>
    <t>3П</t>
  </si>
  <si>
    <t>5И</t>
  </si>
  <si>
    <t>очная(МП)</t>
  </si>
  <si>
    <t>очная(ГП)</t>
  </si>
  <si>
    <t>ФПИС(экс)</t>
  </si>
  <si>
    <t>ФПИС(след)</t>
  </si>
  <si>
    <t>группа</t>
  </si>
  <si>
    <t>Курс,</t>
  </si>
  <si>
    <t>Миним.нормы планир-я</t>
  </si>
  <si>
    <t>по штату</t>
  </si>
  <si>
    <t>без вакан</t>
  </si>
  <si>
    <t>Превыш./недобор</t>
  </si>
  <si>
    <t>КАФЕДРА УГОЛОВНОГО ПРОЦЕССА</t>
  </si>
  <si>
    <t>КАФЕДРА ПРАВ ЧЕЛОВЕКА И МЕЖДУНАРОДНОГО ПРАВА</t>
  </si>
  <si>
    <t>ФППК</t>
  </si>
  <si>
    <t>4П</t>
  </si>
  <si>
    <t>4 уст</t>
  </si>
  <si>
    <t>6 уст</t>
  </si>
  <si>
    <t>8 уст</t>
  </si>
  <si>
    <t>заоч (4)</t>
  </si>
  <si>
    <t>10 уст</t>
  </si>
  <si>
    <t>5П</t>
  </si>
  <si>
    <t>ФПП</t>
  </si>
  <si>
    <t>КАФЕДРА АДМИНИСТРАТИВНОГО ПРАВА</t>
  </si>
  <si>
    <t>ФПИС(псих)</t>
  </si>
  <si>
    <t>ФПД</t>
  </si>
  <si>
    <t>Декрет</t>
  </si>
  <si>
    <t>и т.п.</t>
  </si>
  <si>
    <t>Лаб. раб.</t>
  </si>
  <si>
    <t>План распределения учебной нагрузки</t>
  </si>
  <si>
    <t xml:space="preserve">профессорско-преподавательского состава </t>
  </si>
  <si>
    <t>замещают</t>
  </si>
  <si>
    <t>декрет</t>
  </si>
  <si>
    <t>Декрет и</t>
  </si>
  <si>
    <t>вакансии</t>
  </si>
  <si>
    <t>КАФЕДРА СПЕЦИАЛЬНОЙ ТАКТИКИ</t>
  </si>
  <si>
    <t>Специализация</t>
  </si>
  <si>
    <t>Курс</t>
  </si>
  <si>
    <t>ФПОСП</t>
  </si>
  <si>
    <t>ФПСПООП</t>
  </si>
  <si>
    <t>Международно-правовой факультет / МПФ</t>
  </si>
  <si>
    <t>ЭКФ</t>
  </si>
  <si>
    <t>ФЭБ</t>
  </si>
  <si>
    <t>4 Л</t>
  </si>
  <si>
    <t>5 Л</t>
  </si>
  <si>
    <t>6 лет</t>
  </si>
  <si>
    <t>1 ЗПД</t>
  </si>
  <si>
    <t>1 знб</t>
  </si>
  <si>
    <t>2 ЗПД</t>
  </si>
  <si>
    <t>2 ЗПД (ОРД)</t>
  </si>
  <si>
    <t>2 ЗПД (АД)</t>
  </si>
  <si>
    <t>3 ЗПД</t>
  </si>
  <si>
    <t>4 ЗПД (АД)</t>
  </si>
  <si>
    <t>5 ЗПД (АД)</t>
  </si>
  <si>
    <t>6 ЗПД</t>
  </si>
  <si>
    <t>6 ЗПД (АД)</t>
  </si>
  <si>
    <t>4 года</t>
  </si>
  <si>
    <t>3 года 6 месяцев</t>
  </si>
  <si>
    <t>заоч (2,5)</t>
  </si>
  <si>
    <t>5А</t>
  </si>
  <si>
    <t>набор 2014</t>
  </si>
  <si>
    <t>2 мг</t>
  </si>
  <si>
    <t>4 знб</t>
  </si>
  <si>
    <t>3 знб</t>
  </si>
  <si>
    <t>1 мг</t>
  </si>
  <si>
    <t>КАФЕДРА КРИМИНОЛОГИИ</t>
  </si>
  <si>
    <t>Криминалистика</t>
  </si>
  <si>
    <t>Основы криминалистики</t>
  </si>
  <si>
    <t>дипломники (крим-ка)</t>
  </si>
  <si>
    <t>Первая помощь</t>
  </si>
  <si>
    <t>Судебная медицина</t>
  </si>
  <si>
    <t>Судебная психиатрия</t>
  </si>
  <si>
    <t>Практикум по технико-криминалистическому обеспечению расследования преступлений</t>
  </si>
  <si>
    <t>Работа со следами преступлений. Практикум</t>
  </si>
  <si>
    <t>КАФЕДРА КРИМИНАЛИСТИКИ</t>
  </si>
  <si>
    <t>КАФЕДРА РУССКОГО ЯЗЫКА</t>
  </si>
  <si>
    <t>КАФЕДРА ПСИХОЛОГИИ</t>
  </si>
  <si>
    <t>КАФЕДРА ЮРИДИЧЕСКОЙ ПСИХОЛОГИИ</t>
  </si>
  <si>
    <t>КАФЕДРА ПЕДАГОГИКИ</t>
  </si>
  <si>
    <t>Уголовное право</t>
  </si>
  <si>
    <t>КАФЕДРА УГОЛОВНОГО ПРАВА</t>
  </si>
  <si>
    <t>КАФЕДРА ТЕХНИКО-КРИМИНАЛИСТИЧЕСКОГО ОБЕСПЕЧЕНИЯ ЭКСПЕРТНЫХ ИССЛЕДОВАНИЙ</t>
  </si>
  <si>
    <t>КАФЕДРА ИССЛЕДОВАНИЯ ДОКУМЕНТОВ</t>
  </si>
  <si>
    <t>КАФЕДРА ОРУЖИЕВЕДЕНИЯ И ТРАСОЛОГИИ</t>
  </si>
  <si>
    <t>КАФЕДРА ЭКСПЕРТНО-КРИМИНАЛИСТИЧЕСКОЙ ДЕЯТЕЛЬНОСТИ</t>
  </si>
  <si>
    <t>Препод</t>
  </si>
  <si>
    <t>Ст.преп</t>
  </si>
  <si>
    <t>ФПНПиНК</t>
  </si>
  <si>
    <t>1 год</t>
  </si>
  <si>
    <t>12.00.12</t>
  </si>
  <si>
    <t>ФПиПК</t>
  </si>
  <si>
    <t>2 год</t>
  </si>
  <si>
    <t>ФПИС</t>
  </si>
  <si>
    <t>дипломники (крим-ка)+защита</t>
  </si>
  <si>
    <t>Организация и нормативно-праовые основы деятельности подразделений дознания в ОВД (крим-ка)</t>
  </si>
  <si>
    <t>набор 2015</t>
  </si>
  <si>
    <t>5Ж</t>
  </si>
  <si>
    <t>5 знб</t>
  </si>
  <si>
    <t>3 мг</t>
  </si>
  <si>
    <t>4 БЮ</t>
  </si>
  <si>
    <t>40.05.02</t>
  </si>
  <si>
    <t>40.05.01</t>
  </si>
  <si>
    <t>44.05.01(ПиПДП)</t>
  </si>
  <si>
    <t>40.03.01</t>
  </si>
  <si>
    <t>40.04.01</t>
  </si>
  <si>
    <t xml:space="preserve">очная </t>
  </si>
  <si>
    <t>37.07.01</t>
  </si>
  <si>
    <t>38.07.01</t>
  </si>
  <si>
    <t>Факультет подготовки научно-педагогических и научных кадров</t>
  </si>
  <si>
    <t>псих</t>
  </si>
  <si>
    <t>экономика</t>
  </si>
  <si>
    <t>пед</t>
  </si>
  <si>
    <t>НЕ ЮРИСТЫ</t>
  </si>
  <si>
    <t>40.07.01 Юристы</t>
  </si>
  <si>
    <t>40.07.01 / 12.00.01</t>
  </si>
  <si>
    <t>40.07.01 / 12.00.02</t>
  </si>
  <si>
    <t>40.07.01 / 12.00.03</t>
  </si>
  <si>
    <t>40.07.01 / 12.00.08</t>
  </si>
  <si>
    <t>40.07.01 / 12.00.09</t>
  </si>
  <si>
    <t>40.07.01 / 12.00.10</t>
  </si>
  <si>
    <t>40.07.01 / 12.00.12</t>
  </si>
  <si>
    <t>ТГП, ИГП</t>
  </si>
  <si>
    <t>КиМП</t>
  </si>
  <si>
    <t>УПиК</t>
  </si>
  <si>
    <t>Упр</t>
  </si>
  <si>
    <t>ПЧиМП</t>
  </si>
  <si>
    <t>Крим, ОРД, Эксп</t>
  </si>
  <si>
    <t>40.07.01 / 12.00.14</t>
  </si>
  <si>
    <t>АП</t>
  </si>
  <si>
    <t>заочн</t>
  </si>
  <si>
    <t>Адъюнктура (криминалистика)</t>
  </si>
  <si>
    <t>5 уст</t>
  </si>
  <si>
    <t xml:space="preserve">7 уст </t>
  </si>
  <si>
    <t>9 уст</t>
  </si>
  <si>
    <t>2 Вб</t>
  </si>
  <si>
    <t>3 Вб</t>
  </si>
  <si>
    <t>1 Вб</t>
  </si>
  <si>
    <t>1 Вб АД</t>
  </si>
  <si>
    <t>1 Вб ОРД</t>
  </si>
  <si>
    <t>4 Вб</t>
  </si>
  <si>
    <t>4 Вб ОРД</t>
  </si>
  <si>
    <t>4 Вб АД</t>
  </si>
  <si>
    <t>1В, Г</t>
  </si>
  <si>
    <t>4И (кэ)</t>
  </si>
  <si>
    <t>эконом.безопасн.</t>
  </si>
  <si>
    <t>38.07.02</t>
  </si>
  <si>
    <t>инф. и выч.техника</t>
  </si>
  <si>
    <t>Иностранцы - юр</t>
  </si>
  <si>
    <t xml:space="preserve">40.07.01 </t>
  </si>
  <si>
    <t>09.07.01</t>
  </si>
  <si>
    <t>план</t>
  </si>
  <si>
    <t>ФЗО</t>
  </si>
  <si>
    <t>37.07.01 / 19.00.03</t>
  </si>
  <si>
    <t>38.07.01 / 08.00.12</t>
  </si>
  <si>
    <t>УП</t>
  </si>
  <si>
    <t xml:space="preserve">Упр </t>
  </si>
  <si>
    <t>набор 2016</t>
  </si>
  <si>
    <t>5И (кэ)</t>
  </si>
  <si>
    <t>5В (э)</t>
  </si>
  <si>
    <t>6 ЗДП</t>
  </si>
  <si>
    <t>6 знб</t>
  </si>
  <si>
    <t>3 ЗПД (ОРД)</t>
  </si>
  <si>
    <t>3 ЗПД (АД)</t>
  </si>
  <si>
    <t>набор 2016 г</t>
  </si>
  <si>
    <t>1Д</t>
  </si>
  <si>
    <t>ГП</t>
  </si>
  <si>
    <t>3 год</t>
  </si>
  <si>
    <t>КАФЕДРА ОПЕРАТИВНО-РАЗЫСКНОЙ ДЕЯТЕЛЬНОСТИ  И СПЕЦИАЛЬНОЙ ТЕХНИКИ</t>
  </si>
  <si>
    <t>по "живым"</t>
  </si>
  <si>
    <t>Средняя нагрузка</t>
  </si>
  <si>
    <t>37.05.02</t>
  </si>
  <si>
    <t>44.05.01</t>
  </si>
  <si>
    <t xml:space="preserve">37.05.02 </t>
  </si>
  <si>
    <t xml:space="preserve">40.05.03 </t>
  </si>
  <si>
    <t>40.05.03</t>
  </si>
  <si>
    <t>38.05.01</t>
  </si>
  <si>
    <t xml:space="preserve">40.05.01 </t>
  </si>
  <si>
    <t>4И(тзи)</t>
  </si>
  <si>
    <t>4В(э)</t>
  </si>
  <si>
    <t xml:space="preserve">КАФЕДРА ЭКОНОМИКИ И БУХГАЛТЕРСКОГО УЧЕТА </t>
  </si>
  <si>
    <t>КАФЕДРА ЭКОНОМИЧЕСКОЙ БЕЗОПАСНОСТИ, ФИНАНСОВ И ЭКОНОМИЧЕСКОГО АНАЛИЗА</t>
  </si>
  <si>
    <t xml:space="preserve">Адъюнкты (Прикладные методы научного исследования)(Крим-ка) </t>
  </si>
  <si>
    <t>44.07.01 / 13.00.08</t>
  </si>
  <si>
    <t>44.07.01</t>
  </si>
  <si>
    <t>по обычному плану для иностр.</t>
  </si>
  <si>
    <t>3 Л</t>
  </si>
  <si>
    <t>очная(мигр)</t>
  </si>
  <si>
    <t xml:space="preserve">44.05.01 </t>
  </si>
  <si>
    <t>1 ВП</t>
  </si>
  <si>
    <t>2 ВП</t>
  </si>
  <si>
    <t xml:space="preserve"> по обычн.плану для ин.</t>
  </si>
  <si>
    <t>СНГ(1группа,14 чел.)-план обычный для ин</t>
  </si>
  <si>
    <t>все по обычному плану для ин.</t>
  </si>
  <si>
    <t>2 Вб АД</t>
  </si>
  <si>
    <t>2 Вб ОРД</t>
  </si>
  <si>
    <t>3 Вб ОРД</t>
  </si>
  <si>
    <t xml:space="preserve">КАФЕДРА ГРАЖДАНСКОГО  И ТРУДОВОГО ПРАВА И ГРАЖДАНСКОГО  ПРОЦЕССА  </t>
  </si>
  <si>
    <t>1 полугодие</t>
  </si>
  <si>
    <t>2 полугодие</t>
  </si>
  <si>
    <t>учебный год</t>
  </si>
  <si>
    <t>Административного права</t>
  </si>
  <si>
    <t>Уголовного права</t>
  </si>
  <si>
    <t>Уголовного процесса</t>
  </si>
  <si>
    <t>Криминалистики</t>
  </si>
  <si>
    <t>ОРД и СТ</t>
  </si>
  <si>
    <t>Информационной безопасности</t>
  </si>
  <si>
    <t>СИТ</t>
  </si>
  <si>
    <t>Психологии</t>
  </si>
  <si>
    <t>Юридической психологии</t>
  </si>
  <si>
    <t>Педагогики</t>
  </si>
  <si>
    <t>Прав человека и международного права</t>
  </si>
  <si>
    <t>Гражданского и трудового права, ГП</t>
  </si>
  <si>
    <t>Экономики и б/у</t>
  </si>
  <si>
    <t>Экономической безопасности, Ф и ЭА</t>
  </si>
  <si>
    <t>Исследования документов</t>
  </si>
  <si>
    <t>ОиТ</t>
  </si>
  <si>
    <t>ТКОЭИ</t>
  </si>
  <si>
    <t>ЭКД</t>
  </si>
  <si>
    <t>Предварительного расследования</t>
  </si>
  <si>
    <t>Ад ОВД</t>
  </si>
  <si>
    <t>Криминологии</t>
  </si>
  <si>
    <t>Истории государства и права</t>
  </si>
  <si>
    <t>план для В</t>
  </si>
  <si>
    <t>4И (иа)</t>
  </si>
  <si>
    <t>Факультет подготовки сотрудников для оперативных подразделений полиции / ФПСОПП</t>
  </si>
  <si>
    <t>ФПСОПП</t>
  </si>
  <si>
    <t>Следователи</t>
  </si>
  <si>
    <t>Психологи</t>
  </si>
  <si>
    <t>Эксперты</t>
  </si>
  <si>
    <t>1П(СП)</t>
  </si>
  <si>
    <t>2П(СП)</t>
  </si>
  <si>
    <t>3П(СП)</t>
  </si>
  <si>
    <t>4П(СП)</t>
  </si>
  <si>
    <t>5П(СП)</t>
  </si>
  <si>
    <t>Дознаватели</t>
  </si>
  <si>
    <t>Институт судебной экспертизы / ИСЭ</t>
  </si>
  <si>
    <t>ИСЭ</t>
  </si>
  <si>
    <t>Факультет подготовки сотрудников для подразделений экономической безопасности и противодействия коррупции / ФПСПЭБиПК</t>
  </si>
  <si>
    <t>ФПСПЭБиПК</t>
  </si>
  <si>
    <t>Факультет подготовки иностранных специалистов/ ФПИС</t>
  </si>
  <si>
    <t>ИПСД ОВД</t>
  </si>
  <si>
    <t>ИПСОПР</t>
  </si>
  <si>
    <t>набор 2017</t>
  </si>
  <si>
    <t>5И(тзи)</t>
  </si>
  <si>
    <t>5И (иа)</t>
  </si>
  <si>
    <t>2Д</t>
  </si>
  <si>
    <t>3В,Г</t>
  </si>
  <si>
    <t xml:space="preserve">2 курс </t>
  </si>
  <si>
    <t>2 года 6 месяцев магистры</t>
  </si>
  <si>
    <t>4 ЗПД</t>
  </si>
  <si>
    <t>4 ЗПД (ОРД)</t>
  </si>
  <si>
    <t>3 ВП</t>
  </si>
  <si>
    <t>4 год</t>
  </si>
  <si>
    <t>набор 2017 г</t>
  </si>
  <si>
    <t>Семинары</t>
  </si>
  <si>
    <t>Практ. в гр.</t>
  </si>
  <si>
    <t>К/Р аудиторная</t>
  </si>
  <si>
    <t>К/Р домашняя</t>
  </si>
  <si>
    <t>Институт подготовки сотрудников для органов предварительного расследования / ИПСОПР</t>
  </si>
  <si>
    <t>Факультет подготовки сотрудников полиции для подразделений по охране общественного порядка / ФПСППООП</t>
  </si>
  <si>
    <t>ФПСППООП</t>
  </si>
  <si>
    <t>Институт психологии служебной деятельности ОВД/ ИПСД ОВД</t>
  </si>
  <si>
    <t>Практикум по проведению отдельных следственных действий</t>
  </si>
  <si>
    <t>40.02.02</t>
  </si>
  <si>
    <t>1 СПО</t>
  </si>
  <si>
    <t>2П</t>
  </si>
  <si>
    <t>1П</t>
  </si>
  <si>
    <t>очная(Мигр)</t>
  </si>
  <si>
    <t xml:space="preserve">Первая помощь </t>
  </si>
  <si>
    <t>1 ВПД</t>
  </si>
  <si>
    <t>1 ВПД ОРД</t>
  </si>
  <si>
    <t>1 ВПД АД</t>
  </si>
  <si>
    <t xml:space="preserve">6 лет по сокращенной программе </t>
  </si>
  <si>
    <t>заоч (3)</t>
  </si>
  <si>
    <t>ФПИС(след 2)</t>
  </si>
  <si>
    <t>подготовительный курс</t>
  </si>
  <si>
    <t>Африка</t>
  </si>
  <si>
    <t>Въетнам</t>
  </si>
  <si>
    <t>Аф(1 группы,1 поток, 10 чел.)-план Аф</t>
  </si>
  <si>
    <t>2 знб</t>
  </si>
  <si>
    <t>Практикум, реферат</t>
  </si>
  <si>
    <t>Учения, д/и, круглый стол</t>
  </si>
  <si>
    <t>Практика руков.</t>
  </si>
  <si>
    <t>ВКР руководство</t>
  </si>
  <si>
    <t>Защита практики</t>
  </si>
  <si>
    <t>Рук.адъ.,доктор</t>
  </si>
  <si>
    <t>Проф.0,25-0,5</t>
  </si>
  <si>
    <t>Преддипломная практика (Крим-ка)</t>
  </si>
  <si>
    <t>0 курс (01)</t>
  </si>
  <si>
    <t>0 курс (02)</t>
  </si>
  <si>
    <t>0 курс (03)</t>
  </si>
  <si>
    <t>ВСЕ 5 групп 1-го курса по планам хорошо знающих русский язык</t>
  </si>
  <si>
    <t>Производственная практика (Крим-ка)</t>
  </si>
  <si>
    <t>Учебная и производственная практика защита (Крим-ка)</t>
  </si>
  <si>
    <t>очная (ин)</t>
  </si>
  <si>
    <t>44.07.01/13.00.04</t>
  </si>
  <si>
    <t>44.07.01 / 13.00.04</t>
  </si>
  <si>
    <t>2А</t>
  </si>
  <si>
    <t>228-229</t>
  </si>
  <si>
    <t>набор 2018</t>
  </si>
  <si>
    <t>3Д</t>
  </si>
  <si>
    <t>4В,Г</t>
  </si>
  <si>
    <t>5П (СП) - 23</t>
  </si>
  <si>
    <t>Факультет подготовки специалистов в области информационной безопасности / ФПСОИБ</t>
  </si>
  <si>
    <t>225-227</t>
  </si>
  <si>
    <t xml:space="preserve"> Б + В -план - обычн</t>
  </si>
  <si>
    <t>5 ЗПД</t>
  </si>
  <si>
    <t>5 ЗПД (ОРД)</t>
  </si>
  <si>
    <t>4 ВП</t>
  </si>
  <si>
    <t>набора не было</t>
  </si>
  <si>
    <t>2 СПО</t>
  </si>
  <si>
    <t>2 ВПД</t>
  </si>
  <si>
    <t>2 ВПД ОРД</t>
  </si>
  <si>
    <t>2 ВПД АД</t>
  </si>
  <si>
    <t>набор 2018 г</t>
  </si>
  <si>
    <t xml:space="preserve">всего по очке, в т.ч. Иностранцы </t>
  </si>
  <si>
    <t>всего по заочке</t>
  </si>
  <si>
    <t xml:space="preserve">всего курс </t>
  </si>
  <si>
    <t>всего курс</t>
  </si>
  <si>
    <t>Адъюнкты (научно-исследовательская практика) Крим-ка</t>
  </si>
  <si>
    <t>ТГП</t>
  </si>
  <si>
    <t>2 УП, 3 Кр-я</t>
  </si>
  <si>
    <t>на 2018-2019 учебный год</t>
  </si>
  <si>
    <t>Московского университета МВД России имени В.Я. Кикотя</t>
  </si>
  <si>
    <t>Кр-ка</t>
  </si>
  <si>
    <t>44.07.01/13.00.08</t>
  </si>
  <si>
    <t>Адъюнктура (Педагогическая практика) Кр-ка</t>
  </si>
  <si>
    <t xml:space="preserve">44.07.01 </t>
  </si>
  <si>
    <t>Преддипломная практика (Крим-ка) защита</t>
  </si>
  <si>
    <t>Производственная практика по ППУ и ОПД (Крим-ка)</t>
  </si>
  <si>
    <t>очная+ин</t>
  </si>
  <si>
    <t>Адъюнкты руководство Кр-ка</t>
  </si>
  <si>
    <t>Адъюнкты вступительный экзамен Кр-ка</t>
  </si>
  <si>
    <t>Кандидатский экзамен Кр-ка</t>
  </si>
  <si>
    <t>Канд.Экз.</t>
  </si>
  <si>
    <t>38.07.02 / 08.00.05</t>
  </si>
  <si>
    <t>КАФЕДРА АДМИНИСТРАТИВНОЙ ДЕЯТЕЛЬНОСТИ ОВД</t>
  </si>
  <si>
    <t>Монголия</t>
  </si>
  <si>
    <t>Лат.Америка</t>
  </si>
  <si>
    <t>ПК</t>
  </si>
  <si>
    <t>Преддипломная практика (Москва+МО) (Крим-ка)</t>
  </si>
  <si>
    <t>Преддипломная практика (регионы) (Крим-ка)</t>
  </si>
  <si>
    <t>АД - 80</t>
  </si>
  <si>
    <t>6 знб -49</t>
  </si>
  <si>
    <t>7,8 семестры ланы одинаковые</t>
  </si>
  <si>
    <t>6 чел - план Аф. и Лат.Ам.</t>
  </si>
  <si>
    <t>5 чел К, план обычный</t>
  </si>
  <si>
    <t>разница Юр.псих 8 сем 60 час.</t>
  </si>
  <si>
    <t>131-132</t>
  </si>
  <si>
    <t>Основы профессиональной деятельности  (Кр-ка)</t>
  </si>
  <si>
    <t>3А</t>
  </si>
  <si>
    <t>4А</t>
  </si>
  <si>
    <t>1А</t>
  </si>
  <si>
    <t>отдельный поток</t>
  </si>
  <si>
    <t>Преддипломная практика (Крим-ка) + защита</t>
  </si>
  <si>
    <t>ЭиБУ</t>
  </si>
  <si>
    <t>Иностранцы</t>
  </si>
  <si>
    <t>СТ</t>
  </si>
  <si>
    <t>38.07.01/08.00.12</t>
  </si>
  <si>
    <t>Дырченкова - надор 2016, но была в академ.отпуске, поэтому с 2017 годом набора</t>
  </si>
  <si>
    <t>501-506</t>
  </si>
  <si>
    <t>401-406</t>
  </si>
  <si>
    <t>301-305</t>
  </si>
  <si>
    <t>201-206</t>
  </si>
  <si>
    <t>набор 2019</t>
  </si>
  <si>
    <t>4 курс (435 гр)</t>
  </si>
  <si>
    <t>4 курс (440 гр)</t>
  </si>
  <si>
    <t>ФПИС(экс 2)</t>
  </si>
  <si>
    <t>4 курс (436 гр)</t>
  </si>
  <si>
    <t>4 курс (441 гр)</t>
  </si>
  <si>
    <t>ФПИС(псих 2)</t>
  </si>
  <si>
    <t>334-10 чел, 235-7чел</t>
  </si>
  <si>
    <t>234,235,236</t>
  </si>
  <si>
    <t>306 - 23 . 307-25</t>
  </si>
  <si>
    <t>407-20, 408-22</t>
  </si>
  <si>
    <t>509-510</t>
  </si>
  <si>
    <t>310-311</t>
  </si>
  <si>
    <t>209-210</t>
  </si>
  <si>
    <t>211-212</t>
  </si>
  <si>
    <t>538-539</t>
  </si>
  <si>
    <t>325-327</t>
  </si>
  <si>
    <t>428-430</t>
  </si>
  <si>
    <t>532-535</t>
  </si>
  <si>
    <t>в составе 536, 537 групп</t>
  </si>
  <si>
    <t>в составе 431, 432 групп</t>
  </si>
  <si>
    <t>328-329</t>
  </si>
  <si>
    <t>5Д,М</t>
  </si>
  <si>
    <t>4Д</t>
  </si>
  <si>
    <t>222-224</t>
  </si>
  <si>
    <t>321-324</t>
  </si>
  <si>
    <t>424-427</t>
  </si>
  <si>
    <t>525-528, 529-531</t>
  </si>
  <si>
    <t>2 Г (Л)</t>
  </si>
  <si>
    <t>220-221</t>
  </si>
  <si>
    <t>318-320</t>
  </si>
  <si>
    <t>420-423</t>
  </si>
  <si>
    <t>521-524</t>
  </si>
  <si>
    <t>513-515,516-517, 519, 520</t>
  </si>
  <si>
    <t>518 -с эконом.направл.-ю</t>
  </si>
  <si>
    <t>2В, Г</t>
  </si>
  <si>
    <t>В-1 (213-215, В-2 (216-217), Г-1 (218-219)</t>
  </si>
  <si>
    <t>В-1 (312-314), В-2 (315-317)</t>
  </si>
  <si>
    <t>412-415, 416-418</t>
  </si>
  <si>
    <t>4 БЮ (АД)</t>
  </si>
  <si>
    <t>4 БЮ (ПР)</t>
  </si>
  <si>
    <t xml:space="preserve">3 года  4 месяца </t>
  </si>
  <si>
    <t>3 СПО</t>
  </si>
  <si>
    <t>бакалавры на базе высшего образования</t>
  </si>
  <si>
    <t>бакалавры</t>
  </si>
  <si>
    <t>6 ЗПД (ОРД)</t>
  </si>
  <si>
    <t xml:space="preserve">специалисты, сокращенная форма обучения </t>
  </si>
  <si>
    <t>3 ВПД</t>
  </si>
  <si>
    <t>3 ВПД ОРД</t>
  </si>
  <si>
    <t>3 ВПД АД</t>
  </si>
  <si>
    <t xml:space="preserve">50 ОРД 50 АД </t>
  </si>
  <si>
    <t>5П (псих) - 38</t>
  </si>
  <si>
    <t>5Е - 46 чел</t>
  </si>
  <si>
    <t>5 МП - 23</t>
  </si>
  <si>
    <t>5 ГП - 24</t>
  </si>
  <si>
    <t>3 Вб АД</t>
  </si>
  <si>
    <t>4 курс (438 гр)</t>
  </si>
  <si>
    <t>4 курс (442 гр)</t>
  </si>
  <si>
    <t xml:space="preserve">3 курс </t>
  </si>
  <si>
    <t>11 чел</t>
  </si>
  <si>
    <t xml:space="preserve">Магистры набор 2017 года </t>
  </si>
  <si>
    <t>выпуск 1 п/г 2019-2020 учебного года</t>
  </si>
  <si>
    <t>ПР</t>
  </si>
  <si>
    <t>5 Л - 97</t>
  </si>
  <si>
    <t>5В - 184</t>
  </si>
  <si>
    <t>4 ВП -37</t>
  </si>
  <si>
    <t>5В,Г</t>
  </si>
  <si>
    <t>24 октября 2018</t>
  </si>
  <si>
    <t>ОРД - 12</t>
  </si>
  <si>
    <t>11ф</t>
  </si>
  <si>
    <t>10.05.05</t>
  </si>
  <si>
    <t>Информационная безопасность</t>
  </si>
  <si>
    <t>ФПИС(иб)</t>
  </si>
  <si>
    <t>3И (иа)</t>
  </si>
  <si>
    <t>3И(тзи)</t>
  </si>
  <si>
    <t>3И (кэ)</t>
  </si>
  <si>
    <t>3И (отор)</t>
  </si>
  <si>
    <t>5Ж - 89</t>
  </si>
  <si>
    <t>24 чел</t>
  </si>
  <si>
    <t>6 чел</t>
  </si>
  <si>
    <t>2016 год набора 4 курс</t>
  </si>
  <si>
    <t>08.00.05</t>
  </si>
  <si>
    <t>каф ЭиБУ</t>
  </si>
  <si>
    <t>6 УП (в т.ч.1 из акаде.отп.набора 2015), 1 кр-я</t>
  </si>
  <si>
    <t>3 АП, 1АД (Зиборов)</t>
  </si>
  <si>
    <t>(в т.ч.1 из акаде.отп.набора 2015)</t>
  </si>
  <si>
    <t>набор 2016, был академ отпук, в 2018-2019 уч.году не считали</t>
  </si>
  <si>
    <t>4-Упр, 2 - ПР</t>
  </si>
  <si>
    <t>2 Кр-ка, 2 ОРД, но руководители внешние</t>
  </si>
  <si>
    <t>ГОСы (крим-ка)</t>
  </si>
  <si>
    <t>38.07.01/08.00.05</t>
  </si>
  <si>
    <t>ЭБ, ФиЭА</t>
  </si>
  <si>
    <t>4 ФП, 1 СТ</t>
  </si>
  <si>
    <t>в т.ч. нбор 2017 г из академ отпуска</t>
  </si>
  <si>
    <t>3 УП, 4 Кр-я</t>
  </si>
  <si>
    <t>1 ПР, 4 УП</t>
  </si>
  <si>
    <t>4 крим, 1 ОРД 1 ОиТ, 2 ТКОЭИ, 2 внешн..(чситаемк ТКОЭИ)</t>
  </si>
  <si>
    <t>7 АП, 1 - Зиборов</t>
  </si>
  <si>
    <t>2019 г набор1 курс</t>
  </si>
  <si>
    <t>набор 2019 г</t>
  </si>
  <si>
    <t>2017 г набор 3 курс</t>
  </si>
  <si>
    <t>1 ЭиБУ, 1 ЭБ, ФиЭА</t>
  </si>
  <si>
    <t>1 ОиТ, 2 крим-ка</t>
  </si>
  <si>
    <t>из академ отпуска</t>
  </si>
  <si>
    <t>2018 г набор 2 курс</t>
  </si>
  <si>
    <t>кр-ка</t>
  </si>
  <si>
    <t>3 ТГП, 1 ИГП</t>
  </si>
  <si>
    <t>2 ТКОЭИ, 2 ОиТ, 1 ИД, 1 ОРД</t>
  </si>
  <si>
    <t>юр.псих</t>
  </si>
  <si>
    <t>4 ЭБ, фиЭА, 1 ЭиБУ</t>
  </si>
  <si>
    <t>2 ОП, 2 ФП</t>
  </si>
  <si>
    <t>5И - 47 чел</t>
  </si>
  <si>
    <t>Учебная практика (Крим-ка)</t>
  </si>
  <si>
    <t>НИР защита (Крим-ка)</t>
  </si>
  <si>
    <t>3 МГ - 13</t>
  </si>
  <si>
    <t>ГОСы (каф.крим-ка) + защита ВКР</t>
  </si>
  <si>
    <t>6 ЗДП - 15</t>
  </si>
  <si>
    <t>Судебная медицина и судебная психиатрия</t>
  </si>
  <si>
    <t>Штат на 01.02.2019</t>
  </si>
  <si>
    <t>Всего по университету</t>
  </si>
  <si>
    <t>Зачет устный</t>
  </si>
  <si>
    <t>Зачет письменный</t>
  </si>
  <si>
    <t>Вступит.                испытания</t>
  </si>
  <si>
    <t>ФППК 2 полугодие</t>
  </si>
  <si>
    <t>ФППК 1 полугодие</t>
  </si>
  <si>
    <t>полугодие</t>
  </si>
  <si>
    <t>очная(МП, мигр)</t>
  </si>
  <si>
    <t>Старший и средний начальствующий состав ОПП (техн)</t>
  </si>
  <si>
    <t xml:space="preserve">Водители, управляющие транспортными средствами категории "В", оборудованными устройствами для подачи специальных световых и звуковых сигналов, по профессии рабочего "Водитель автомобиля"  </t>
  </si>
  <si>
    <t xml:space="preserve">Руководящий состав следственных подразделений территориальных органов МВД России </t>
  </si>
  <si>
    <t>Оперативный состав подразделений по обеспечению безопасности лиц, подлежащих госзащите  территориальных органов МВД России на окружном, межрегиональном и региональном уровнях</t>
  </si>
  <si>
    <t>Старший и средний начальствующие составы ОПП (СБ)</t>
  </si>
  <si>
    <t>Старший и средний начальствующий состав (1-2 л)</t>
  </si>
  <si>
    <t>Штат на 03.04.2019</t>
  </si>
  <si>
    <t>18+10+9 чел</t>
  </si>
  <si>
    <t>5А - 165 чел</t>
  </si>
  <si>
    <t>5Д - 156 чел</t>
  </si>
  <si>
    <t>ГОС + защита ВКР (крим-ка)</t>
  </si>
  <si>
    <t>ГОС + защита ВКР (каф.крим-ка)</t>
  </si>
  <si>
    <t xml:space="preserve">ГОС + защита ВКР (каф.крим-ка) </t>
  </si>
  <si>
    <t>544 - 14 чел, 545- 9</t>
  </si>
  <si>
    <t>ИиВТ</t>
  </si>
  <si>
    <t>плановая нагрузка в 2018-2019 году</t>
  </si>
  <si>
    <t>237-4 чел, 238-7 чел</t>
  </si>
  <si>
    <t>431-432</t>
  </si>
  <si>
    <t>1В</t>
  </si>
  <si>
    <t>1Г (Л)</t>
  </si>
  <si>
    <t>1 Г (Л)</t>
  </si>
  <si>
    <t xml:space="preserve">Начальник кафедры </t>
  </si>
  <si>
    <t xml:space="preserve"> </t>
  </si>
  <si>
    <t>ИТОГО:</t>
  </si>
  <si>
    <t>Прим.</t>
  </si>
  <si>
    <t>Плановая аудиторная нагрузка на начало учебного года</t>
  </si>
  <si>
    <t>Плановая нагрузка на начало учебного года</t>
  </si>
  <si>
    <t>руководство адъюнктами</t>
  </si>
  <si>
    <t>вступительные и кандитатские экзамены (адъюнктура)</t>
  </si>
  <si>
    <t>государственные экзамены</t>
  </si>
  <si>
    <t>экзамены</t>
  </si>
  <si>
    <t>вступительные испытания</t>
  </si>
  <si>
    <t>зачет письменный</t>
  </si>
  <si>
    <t>зачет устный</t>
  </si>
  <si>
    <t>защита практики</t>
  </si>
  <si>
    <t>проверка лабораторной работы</t>
  </si>
  <si>
    <t>проверка практикума, реферата</t>
  </si>
  <si>
    <t>контрольная работа домашняя</t>
  </si>
  <si>
    <t>контрольная работа аудиторная</t>
  </si>
  <si>
    <t>курсовая работа</t>
  </si>
  <si>
    <t>ВКР   руководство</t>
  </si>
  <si>
    <t>практика руководство</t>
  </si>
  <si>
    <t>внеаудиторное чтение</t>
  </si>
  <si>
    <t>текущие консультации</t>
  </si>
  <si>
    <t>консультации перед экзаменами</t>
  </si>
  <si>
    <t>учения, д/и, круглый стол</t>
  </si>
  <si>
    <t>практические занятия в подгруппе</t>
  </si>
  <si>
    <t>практические занятия в группе</t>
  </si>
  <si>
    <t>семинары</t>
  </si>
  <si>
    <t>лекции</t>
  </si>
  <si>
    <t>Подгрупп</t>
  </si>
  <si>
    <t>Групп</t>
  </si>
  <si>
    <t>Поток</t>
  </si>
  <si>
    <t>Обучающихся</t>
  </si>
  <si>
    <t>Семестр</t>
  </si>
  <si>
    <t>Курс, группа</t>
  </si>
  <si>
    <t>Наименование дисциплины</t>
  </si>
  <si>
    <t>уч. степень, уч. звание</t>
  </si>
  <si>
    <t>по курсантам, слушателям</t>
  </si>
  <si>
    <t>Анализ</t>
  </si>
  <si>
    <t>Ставка</t>
  </si>
  <si>
    <t>Должность</t>
  </si>
  <si>
    <t>Ф.И.О. преподавателя</t>
  </si>
  <si>
    <t>№п/п</t>
  </si>
  <si>
    <t>на 2019-2020  учебный год</t>
  </si>
  <si>
    <t>на второе полугодие 2019-2020   учебного года</t>
  </si>
  <si>
    <t>на первое полугодие 2019-2020  учебного года</t>
  </si>
  <si>
    <t>Московского университета МВД России имени В.Я.Кикотя</t>
  </si>
  <si>
    <t>кафедры криминалитики</t>
  </si>
  <si>
    <t>кафедры криминалистики</t>
  </si>
  <si>
    <t>учебной нагрузки профессорско-преподавательского состава</t>
  </si>
  <si>
    <t>РАСЧЕТ</t>
  </si>
  <si>
    <t>Агафонов В.В., к.ю.н., доцент</t>
  </si>
  <si>
    <t>профессор</t>
  </si>
  <si>
    <t>Архипова И.А., к.ю.н., доцент</t>
  </si>
  <si>
    <t>зам.нач.каф.</t>
  </si>
  <si>
    <t>Барбачакова Ю.Ю. к.ю.н., доцент</t>
  </si>
  <si>
    <t>доцент</t>
  </si>
  <si>
    <t>Белавин А.В. К.ю.н.</t>
  </si>
  <si>
    <t>Бушуев В.В., к.ю.н.</t>
  </si>
  <si>
    <t>Виноградова К.А. к.ю.н.</t>
  </si>
  <si>
    <t>преподаватель</t>
  </si>
  <si>
    <t>Волков Е.А.</t>
  </si>
  <si>
    <t>ст. преподаватель</t>
  </si>
  <si>
    <t>Волынский А.Ф., д.ю.н.,профессор</t>
  </si>
  <si>
    <t>Воробъева Е.В.</t>
  </si>
  <si>
    <t>Данилкина В.М.</t>
  </si>
  <si>
    <t>ст.преподаватель</t>
  </si>
  <si>
    <t>Дубинин Л.Г., к.ю.н.</t>
  </si>
  <si>
    <t>Дубровин С.В., Д.ю.н., профессор</t>
  </si>
  <si>
    <t>Зюзин В.А.</t>
  </si>
  <si>
    <t>Казинская С.Н., К.ю.н.</t>
  </si>
  <si>
    <t>Кардашевская М.В. Д.ю.н., проф.</t>
  </si>
  <si>
    <t>Кротова Л.Е.</t>
  </si>
  <si>
    <t>Лавров В.П. д.ю.н., профессор</t>
  </si>
  <si>
    <t>Макаров И.Ю. д.м.н.</t>
  </si>
  <si>
    <t>Маслов Н.В.</t>
  </si>
  <si>
    <t>Медведева М.О.,к.ю.н.</t>
  </si>
  <si>
    <t>Меркулова М.В.,к.ю.н.</t>
  </si>
  <si>
    <t>Мозговая Д.А., к.ю.н.</t>
  </si>
  <si>
    <t>Посельская Л.Н. к.ю.н., доцент</t>
  </si>
  <si>
    <t>Савина Л.А. к.ю.н., доцент</t>
  </si>
  <si>
    <t>Сафонов Г.И.к.ю.н.</t>
  </si>
  <si>
    <t>Скороделова Е.И. к.ю.н</t>
  </si>
  <si>
    <t>Стойчева Т.В.</t>
  </si>
  <si>
    <t>Суворова И.В.</t>
  </si>
  <si>
    <t>Тишутина И.В. д.ю.н., доцент</t>
  </si>
  <si>
    <t>Чистова Л.Е. к.ю.н., доцент</t>
  </si>
  <si>
    <t>Шаров А.В. К.ю.н., доцент</t>
  </si>
  <si>
    <t>нач.каф.</t>
  </si>
  <si>
    <t>Шуваева М.С.,к.ю.н.</t>
  </si>
  <si>
    <t>Щуров Е.А., к.ю.н., доцент</t>
  </si>
  <si>
    <t>Анопочкин И.В.</t>
  </si>
  <si>
    <t>безвозмездно</t>
  </si>
  <si>
    <t>Практикум по судебной экспертизе</t>
  </si>
  <si>
    <t>Противодействие расследованию преступлений и меры по его преодолению</t>
  </si>
  <si>
    <t>Методика расследования отдельных видов преступлений</t>
  </si>
  <si>
    <t>всего</t>
  </si>
  <si>
    <t>аудит</t>
  </si>
  <si>
    <t>40.06.01 / 12.00.12</t>
  </si>
  <si>
    <t>А.В. Шаров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</si>
</sst>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&quot;р.&quot;_-;\-* #,##0.00&quot;р.&quot;_-;_-* &quot;-&quot;??&quot;р.&quot;_-;_-@_-"/>
    <numFmt numFmtId="165" formatCode="0.0"/>
    <numFmt numFmtId="166" formatCode="0.000"/>
  </numFmts>
  <fonts count="61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color indexed="53"/>
      <name val="Arial Cyr"/>
      <family val="2"/>
      <charset val="204"/>
    </font>
    <font>
      <b/>
      <sz val="10"/>
      <name val="Arial Cyr"/>
      <family val="2"/>
      <charset val="204"/>
    </font>
    <font>
      <i/>
      <sz val="10"/>
      <name val="Arial Cyr"/>
      <family val="2"/>
      <charset val="204"/>
    </font>
    <font>
      <sz val="10"/>
      <color indexed="10"/>
      <name val="Arial Cyr"/>
      <charset val="204"/>
    </font>
    <font>
      <i/>
      <sz val="10"/>
      <name val="Arial Cyr"/>
      <charset val="204"/>
    </font>
    <font>
      <b/>
      <i/>
      <sz val="10"/>
      <name val="Arial Cyr"/>
      <charset val="204"/>
    </font>
    <font>
      <b/>
      <sz val="12"/>
      <name val="Arial Cyr"/>
      <charset val="204"/>
    </font>
    <font>
      <b/>
      <sz val="16"/>
      <name val="Arial Cyr"/>
      <family val="2"/>
      <charset val="204"/>
    </font>
    <font>
      <b/>
      <sz val="14"/>
      <name val="Arial Cyr"/>
      <charset val="204"/>
    </font>
    <font>
      <sz val="10"/>
      <color indexed="41"/>
      <name val="Arial Cyr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6"/>
      <name val="Arial Cyr"/>
      <charset val="204"/>
    </font>
    <font>
      <b/>
      <sz val="10"/>
      <color indexed="53"/>
      <name val="Arial Cyr"/>
      <charset val="204"/>
    </font>
    <font>
      <b/>
      <sz val="11"/>
      <name val="Arial Cyr"/>
      <family val="2"/>
      <charset val="204"/>
    </font>
    <font>
      <sz val="10"/>
      <color rgb="FFFF0000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name val="Arial Cyr"/>
    </font>
    <font>
      <i/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indexed="62"/>
      <name val="Arial Cyr"/>
    </font>
    <font>
      <b/>
      <sz val="10"/>
      <name val="Arial Cyr"/>
    </font>
    <font>
      <sz val="11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sz val="10"/>
      <color rgb="FFFF0000"/>
      <name val="Arial Cyr"/>
    </font>
    <font>
      <sz val="10"/>
      <color theme="1"/>
      <name val="Arial Cyr"/>
    </font>
    <font>
      <sz val="10"/>
      <name val="Times New Roman"/>
      <family val="1"/>
      <charset val="204"/>
    </font>
    <font>
      <sz val="14"/>
      <name val="Times New Roman Cyr"/>
      <family val="1"/>
      <charset val="204"/>
    </font>
    <font>
      <b/>
      <i/>
      <sz val="14"/>
      <name val="Times New Roman Cyr"/>
      <charset val="204"/>
    </font>
    <font>
      <b/>
      <sz val="14"/>
      <name val="Times New Roman Cyr"/>
      <charset val="204"/>
    </font>
    <font>
      <i/>
      <sz val="10"/>
      <color indexed="10"/>
      <name val="Arial Cyr"/>
      <family val="2"/>
      <charset val="204"/>
    </font>
    <font>
      <sz val="12"/>
      <name val="Times New Roman Cyr"/>
      <family val="1"/>
      <charset val="204"/>
    </font>
    <font>
      <b/>
      <i/>
      <sz val="12"/>
      <name val="Times New Roman Cyr"/>
      <charset val="204"/>
    </font>
    <font>
      <b/>
      <sz val="12"/>
      <name val="Times New Roman Cyr"/>
      <charset val="204"/>
    </font>
    <font>
      <sz val="12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4"/>
      <color indexed="10"/>
      <name val="Times New Roman Cyr"/>
      <family val="1"/>
      <charset val="204"/>
    </font>
    <font>
      <b/>
      <sz val="26"/>
      <name val="Times New Roman Cyr"/>
      <charset val="204"/>
    </font>
    <font>
      <sz val="26"/>
      <name val="Times New Roman Cyr"/>
      <family val="1"/>
      <charset val="204"/>
    </font>
    <font>
      <b/>
      <sz val="26"/>
      <name val="Times New Roman"/>
      <family val="1"/>
      <charset val="204"/>
    </font>
    <font>
      <sz val="26"/>
      <name val="Times New Roman"/>
      <family val="1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i/>
      <sz val="14"/>
      <name val="Arial Cyr"/>
      <charset val="204"/>
    </font>
    <font>
      <b/>
      <sz val="20"/>
      <name val="Times New Roman Cyr"/>
      <charset val="204"/>
    </font>
    <font>
      <sz val="20"/>
      <name val="Times New Roman Cyr"/>
      <family val="1"/>
      <charset val="204"/>
    </font>
    <font>
      <sz val="20"/>
      <name val="Arial Cyr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family val="2"/>
      <charset val="204"/>
    </font>
    <font>
      <sz val="14"/>
      <name val="Times New Roman Cyr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87">
    <xf numFmtId="0" fontId="0" fillId="0" borderId="0" xfId="0"/>
    <xf numFmtId="0" fontId="0" fillId="0" borderId="0" xfId="0" applyFill="1"/>
    <xf numFmtId="165" fontId="0" fillId="0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Border="1"/>
    <xf numFmtId="1" fontId="0" fillId="0" borderId="0" xfId="0" applyNumberFormat="1" applyFill="1"/>
    <xf numFmtId="0" fontId="0" fillId="0" borderId="0" xfId="0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0" xfId="0" applyFont="1" applyFill="1"/>
    <xf numFmtId="0" fontId="0" fillId="0" borderId="4" xfId="0" applyFill="1" applyBorder="1"/>
    <xf numFmtId="0" fontId="0" fillId="0" borderId="0" xfId="0" applyFill="1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Alignment="1">
      <alignment horizontal="right"/>
    </xf>
    <xf numFmtId="1" fontId="7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2" fontId="7" fillId="0" borderId="1" xfId="0" applyNumberFormat="1" applyFont="1" applyFill="1" applyBorder="1"/>
    <xf numFmtId="1" fontId="0" fillId="0" borderId="5" xfId="0" applyNumberFormat="1" applyFill="1" applyBorder="1"/>
    <xf numFmtId="2" fontId="0" fillId="0" borderId="0" xfId="0" applyNumberForma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164" fontId="1" fillId="0" borderId="14" xfId="1" applyFill="1" applyBorder="1" applyAlignment="1">
      <alignment horizontal="center"/>
    </xf>
    <xf numFmtId="0" fontId="11" fillId="0" borderId="15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16" fillId="0" borderId="0" xfId="0" applyFont="1" applyFill="1"/>
    <xf numFmtId="0" fontId="3" fillId="0" borderId="0" xfId="0" applyFont="1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/>
    </xf>
    <xf numFmtId="0" fontId="17" fillId="0" borderId="0" xfId="0" applyFont="1" applyFill="1"/>
    <xf numFmtId="0" fontId="0" fillId="0" borderId="0" xfId="0" applyFill="1" applyBorder="1" applyAlignment="1">
      <alignment horizontal="right"/>
    </xf>
    <xf numFmtId="0" fontId="0" fillId="0" borderId="3" xfId="0" applyFont="1" applyFill="1" applyBorder="1" applyAlignment="1">
      <alignment horizontal="center"/>
    </xf>
    <xf numFmtId="1" fontId="7" fillId="0" borderId="0" xfId="0" applyNumberFormat="1" applyFont="1" applyFill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1" fontId="7" fillId="0" borderId="0" xfId="0" applyNumberFormat="1" applyFont="1" applyFill="1" applyBorder="1"/>
    <xf numFmtId="165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ont="1" applyFill="1" applyBorder="1" applyAlignment="1">
      <alignment horizontal="center"/>
    </xf>
    <xf numFmtId="16" fontId="0" fillId="0" borderId="0" xfId="0" applyNumberFormat="1" applyFill="1"/>
    <xf numFmtId="0" fontId="0" fillId="0" borderId="13" xfId="0" applyFill="1" applyBorder="1" applyAlignment="1">
      <alignment horizontal="center"/>
    </xf>
    <xf numFmtId="1" fontId="0" fillId="0" borderId="2" xfId="0" applyNumberFormat="1" applyFill="1" applyBorder="1"/>
    <xf numFmtId="2" fontId="0" fillId="0" borderId="14" xfId="0" applyNumberFormat="1" applyFill="1" applyBorder="1"/>
    <xf numFmtId="2" fontId="4" fillId="0" borderId="11" xfId="0" applyNumberFormat="1" applyFont="1" applyFill="1" applyBorder="1"/>
    <xf numFmtId="2" fontId="4" fillId="0" borderId="12" xfId="0" applyNumberFormat="1" applyFont="1" applyFill="1" applyBorder="1"/>
    <xf numFmtId="2" fontId="0" fillId="0" borderId="2" xfId="0" applyNumberFormat="1" applyFill="1" applyBorder="1"/>
    <xf numFmtId="1" fontId="0" fillId="0" borderId="0" xfId="0" applyNumberFormat="1" applyFill="1" applyBorder="1" applyAlignment="1">
      <alignment horizontal="right"/>
    </xf>
    <xf numFmtId="1" fontId="5" fillId="0" borderId="0" xfId="0" applyNumberFormat="1" applyFont="1" applyFill="1"/>
    <xf numFmtId="1" fontId="5" fillId="0" borderId="14" xfId="0" applyNumberFormat="1" applyFont="1" applyFill="1" applyBorder="1"/>
    <xf numFmtId="1" fontId="0" fillId="0" borderId="14" xfId="0" applyNumberFormat="1" applyFill="1" applyBorder="1"/>
    <xf numFmtId="1" fontId="5" fillId="0" borderId="3" xfId="0" applyNumberFormat="1" applyFont="1" applyFill="1" applyBorder="1"/>
    <xf numFmtId="1" fontId="5" fillId="0" borderId="0" xfId="0" applyNumberFormat="1" applyFont="1" applyFill="1" applyBorder="1"/>
    <xf numFmtId="1" fontId="5" fillId="0" borderId="1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20" fillId="0" borderId="0" xfId="0" applyFont="1" applyFill="1"/>
    <xf numFmtId="4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wrapText="1"/>
    </xf>
    <xf numFmtId="165" fontId="0" fillId="0" borderId="14" xfId="0" applyNumberFormat="1" applyFill="1" applyBorder="1"/>
    <xf numFmtId="0" fontId="14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0" fillId="0" borderId="6" xfId="0" applyFill="1" applyBorder="1"/>
    <xf numFmtId="49" fontId="0" fillId="0" borderId="0" xfId="0" applyNumberFormat="1" applyFill="1"/>
    <xf numFmtId="2" fontId="0" fillId="0" borderId="5" xfId="0" applyNumberFormat="1" applyFill="1" applyBorder="1"/>
    <xf numFmtId="165" fontId="0" fillId="0" borderId="5" xfId="0" applyNumberFormat="1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Border="1" applyAlignment="1">
      <alignment textRotation="90" wrapText="1"/>
    </xf>
    <xf numFmtId="0" fontId="0" fillId="0" borderId="0" xfId="0" applyFont="1" applyFill="1" applyBorder="1" applyAlignment="1">
      <alignment textRotation="90" wrapText="1"/>
    </xf>
    <xf numFmtId="1" fontId="2" fillId="0" borderId="0" xfId="0" applyNumberFormat="1" applyFont="1" applyFill="1" applyBorder="1"/>
    <xf numFmtId="0" fontId="0" fillId="0" borderId="10" xfId="0" applyFont="1" applyFill="1" applyBorder="1"/>
    <xf numFmtId="0" fontId="0" fillId="0" borderId="9" xfId="0" applyFont="1" applyFill="1" applyBorder="1"/>
    <xf numFmtId="1" fontId="23" fillId="0" borderId="1" xfId="0" applyNumberFormat="1" applyFont="1" applyFill="1" applyBorder="1"/>
    <xf numFmtId="1" fontId="2" fillId="0" borderId="0" xfId="0" applyNumberFormat="1" applyFont="1" applyFill="1"/>
    <xf numFmtId="0" fontId="0" fillId="0" borderId="0" xfId="0" applyFont="1" applyFill="1" applyAlignment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15" xfId="0" applyFill="1" applyBorder="1"/>
    <xf numFmtId="0" fontId="0" fillId="0" borderId="17" xfId="0" applyFill="1" applyBorder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" fontId="20" fillId="0" borderId="1" xfId="0" applyNumberFormat="1" applyFont="1" applyFill="1" applyBorder="1"/>
    <xf numFmtId="0" fontId="23" fillId="0" borderId="1" xfId="0" applyFont="1" applyFill="1" applyBorder="1"/>
    <xf numFmtId="1" fontId="20" fillId="0" borderId="0" xfId="0" applyNumberFormat="1" applyFont="1" applyFill="1"/>
    <xf numFmtId="0" fontId="23" fillId="0" borderId="7" xfId="0" applyFont="1" applyFill="1" applyBorder="1"/>
    <xf numFmtId="1" fontId="20" fillId="0" borderId="14" xfId="0" applyNumberFormat="1" applyFont="1" applyFill="1" applyBorder="1"/>
    <xf numFmtId="1" fontId="20" fillId="0" borderId="0" xfId="0" applyNumberFormat="1" applyFont="1" applyFill="1" applyBorder="1"/>
    <xf numFmtId="1" fontId="20" fillId="0" borderId="5" xfId="0" applyNumberFormat="1" applyFont="1" applyFill="1" applyBorder="1"/>
    <xf numFmtId="0" fontId="20" fillId="0" borderId="1" xfId="0" applyFont="1" applyFill="1" applyBorder="1"/>
    <xf numFmtId="14" fontId="14" fillId="0" borderId="0" xfId="0" applyNumberFormat="1" applyFont="1" applyFill="1" applyAlignment="1">
      <alignment horizontal="left"/>
    </xf>
    <xf numFmtId="1" fontId="5" fillId="0" borderId="9" xfId="0" applyNumberFormat="1" applyFont="1" applyFill="1" applyBorder="1"/>
    <xf numFmtId="0" fontId="25" fillId="0" borderId="0" xfId="0" applyFont="1" applyFill="1" applyBorder="1" applyAlignment="1">
      <alignment horizontal="justify" vertical="top" wrapText="1"/>
    </xf>
    <xf numFmtId="0" fontId="0" fillId="0" borderId="7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0" fillId="0" borderId="17" xfId="0" applyNumberFormat="1" applyFill="1" applyBorder="1"/>
    <xf numFmtId="2" fontId="0" fillId="0" borderId="17" xfId="0" applyNumberFormat="1" applyFill="1" applyBorder="1"/>
    <xf numFmtId="165" fontId="0" fillId="0" borderId="17" xfId="0" applyNumberFormat="1" applyFill="1" applyBorder="1"/>
    <xf numFmtId="0" fontId="0" fillId="0" borderId="1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2" fontId="0" fillId="0" borderId="12" xfId="0" applyNumberFormat="1" applyFill="1" applyBorder="1"/>
    <xf numFmtId="1" fontId="2" fillId="0" borderId="1" xfId="0" applyNumberFormat="1" applyFont="1" applyFill="1" applyBorder="1"/>
    <xf numFmtId="0" fontId="25" fillId="0" borderId="1" xfId="0" applyFont="1" applyFill="1" applyBorder="1" applyAlignment="1">
      <alignment horizontal="justify" vertical="top" wrapText="1"/>
    </xf>
    <xf numFmtId="0" fontId="20" fillId="0" borderId="0" xfId="0" applyFont="1" applyFill="1" applyAlignment="1">
      <alignment horizontal="center"/>
    </xf>
    <xf numFmtId="0" fontId="8" fillId="0" borderId="0" xfId="0" applyFont="1" applyFill="1"/>
    <xf numFmtId="0" fontId="0" fillId="0" borderId="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0" fillId="0" borderId="3" xfId="0" applyFont="1" applyFill="1" applyBorder="1"/>
    <xf numFmtId="0" fontId="2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right"/>
    </xf>
    <xf numFmtId="2" fontId="0" fillId="0" borderId="9" xfId="0" applyNumberFormat="1" applyFont="1" applyFill="1" applyBorder="1"/>
    <xf numFmtId="2" fontId="0" fillId="0" borderId="10" xfId="0" applyNumberFormat="1" applyFont="1" applyFill="1" applyBorder="1"/>
    <xf numFmtId="2" fontId="14" fillId="0" borderId="4" xfId="0" applyNumberFormat="1" applyFont="1" applyFill="1" applyBorder="1"/>
    <xf numFmtId="2" fontId="0" fillId="0" borderId="7" xfId="0" applyNumberFormat="1" applyFont="1" applyFill="1" applyBorder="1"/>
    <xf numFmtId="0" fontId="0" fillId="0" borderId="3" xfId="0" applyFont="1" applyFill="1" applyBorder="1" applyAlignment="1">
      <alignment horizontal="left"/>
    </xf>
    <xf numFmtId="0" fontId="19" fillId="0" borderId="0" xfId="0" applyFont="1" applyFill="1"/>
    <xf numFmtId="0" fontId="3" fillId="0" borderId="1" xfId="0" applyFont="1" applyFill="1" applyBorder="1"/>
    <xf numFmtId="0" fontId="26" fillId="0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/>
    <xf numFmtId="0" fontId="0" fillId="0" borderId="11" xfId="0" applyFont="1" applyFill="1" applyBorder="1" applyAlignment="1">
      <alignment horizontal="center"/>
    </xf>
    <xf numFmtId="1" fontId="5" fillId="0" borderId="10" xfId="0" applyNumberFormat="1" applyFont="1" applyFill="1" applyBorder="1"/>
    <xf numFmtId="0" fontId="20" fillId="0" borderId="0" xfId="0" applyFont="1" applyFill="1" applyBorder="1" applyAlignment="1">
      <alignment horizontal="right"/>
    </xf>
    <xf numFmtId="2" fontId="0" fillId="3" borderId="0" xfId="0" applyNumberFormat="1" applyFill="1" applyBorder="1"/>
    <xf numFmtId="165" fontId="0" fillId="3" borderId="0" xfId="0" applyNumberFormat="1" applyFill="1" applyBorder="1"/>
    <xf numFmtId="0" fontId="0" fillId="5" borderId="0" xfId="0" applyFill="1"/>
    <xf numFmtId="0" fontId="2" fillId="5" borderId="14" xfId="0" applyFont="1" applyFill="1" applyBorder="1"/>
    <xf numFmtId="0" fontId="26" fillId="5" borderId="14" xfId="0" applyFont="1" applyFill="1" applyBorder="1"/>
    <xf numFmtId="0" fontId="26" fillId="5" borderId="14" xfId="0" applyFont="1" applyFill="1" applyBorder="1" applyAlignment="1">
      <alignment horizontal="center"/>
    </xf>
    <xf numFmtId="0" fontId="19" fillId="5" borderId="14" xfId="0" applyFont="1" applyFill="1" applyBorder="1"/>
    <xf numFmtId="0" fontId="2" fillId="5" borderId="7" xfId="0" applyFont="1" applyFill="1" applyBorder="1"/>
    <xf numFmtId="0" fontId="26" fillId="5" borderId="7" xfId="0" applyFont="1" applyFill="1" applyBorder="1"/>
    <xf numFmtId="0" fontId="26" fillId="5" borderId="7" xfId="0" applyFont="1" applyFill="1" applyBorder="1" applyAlignment="1">
      <alignment horizontal="center"/>
    </xf>
    <xf numFmtId="0" fontId="19" fillId="5" borderId="7" xfId="0" applyFont="1" applyFill="1" applyBorder="1"/>
    <xf numFmtId="0" fontId="0" fillId="4" borderId="14" xfId="0" applyFill="1" applyBorder="1" applyAlignment="1">
      <alignment horizontal="center"/>
    </xf>
    <xf numFmtId="0" fontId="0" fillId="0" borderId="14" xfId="0" applyFill="1" applyBorder="1" applyAlignment="1">
      <alignment horizontal="left" wrapText="1"/>
    </xf>
    <xf numFmtId="0" fontId="0" fillId="0" borderId="14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4" xfId="0" applyFill="1" applyBorder="1" applyAlignment="1">
      <alignment horizontal="center" vertical="top"/>
    </xf>
    <xf numFmtId="0" fontId="0" fillId="4" borderId="12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49" fontId="0" fillId="0" borderId="0" xfId="0" applyNumberFormat="1" applyFont="1" applyFill="1"/>
    <xf numFmtId="0" fontId="8" fillId="0" borderId="0" xfId="0" applyFont="1" applyFill="1" applyAlignment="1">
      <alignment horizontal="center"/>
    </xf>
    <xf numFmtId="0" fontId="2" fillId="5" borderId="0" xfId="0" applyFont="1" applyFill="1"/>
    <xf numFmtId="0" fontId="2" fillId="5" borderId="4" xfId="0" applyFont="1" applyFill="1" applyBorder="1"/>
    <xf numFmtId="0" fontId="2" fillId="5" borderId="8" xfId="0" applyFont="1" applyFill="1" applyBorder="1"/>
    <xf numFmtId="0" fontId="2" fillId="5" borderId="2" xfId="0" applyFont="1" applyFill="1" applyBorder="1"/>
    <xf numFmtId="0" fontId="2" fillId="5" borderId="9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6" xfId="0" applyFont="1" applyFill="1" applyBorder="1"/>
    <xf numFmtId="0" fontId="2" fillId="5" borderId="15" xfId="0" applyFont="1" applyFill="1" applyBorder="1"/>
    <xf numFmtId="0" fontId="2" fillId="5" borderId="19" xfId="0" applyFont="1" applyFill="1" applyBorder="1"/>
    <xf numFmtId="0" fontId="2" fillId="5" borderId="7" xfId="0" applyFont="1" applyFill="1" applyBorder="1" applyAlignment="1">
      <alignment horizontal="center"/>
    </xf>
    <xf numFmtId="164" fontId="2" fillId="5" borderId="7" xfId="1" applyFont="1" applyFill="1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164" fontId="2" fillId="5" borderId="0" xfId="1" applyFont="1" applyFill="1" applyBorder="1" applyAlignment="1">
      <alignment horizontal="center"/>
    </xf>
    <xf numFmtId="0" fontId="14" fillId="5" borderId="14" xfId="0" applyFont="1" applyFill="1" applyBorder="1"/>
    <xf numFmtId="0" fontId="28" fillId="5" borderId="0" xfId="0" applyFont="1" applyFill="1" applyBorder="1"/>
    <xf numFmtId="0" fontId="28" fillId="5" borderId="14" xfId="0" applyFont="1" applyFill="1" applyBorder="1"/>
    <xf numFmtId="0" fontId="19" fillId="5" borderId="0" xfId="0" applyFont="1" applyFill="1"/>
    <xf numFmtId="0" fontId="3" fillId="5" borderId="0" xfId="0" applyFont="1" applyFill="1"/>
    <xf numFmtId="0" fontId="3" fillId="5" borderId="1" xfId="0" applyFont="1" applyFill="1" applyBorder="1"/>
    <xf numFmtId="0" fontId="28" fillId="5" borderId="9" xfId="0" applyFont="1" applyFill="1" applyBorder="1"/>
    <xf numFmtId="0" fontId="14" fillId="5" borderId="3" xfId="0" applyFont="1" applyFill="1" applyBorder="1"/>
    <xf numFmtId="0" fontId="14" fillId="5" borderId="10" xfId="0" applyFont="1" applyFill="1" applyBorder="1"/>
    <xf numFmtId="0" fontId="26" fillId="5" borderId="0" xfId="0" applyFont="1" applyFill="1"/>
    <xf numFmtId="0" fontId="3" fillId="5" borderId="0" xfId="0" applyFont="1" applyFill="1" applyBorder="1"/>
    <xf numFmtId="0" fontId="0" fillId="5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4" xfId="0" applyFill="1" applyBorder="1"/>
    <xf numFmtId="0" fontId="14" fillId="5" borderId="1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4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Border="1"/>
    <xf numFmtId="0" fontId="0" fillId="5" borderId="12" xfId="0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0" fillId="5" borderId="12" xfId="0" applyFill="1" applyBorder="1"/>
    <xf numFmtId="0" fontId="4" fillId="0" borderId="0" xfId="0" applyFont="1" applyFill="1"/>
    <xf numFmtId="14" fontId="0" fillId="0" borderId="0" xfId="0" applyNumberFormat="1" applyFill="1"/>
    <xf numFmtId="0" fontId="14" fillId="0" borderId="0" xfId="0" applyFont="1" applyFill="1" applyAlignment="1">
      <alignment horizontal="left"/>
    </xf>
    <xf numFmtId="0" fontId="0" fillId="6" borderId="0" xfId="0" applyFill="1" applyBorder="1"/>
    <xf numFmtId="2" fontId="0" fillId="6" borderId="0" xfId="0" applyNumberFormat="1" applyFill="1" applyBorder="1"/>
    <xf numFmtId="165" fontId="0" fillId="6" borderId="0" xfId="0" applyNumberFormat="1" applyFill="1" applyBorder="1"/>
    <xf numFmtId="0" fontId="0" fillId="7" borderId="0" xfId="0" applyFill="1" applyBorder="1"/>
    <xf numFmtId="1" fontId="0" fillId="7" borderId="0" xfId="0" applyNumberFormat="1" applyFill="1" applyBorder="1"/>
    <xf numFmtId="2" fontId="0" fillId="7" borderId="0" xfId="0" applyNumberFormat="1" applyFill="1" applyBorder="1"/>
    <xf numFmtId="165" fontId="0" fillId="7" borderId="0" xfId="0" applyNumberFormat="1" applyFill="1" applyBorder="1"/>
    <xf numFmtId="0" fontId="0" fillId="2" borderId="7" xfId="0" applyFill="1" applyBorder="1"/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1" fontId="20" fillId="7" borderId="0" xfId="0" applyNumberFormat="1" applyFont="1" applyFill="1" applyBorder="1"/>
    <xf numFmtId="1" fontId="5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5" fillId="3" borderId="0" xfId="0" applyNumberFormat="1" applyFont="1" applyFill="1"/>
    <xf numFmtId="1" fontId="0" fillId="3" borderId="0" xfId="0" applyNumberFormat="1" applyFill="1" applyBorder="1"/>
    <xf numFmtId="1" fontId="5" fillId="3" borderId="0" xfId="0" applyNumberFormat="1" applyFont="1" applyFill="1" applyBorder="1"/>
    <xf numFmtId="1" fontId="20" fillId="3" borderId="0" xfId="0" applyNumberFormat="1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center" vertical="top"/>
    </xf>
    <xf numFmtId="0" fontId="0" fillId="3" borderId="0" xfId="0" applyFont="1" applyFill="1" applyBorder="1"/>
    <xf numFmtId="1" fontId="7" fillId="3" borderId="0" xfId="0" applyNumberFormat="1" applyFont="1" applyFill="1" applyBorder="1"/>
    <xf numFmtId="165" fontId="0" fillId="3" borderId="0" xfId="0" applyNumberFormat="1" applyFont="1" applyFill="1" applyBorder="1"/>
    <xf numFmtId="0" fontId="20" fillId="3" borderId="0" xfId="0" applyFont="1" applyFill="1" applyBorder="1" applyAlignment="1">
      <alignment horizontal="right"/>
    </xf>
    <xf numFmtId="0" fontId="22" fillId="3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0" fillId="3" borderId="1" xfId="0" applyNumberFormat="1" applyFont="1" applyFill="1" applyBorder="1"/>
    <xf numFmtId="1" fontId="5" fillId="3" borderId="1" xfId="0" applyNumberFormat="1" applyFont="1" applyFill="1" applyBorder="1"/>
    <xf numFmtId="0" fontId="0" fillId="0" borderId="12" xfId="0" applyFont="1" applyFill="1" applyBorder="1" applyAlignment="1">
      <alignment horizontal="center"/>
    </xf>
    <xf numFmtId="0" fontId="0" fillId="7" borderId="0" xfId="0" applyFill="1" applyBorder="1" applyAlignment="1">
      <alignment horizontal="right" vertical="top"/>
    </xf>
    <xf numFmtId="49" fontId="0" fillId="3" borderId="0" xfId="0" applyNumberFormat="1" applyFill="1" applyBorder="1" applyAlignment="1">
      <alignment horizontal="center"/>
    </xf>
    <xf numFmtId="1" fontId="5" fillId="8" borderId="0" xfId="0" applyNumberFormat="1" applyFont="1" applyFill="1" applyBorder="1"/>
    <xf numFmtId="1" fontId="0" fillId="8" borderId="0" xfId="0" applyNumberFormat="1" applyFill="1" applyBorder="1"/>
    <xf numFmtId="49" fontId="0" fillId="3" borderId="0" xfId="0" applyNumberFormat="1" applyFill="1" applyAlignment="1">
      <alignment horizontal="center" vertical="top"/>
    </xf>
    <xf numFmtId="0" fontId="4" fillId="0" borderId="14" xfId="0" applyFont="1" applyFill="1" applyBorder="1"/>
    <xf numFmtId="0" fontId="18" fillId="0" borderId="14" xfId="0" applyFont="1" applyFill="1" applyBorder="1"/>
    <xf numFmtId="0" fontId="22" fillId="0" borderId="14" xfId="0" applyFont="1" applyFill="1" applyBorder="1"/>
    <xf numFmtId="0" fontId="30" fillId="0" borderId="14" xfId="0" applyFont="1" applyFill="1" applyBorder="1"/>
    <xf numFmtId="0" fontId="30" fillId="0" borderId="14" xfId="0" applyFont="1" applyFill="1" applyBorder="1" applyAlignment="1">
      <alignment horizontal="center" vertical="top"/>
    </xf>
    <xf numFmtId="0" fontId="2" fillId="0" borderId="14" xfId="0" applyFont="1" applyFill="1" applyBorder="1"/>
    <xf numFmtId="0" fontId="0" fillId="0" borderId="14" xfId="0" applyFont="1" applyFill="1" applyBorder="1"/>
    <xf numFmtId="0" fontId="22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top"/>
    </xf>
    <xf numFmtId="0" fontId="28" fillId="0" borderId="0" xfId="0" applyFont="1" applyFill="1" applyBorder="1"/>
    <xf numFmtId="0" fontId="24" fillId="0" borderId="0" xfId="0" applyFont="1" applyFill="1" applyBorder="1"/>
    <xf numFmtId="0" fontId="28" fillId="0" borderId="9" xfId="0" applyFont="1" applyFill="1" applyBorder="1"/>
    <xf numFmtId="0" fontId="14" fillId="0" borderId="3" xfId="0" applyFont="1" applyFill="1" applyBorder="1"/>
    <xf numFmtId="0" fontId="14" fillId="0" borderId="10" xfId="0" applyFont="1" applyFill="1" applyBorder="1"/>
    <xf numFmtId="0" fontId="22" fillId="0" borderId="0" xfId="0" applyFont="1" applyFill="1"/>
    <xf numFmtId="0" fontId="22" fillId="0" borderId="0" xfId="0" applyFont="1" applyFill="1" applyBorder="1"/>
    <xf numFmtId="0" fontId="14" fillId="0" borderId="14" xfId="0" applyFont="1" applyFill="1" applyBorder="1"/>
    <xf numFmtId="0" fontId="22" fillId="0" borderId="14" xfId="0" applyFont="1" applyFill="1" applyBorder="1" applyAlignment="1">
      <alignment horizontal="center" vertical="top"/>
    </xf>
    <xf numFmtId="0" fontId="22" fillId="0" borderId="0" xfId="0" applyFont="1" applyFill="1" applyBorder="1" applyAlignment="1"/>
    <xf numFmtId="0" fontId="27" fillId="0" borderId="9" xfId="0" applyFont="1" applyFill="1" applyBorder="1"/>
    <xf numFmtId="0" fontId="4" fillId="0" borderId="3" xfId="0" applyFont="1" applyFill="1" applyBorder="1"/>
    <xf numFmtId="0" fontId="30" fillId="0" borderId="3" xfId="0" applyFont="1" applyFill="1" applyBorder="1" applyAlignment="1"/>
    <xf numFmtId="0" fontId="4" fillId="0" borderId="10" xfId="0" applyFont="1" applyFill="1" applyBorder="1"/>
    <xf numFmtId="0" fontId="26" fillId="0" borderId="14" xfId="0" applyFont="1" applyFill="1" applyBorder="1"/>
    <xf numFmtId="0" fontId="27" fillId="0" borderId="14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0" fontId="28" fillId="0" borderId="3" xfId="0" applyFont="1" applyFill="1" applyBorder="1"/>
    <xf numFmtId="0" fontId="24" fillId="0" borderId="3" xfId="0" applyFont="1" applyFill="1" applyBorder="1"/>
    <xf numFmtId="0" fontId="24" fillId="0" borderId="10" xfId="0" applyFont="1" applyFill="1" applyBorder="1"/>
    <xf numFmtId="0" fontId="27" fillId="0" borderId="0" xfId="0" applyFont="1" applyFill="1" applyBorder="1"/>
    <xf numFmtId="0" fontId="32" fillId="0" borderId="0" xfId="0" applyFont="1" applyFill="1" applyBorder="1"/>
    <xf numFmtId="0" fontId="33" fillId="0" borderId="0" xfId="0" applyFont="1" applyFill="1" applyBorder="1" applyAlignment="1"/>
    <xf numFmtId="0" fontId="27" fillId="0" borderId="15" xfId="0" applyFont="1" applyFill="1" applyBorder="1"/>
    <xf numFmtId="0" fontId="32" fillId="0" borderId="19" xfId="0" applyFont="1" applyFill="1" applyBorder="1"/>
    <xf numFmtId="0" fontId="2" fillId="0" borderId="19" xfId="0" applyFont="1" applyFill="1" applyBorder="1"/>
    <xf numFmtId="0" fontId="2" fillId="0" borderId="15" xfId="0" applyFont="1" applyFill="1" applyBorder="1"/>
    <xf numFmtId="0" fontId="0" fillId="0" borderId="15" xfId="0" applyFill="1" applyBorder="1" applyAlignment="1">
      <alignment horizontal="center"/>
    </xf>
    <xf numFmtId="0" fontId="2" fillId="0" borderId="23" xfId="0" applyFont="1" applyFill="1" applyBorder="1"/>
    <xf numFmtId="0" fontId="24" fillId="0" borderId="19" xfId="0" applyFont="1" applyFill="1" applyBorder="1"/>
    <xf numFmtId="0" fontId="18" fillId="0" borderId="0" xfId="0" applyFont="1" applyFill="1"/>
    <xf numFmtId="0" fontId="31" fillId="0" borderId="14" xfId="0" applyFont="1" applyFill="1" applyBorder="1"/>
    <xf numFmtId="0" fontId="2" fillId="0" borderId="12" xfId="0" applyFont="1" applyFill="1" applyBorder="1"/>
    <xf numFmtId="0" fontId="22" fillId="0" borderId="20" xfId="0" applyFont="1" applyFill="1" applyBorder="1"/>
    <xf numFmtId="0" fontId="22" fillId="0" borderId="21" xfId="0" applyFont="1" applyFill="1" applyBorder="1"/>
    <xf numFmtId="0" fontId="26" fillId="0" borderId="22" xfId="0" applyFont="1" applyFill="1" applyBorder="1"/>
    <xf numFmtId="0" fontId="21" fillId="0" borderId="14" xfId="0" applyFont="1" applyFill="1" applyBorder="1"/>
    <xf numFmtId="0" fontId="30" fillId="0" borderId="21" xfId="0" applyFont="1" applyFill="1" applyBorder="1"/>
    <xf numFmtId="0" fontId="0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8" fillId="0" borderId="14" xfId="0" applyFont="1" applyFill="1" applyBorder="1"/>
    <xf numFmtId="0" fontId="4" fillId="0" borderId="21" xfId="0" applyFont="1" applyFill="1" applyBorder="1"/>
    <xf numFmtId="0" fontId="34" fillId="0" borderId="14" xfId="0" applyFont="1" applyFill="1" applyBorder="1"/>
    <xf numFmtId="0" fontId="34" fillId="0" borderId="14" xfId="0" applyFont="1" applyFill="1" applyBorder="1" applyAlignment="1">
      <alignment horizontal="center" vertical="top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" fontId="20" fillId="4" borderId="0" xfId="0" applyNumberFormat="1" applyFont="1" applyFill="1" applyBorder="1"/>
    <xf numFmtId="1" fontId="5" fillId="4" borderId="0" xfId="0" applyNumberFormat="1" applyFont="1" applyFill="1" applyBorder="1"/>
    <xf numFmtId="1" fontId="0" fillId="4" borderId="0" xfId="0" applyNumberFormat="1" applyFill="1" applyBorder="1"/>
    <xf numFmtId="0" fontId="0" fillId="3" borderId="0" xfId="0" applyNumberFormat="1" applyFill="1" applyBorder="1"/>
    <xf numFmtId="2" fontId="0" fillId="6" borderId="1" xfId="0" applyNumberFormat="1" applyFill="1" applyBorder="1"/>
    <xf numFmtId="1" fontId="0" fillId="6" borderId="0" xfId="0" applyNumberFormat="1" applyFill="1" applyBorder="1"/>
    <xf numFmtId="0" fontId="26" fillId="0" borderId="14" xfId="0" applyFont="1" applyFill="1" applyBorder="1" applyAlignment="1">
      <alignment horizontal="center"/>
    </xf>
    <xf numFmtId="0" fontId="26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4" fillId="0" borderId="14" xfId="0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1" fontId="0" fillId="9" borderId="0" xfId="0" applyNumberFormat="1" applyFill="1" applyBorder="1"/>
    <xf numFmtId="165" fontId="0" fillId="9" borderId="0" xfId="0" applyNumberFormat="1" applyFill="1" applyBorder="1"/>
    <xf numFmtId="165" fontId="0" fillId="9" borderId="0" xfId="0" applyNumberFormat="1" applyFill="1"/>
    <xf numFmtId="0" fontId="0" fillId="9" borderId="0" xfId="0" applyFill="1" applyBorder="1"/>
    <xf numFmtId="0" fontId="0" fillId="9" borderId="1" xfId="0" applyFill="1" applyBorder="1"/>
    <xf numFmtId="2" fontId="0" fillId="9" borderId="1" xfId="0" applyNumberFormat="1" applyFill="1" applyBorder="1"/>
    <xf numFmtId="165" fontId="0" fillId="9" borderId="1" xfId="0" applyNumberFormat="1" applyFill="1" applyBorder="1"/>
    <xf numFmtId="0" fontId="0" fillId="0" borderId="16" xfId="0" applyFill="1" applyBorder="1"/>
    <xf numFmtId="0" fontId="0" fillId="0" borderId="7" xfId="0" applyFont="1" applyFill="1" applyBorder="1" applyAlignment="1">
      <alignment wrapText="1"/>
    </xf>
    <xf numFmtId="0" fontId="14" fillId="0" borderId="9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4" fontId="0" fillId="0" borderId="14" xfId="0" applyNumberFormat="1" applyFill="1" applyBorder="1"/>
    <xf numFmtId="4" fontId="0" fillId="0" borderId="0" xfId="0" applyNumberFormat="1" applyFill="1" applyBorder="1"/>
    <xf numFmtId="165" fontId="0" fillId="0" borderId="19" xfId="0" applyNumberFormat="1" applyFill="1" applyBorder="1"/>
    <xf numFmtId="0" fontId="0" fillId="10" borderId="0" xfId="0" applyFill="1" applyBorder="1"/>
    <xf numFmtId="1" fontId="0" fillId="10" borderId="0" xfId="0" applyNumberFormat="1" applyFill="1" applyBorder="1"/>
    <xf numFmtId="165" fontId="0" fillId="10" borderId="0" xfId="0" applyNumberFormat="1" applyFill="1" applyBorder="1"/>
    <xf numFmtId="0" fontId="0" fillId="0" borderId="14" xfId="0" applyFont="1" applyFill="1" applyBorder="1" applyAlignment="1">
      <alignment wrapText="1"/>
    </xf>
    <xf numFmtId="0" fontId="0" fillId="10" borderId="0" xfId="0" applyFill="1"/>
    <xf numFmtId="165" fontId="0" fillId="10" borderId="0" xfId="0" applyNumberFormat="1" applyFill="1"/>
    <xf numFmtId="0" fontId="0" fillId="9" borderId="0" xfId="0" applyNumberFormat="1" applyFill="1" applyBorder="1"/>
    <xf numFmtId="0" fontId="29" fillId="9" borderId="0" xfId="0" applyFont="1" applyFill="1" applyBorder="1"/>
    <xf numFmtId="2" fontId="0" fillId="0" borderId="18" xfId="0" applyNumberFormat="1" applyFill="1" applyBorder="1"/>
    <xf numFmtId="1" fontId="20" fillId="0" borderId="17" xfId="0" applyNumberFormat="1" applyFont="1" applyFill="1" applyBorder="1"/>
    <xf numFmtId="1" fontId="5" fillId="0" borderId="17" xfId="0" applyNumberFormat="1" applyFont="1" applyFill="1" applyBorder="1"/>
    <xf numFmtId="0" fontId="0" fillId="12" borderId="0" xfId="0" applyFill="1" applyBorder="1"/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right"/>
    </xf>
    <xf numFmtId="1" fontId="0" fillId="12" borderId="0" xfId="0" applyNumberFormat="1" applyFill="1" applyBorder="1"/>
    <xf numFmtId="1" fontId="5" fillId="12" borderId="0" xfId="0" applyNumberFormat="1" applyFont="1" applyFill="1" applyBorder="1"/>
    <xf numFmtId="165" fontId="0" fillId="12" borderId="0" xfId="0" applyNumberFormat="1" applyFill="1" applyBorder="1"/>
    <xf numFmtId="0" fontId="0" fillId="12" borderId="0" xfId="0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 applyAlignment="1"/>
    <xf numFmtId="1" fontId="20" fillId="12" borderId="0" xfId="0" applyNumberFormat="1" applyFont="1" applyFill="1" applyBorder="1"/>
    <xf numFmtId="2" fontId="0" fillId="9" borderId="1" xfId="0" applyNumberFormat="1" applyFill="1" applyBorder="1" applyAlignment="1">
      <alignment horizontal="right"/>
    </xf>
    <xf numFmtId="1" fontId="7" fillId="0" borderId="14" xfId="0" applyNumberFormat="1" applyFont="1" applyFill="1" applyBorder="1"/>
    <xf numFmtId="0" fontId="0" fillId="3" borderId="0" xfId="0" applyFont="1" applyFill="1" applyAlignment="1">
      <alignment horizontal="left"/>
    </xf>
    <xf numFmtId="0" fontId="0" fillId="3" borderId="0" xfId="0" applyFont="1" applyFill="1"/>
    <xf numFmtId="1" fontId="7" fillId="8" borderId="0" xfId="0" applyNumberFormat="1" applyFont="1" applyFill="1" applyBorder="1"/>
    <xf numFmtId="2" fontId="0" fillId="8" borderId="0" xfId="0" applyNumberFormat="1" applyFill="1" applyBorder="1"/>
    <xf numFmtId="165" fontId="0" fillId="8" borderId="0" xfId="0" applyNumberFormat="1" applyFill="1" applyBorder="1"/>
    <xf numFmtId="49" fontId="26" fillId="0" borderId="14" xfId="0" applyNumberFormat="1" applyFont="1" applyFill="1" applyBorder="1"/>
    <xf numFmtId="4" fontId="0" fillId="0" borderId="0" xfId="0" applyNumberFormat="1" applyFill="1"/>
    <xf numFmtId="0" fontId="0" fillId="0" borderId="0" xfId="0" applyFill="1" applyAlignment="1">
      <alignment horizontal="center" vertical="top"/>
    </xf>
    <xf numFmtId="0" fontId="22" fillId="0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8" borderId="0" xfId="0" applyFont="1" applyFill="1" applyAlignment="1">
      <alignment horizontal="center"/>
    </xf>
    <xf numFmtId="0" fontId="0" fillId="8" borderId="0" xfId="0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1" fontId="0" fillId="8" borderId="0" xfId="0" applyNumberFormat="1" applyFont="1" applyFill="1" applyBorder="1"/>
    <xf numFmtId="2" fontId="0" fillId="8" borderId="0" xfId="0" applyNumberFormat="1" applyFont="1" applyFill="1" applyBorder="1"/>
    <xf numFmtId="0" fontId="0" fillId="8" borderId="0" xfId="0" applyFont="1" applyFill="1" applyBorder="1"/>
    <xf numFmtId="0" fontId="36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6" fillId="0" borderId="0" xfId="0" applyFont="1" applyFill="1" applyBorder="1"/>
    <xf numFmtId="165" fontId="5" fillId="0" borderId="0" xfId="0" applyNumberFormat="1" applyFont="1" applyFill="1"/>
    <xf numFmtId="1" fontId="39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65" fontId="36" fillId="0" borderId="0" xfId="0" applyNumberFormat="1" applyFont="1" applyFill="1" applyBorder="1"/>
    <xf numFmtId="165" fontId="36" fillId="0" borderId="0" xfId="0" applyNumberFormat="1" applyFont="1" applyFill="1"/>
    <xf numFmtId="0" fontId="40" fillId="0" borderId="0" xfId="0" applyFont="1" applyFill="1"/>
    <xf numFmtId="0" fontId="40" fillId="0" borderId="0" xfId="0" applyFont="1" applyFill="1" applyBorder="1"/>
    <xf numFmtId="2" fontId="40" fillId="0" borderId="0" xfId="0" applyNumberFormat="1" applyFont="1" applyFill="1" applyBorder="1" applyAlignment="1">
      <alignment horizontal="center" vertical="center"/>
    </xf>
    <xf numFmtId="165" fontId="40" fillId="0" borderId="0" xfId="0" applyNumberFormat="1" applyFont="1" applyFill="1"/>
    <xf numFmtId="165" fontId="41" fillId="0" borderId="0" xfId="0" applyNumberFormat="1" applyFont="1" applyFill="1"/>
    <xf numFmtId="165" fontId="42" fillId="0" borderId="0" xfId="0" applyNumberFormat="1" applyFont="1" applyFill="1"/>
    <xf numFmtId="0" fontId="43" fillId="0" borderId="16" xfId="0" applyFont="1" applyFill="1" applyBorder="1"/>
    <xf numFmtId="165" fontId="40" fillId="0" borderId="0" xfId="0" applyNumberFormat="1" applyFont="1" applyFill="1" applyBorder="1"/>
    <xf numFmtId="0" fontId="38" fillId="0" borderId="0" xfId="0" applyFont="1" applyFill="1" applyBorder="1"/>
    <xf numFmtId="49" fontId="0" fillId="0" borderId="0" xfId="0" applyNumberFormat="1" applyFill="1" applyBorder="1" applyAlignment="1">
      <alignment horizontal="right"/>
    </xf>
    <xf numFmtId="0" fontId="36" fillId="0" borderId="0" xfId="0" applyFont="1" applyFill="1" applyBorder="1" applyAlignment="1">
      <alignment vertical="center"/>
    </xf>
    <xf numFmtId="49" fontId="36" fillId="0" borderId="0" xfId="0" applyNumberFormat="1" applyFont="1" applyFill="1" applyBorder="1"/>
    <xf numFmtId="0" fontId="36" fillId="0" borderId="14" xfId="0" applyFont="1" applyFill="1" applyBorder="1"/>
    <xf numFmtId="165" fontId="36" fillId="0" borderId="14" xfId="0" applyNumberFormat="1" applyFont="1" applyFill="1" applyBorder="1"/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/>
    <xf numFmtId="0" fontId="45" fillId="0" borderId="0" xfId="0" applyFont="1" applyFill="1" applyBorder="1"/>
    <xf numFmtId="165" fontId="38" fillId="0" borderId="14" xfId="0" applyNumberFormat="1" applyFont="1" applyFill="1" applyBorder="1"/>
    <xf numFmtId="0" fontId="36" fillId="0" borderId="3" xfId="0" applyFont="1" applyFill="1" applyBorder="1"/>
    <xf numFmtId="49" fontId="36" fillId="0" borderId="3" xfId="0" applyNumberFormat="1" applyFont="1" applyFill="1" applyBorder="1"/>
    <xf numFmtId="0" fontId="36" fillId="0" borderId="1" xfId="0" applyFont="1" applyFill="1" applyBorder="1"/>
    <xf numFmtId="49" fontId="36" fillId="0" borderId="1" xfId="0" applyNumberFormat="1" applyFont="1" applyFill="1" applyBorder="1"/>
    <xf numFmtId="0" fontId="0" fillId="0" borderId="3" xfId="0" applyFill="1" applyBorder="1"/>
    <xf numFmtId="0" fontId="36" fillId="0" borderId="12" xfId="0" applyFont="1" applyFill="1" applyBorder="1"/>
    <xf numFmtId="0" fontId="36" fillId="0" borderId="7" xfId="0" applyFont="1" applyFill="1" applyBorder="1"/>
    <xf numFmtId="0" fontId="36" fillId="0" borderId="26" xfId="0" applyFont="1" applyFill="1" applyBorder="1"/>
    <xf numFmtId="49" fontId="40" fillId="0" borderId="0" xfId="0" applyNumberFormat="1" applyFont="1" applyFill="1" applyBorder="1"/>
    <xf numFmtId="49" fontId="36" fillId="0" borderId="0" xfId="0" applyNumberFormat="1" applyFont="1" applyFill="1" applyBorder="1" applyAlignment="1">
      <alignment horizontal="center" vertical="center"/>
    </xf>
    <xf numFmtId="0" fontId="36" fillId="0" borderId="23" xfId="0" applyFont="1" applyFill="1" applyBorder="1"/>
    <xf numFmtId="0" fontId="36" fillId="0" borderId="0" xfId="0" applyFont="1" applyFill="1" applyBorder="1" applyAlignment="1">
      <alignment horizontal="center" vertical="center" textRotation="90"/>
    </xf>
    <xf numFmtId="0" fontId="36" fillId="0" borderId="0" xfId="0" applyFont="1" applyFill="1" applyBorder="1" applyAlignment="1">
      <alignment horizontal="center" vertical="center" textRotation="90" wrapText="1"/>
    </xf>
    <xf numFmtId="0" fontId="36" fillId="0" borderId="0" xfId="0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 textRotation="90" wrapText="1"/>
    </xf>
    <xf numFmtId="0" fontId="36" fillId="0" borderId="24" xfId="0" applyFont="1" applyFill="1" applyBorder="1" applyAlignment="1">
      <alignment horizontal="center" vertical="center" textRotation="90" wrapText="1"/>
    </xf>
    <xf numFmtId="0" fontId="36" fillId="0" borderId="28" xfId="0" applyFont="1" applyFill="1" applyBorder="1" applyAlignment="1">
      <alignment vertical="center" textRotation="90" wrapText="1"/>
    </xf>
    <xf numFmtId="0" fontId="36" fillId="0" borderId="0" xfId="0" applyFont="1" applyFill="1" applyBorder="1" applyAlignment="1"/>
    <xf numFmtId="0" fontId="36" fillId="0" borderId="15" xfId="0" applyFont="1" applyFill="1" applyBorder="1"/>
    <xf numFmtId="0" fontId="37" fillId="0" borderId="15" xfId="0" applyFont="1" applyFill="1" applyBorder="1"/>
    <xf numFmtId="0" fontId="38" fillId="0" borderId="15" xfId="0" applyFont="1" applyFill="1" applyBorder="1"/>
    <xf numFmtId="0" fontId="36" fillId="0" borderId="13" xfId="0" applyFont="1" applyFill="1" applyBorder="1"/>
    <xf numFmtId="0" fontId="36" fillId="0" borderId="11" xfId="0" applyFont="1" applyFill="1" applyBorder="1"/>
    <xf numFmtId="0" fontId="38" fillId="0" borderId="0" xfId="0" applyFont="1" applyFill="1" applyBorder="1" applyAlignment="1"/>
    <xf numFmtId="0" fontId="36" fillId="0" borderId="29" xfId="0" applyFont="1" applyFill="1" applyBorder="1"/>
    <xf numFmtId="0" fontId="36" fillId="0" borderId="30" xfId="0" applyFont="1" applyFill="1" applyBorder="1"/>
    <xf numFmtId="0" fontId="37" fillId="0" borderId="30" xfId="0" applyFont="1" applyFill="1" applyBorder="1"/>
    <xf numFmtId="0" fontId="38" fillId="0" borderId="30" xfId="0" applyFont="1" applyFill="1" applyBorder="1"/>
    <xf numFmtId="0" fontId="36" fillId="0" borderId="31" xfId="0" applyFont="1" applyFill="1" applyBorder="1"/>
    <xf numFmtId="0" fontId="36" fillId="0" borderId="6" xfId="0" applyFont="1" applyFill="1" applyBorder="1"/>
    <xf numFmtId="0" fontId="36" fillId="0" borderId="32" xfId="0" applyFont="1" applyFill="1" applyBorder="1"/>
    <xf numFmtId="49" fontId="47" fillId="13" borderId="14" xfId="0" applyNumberFormat="1" applyFont="1" applyFill="1" applyBorder="1"/>
    <xf numFmtId="49" fontId="48" fillId="13" borderId="14" xfId="0" applyNumberFormat="1" applyFont="1" applyFill="1" applyBorder="1"/>
    <xf numFmtId="0" fontId="48" fillId="13" borderId="14" xfId="0" applyFont="1" applyFill="1" applyBorder="1"/>
    <xf numFmtId="49" fontId="47" fillId="0" borderId="14" xfId="0" applyNumberFormat="1" applyFont="1" applyFill="1" applyBorder="1"/>
    <xf numFmtId="49" fontId="48" fillId="0" borderId="14" xfId="0" applyNumberFormat="1" applyFont="1" applyFill="1" applyBorder="1"/>
    <xf numFmtId="0" fontId="48" fillId="0" borderId="14" xfId="0" applyFont="1" applyFill="1" applyBorder="1"/>
    <xf numFmtId="0" fontId="49" fillId="13" borderId="14" xfId="0" applyFont="1" applyFill="1" applyBorder="1"/>
    <xf numFmtId="0" fontId="50" fillId="13" borderId="14" xfId="0" applyFont="1" applyFill="1" applyBorder="1" applyAlignment="1">
      <alignment horizontal="left"/>
    </xf>
    <xf numFmtId="0" fontId="50" fillId="13" borderId="14" xfId="0" applyFont="1" applyFill="1" applyBorder="1"/>
    <xf numFmtId="0" fontId="47" fillId="13" borderId="14" xfId="0" applyFont="1" applyFill="1" applyBorder="1"/>
    <xf numFmtId="0" fontId="50" fillId="13" borderId="14" xfId="0" applyFont="1" applyFill="1" applyBorder="1" applyAlignment="1">
      <alignment horizontal="right"/>
    </xf>
    <xf numFmtId="0" fontId="49" fillId="13" borderId="14" xfId="0" applyFont="1" applyFill="1" applyBorder="1" applyAlignment="1">
      <alignment wrapText="1"/>
    </xf>
    <xf numFmtId="49" fontId="50" fillId="13" borderId="14" xfId="0" applyNumberFormat="1" applyFont="1" applyFill="1" applyBorder="1"/>
    <xf numFmtId="0" fontId="48" fillId="13" borderId="14" xfId="0" applyFont="1" applyFill="1" applyBorder="1" applyAlignment="1">
      <alignment horizontal="right"/>
    </xf>
    <xf numFmtId="0" fontId="0" fillId="6" borderId="0" xfId="0" applyFill="1"/>
    <xf numFmtId="165" fontId="0" fillId="6" borderId="0" xfId="0" applyNumberFormat="1" applyFill="1"/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1" fontId="20" fillId="14" borderId="0" xfId="0" applyNumberFormat="1" applyFont="1" applyFill="1" applyBorder="1"/>
    <xf numFmtId="1" fontId="5" fillId="14" borderId="0" xfId="0" applyNumberFormat="1" applyFont="1" applyFill="1" applyBorder="1"/>
    <xf numFmtId="1" fontId="0" fillId="14" borderId="0" xfId="0" applyNumberFormat="1" applyFill="1" applyBorder="1"/>
    <xf numFmtId="2" fontId="0" fillId="14" borderId="0" xfId="0" applyNumberFormat="1" applyFill="1" applyBorder="1"/>
    <xf numFmtId="2" fontId="0" fillId="14" borderId="0" xfId="0" applyNumberFormat="1" applyFill="1"/>
    <xf numFmtId="1" fontId="0" fillId="14" borderId="0" xfId="0" applyNumberFormat="1" applyFill="1"/>
    <xf numFmtId="165" fontId="0" fillId="14" borderId="0" xfId="0" applyNumberFormat="1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1" fontId="20" fillId="15" borderId="0" xfId="0" applyNumberFormat="1" applyFont="1" applyFill="1" applyBorder="1"/>
    <xf numFmtId="1" fontId="5" fillId="15" borderId="0" xfId="0" applyNumberFormat="1" applyFont="1" applyFill="1" applyBorder="1"/>
    <xf numFmtId="1" fontId="0" fillId="15" borderId="0" xfId="0" applyNumberFormat="1" applyFill="1" applyBorder="1"/>
    <xf numFmtId="165" fontId="0" fillId="15" borderId="0" xfId="0" applyNumberFormat="1" applyFill="1" applyBorder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0" xfId="0" applyFill="1"/>
    <xf numFmtId="165" fontId="0" fillId="14" borderId="0" xfId="0" applyNumberFormat="1" applyFill="1"/>
    <xf numFmtId="0" fontId="0" fillId="15" borderId="0" xfId="0" applyFill="1"/>
    <xf numFmtId="0" fontId="0" fillId="14" borderId="0" xfId="0" applyFill="1" applyBorder="1" applyAlignment="1">
      <alignment horizontal="right" vertical="top"/>
    </xf>
    <xf numFmtId="0" fontId="0" fillId="14" borderId="0" xfId="0" applyNumberFormat="1" applyFill="1" applyBorder="1"/>
    <xf numFmtId="0" fontId="1" fillId="0" borderId="0" xfId="0" applyFont="1" applyFill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0" fillId="16" borderId="0" xfId="0" applyFill="1"/>
    <xf numFmtId="0" fontId="0" fillId="16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1" fontId="20" fillId="16" borderId="0" xfId="0" applyNumberFormat="1" applyFont="1" applyFill="1" applyBorder="1"/>
    <xf numFmtId="1" fontId="5" fillId="16" borderId="0" xfId="0" applyNumberFormat="1" applyFont="1" applyFill="1" applyBorder="1"/>
    <xf numFmtId="1" fontId="0" fillId="16" borderId="0" xfId="0" applyNumberFormat="1" applyFill="1" applyBorder="1"/>
    <xf numFmtId="2" fontId="0" fillId="16" borderId="0" xfId="0" applyNumberFormat="1" applyFill="1" applyBorder="1"/>
    <xf numFmtId="1" fontId="2" fillId="16" borderId="0" xfId="0" applyNumberFormat="1" applyFont="1" applyFill="1" applyBorder="1"/>
    <xf numFmtId="1" fontId="0" fillId="16" borderId="0" xfId="0" applyNumberFormat="1" applyFill="1"/>
    <xf numFmtId="1" fontId="5" fillId="16" borderId="0" xfId="0" applyNumberFormat="1" applyFont="1" applyFill="1"/>
    <xf numFmtId="165" fontId="0" fillId="16" borderId="0" xfId="0" applyNumberFormat="1" applyFill="1" applyBorder="1"/>
    <xf numFmtId="0" fontId="0" fillId="17" borderId="0" xfId="0" applyFill="1" applyBorder="1"/>
    <xf numFmtId="0" fontId="0" fillId="17" borderId="0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" fontId="20" fillId="17" borderId="0" xfId="0" applyNumberFormat="1" applyFont="1" applyFill="1" applyBorder="1"/>
    <xf numFmtId="1" fontId="5" fillId="17" borderId="0" xfId="0" applyNumberFormat="1" applyFont="1" applyFill="1" applyBorder="1"/>
    <xf numFmtId="1" fontId="0" fillId="17" borderId="0" xfId="0" applyNumberFormat="1" applyFill="1" applyBorder="1"/>
    <xf numFmtId="2" fontId="0" fillId="17" borderId="0" xfId="0" applyNumberFormat="1" applyFill="1" applyBorder="1"/>
    <xf numFmtId="1" fontId="2" fillId="17" borderId="0" xfId="0" applyNumberFormat="1" applyFont="1" applyFill="1" applyBorder="1"/>
    <xf numFmtId="1" fontId="0" fillId="17" borderId="0" xfId="0" applyNumberFormat="1" applyFill="1"/>
    <xf numFmtId="1" fontId="5" fillId="17" borderId="0" xfId="0" applyNumberFormat="1" applyFont="1" applyFill="1"/>
    <xf numFmtId="165" fontId="0" fillId="17" borderId="0" xfId="0" applyNumberFormat="1" applyFill="1" applyBorder="1"/>
    <xf numFmtId="0" fontId="0" fillId="16" borderId="0" xfId="0" applyFill="1" applyBorder="1" applyAlignment="1">
      <alignment horizontal="right"/>
    </xf>
    <xf numFmtId="0" fontId="0" fillId="16" borderId="0" xfId="0" applyFont="1" applyFill="1" applyAlignment="1">
      <alignment horizontal="center"/>
    </xf>
    <xf numFmtId="0" fontId="0" fillId="16" borderId="0" xfId="0" applyFill="1" applyBorder="1" applyAlignment="1">
      <alignment wrapText="1"/>
    </xf>
    <xf numFmtId="0" fontId="0" fillId="16" borderId="0" xfId="0" applyFont="1" applyFill="1" applyBorder="1" applyAlignment="1"/>
    <xf numFmtId="0" fontId="0" fillId="16" borderId="0" xfId="0" applyFill="1" applyAlignment="1">
      <alignment wrapText="1"/>
    </xf>
    <xf numFmtId="0" fontId="0" fillId="16" borderId="0" xfId="0" applyFill="1" applyAlignment="1">
      <alignment horizontal="center"/>
    </xf>
    <xf numFmtId="0" fontId="0" fillId="16" borderId="0" xfId="0" applyFont="1" applyFill="1" applyBorder="1" applyAlignment="1">
      <alignment horizontal="right"/>
    </xf>
    <xf numFmtId="1" fontId="20" fillId="16" borderId="0" xfId="0" applyNumberFormat="1" applyFont="1" applyFill="1"/>
    <xf numFmtId="2" fontId="0" fillId="16" borderId="0" xfId="0" applyNumberFormat="1" applyFill="1"/>
    <xf numFmtId="2" fontId="0" fillId="16" borderId="2" xfId="0" applyNumberFormat="1" applyFill="1" applyBorder="1"/>
    <xf numFmtId="0" fontId="36" fillId="13" borderId="6" xfId="0" applyFont="1" applyFill="1" applyBorder="1"/>
    <xf numFmtId="0" fontId="36" fillId="13" borderId="1" xfId="0" applyFont="1" applyFill="1" applyBorder="1"/>
    <xf numFmtId="0" fontId="36" fillId="13" borderId="24" xfId="0" applyFont="1" applyFill="1" applyBorder="1" applyAlignment="1">
      <alignment horizontal="center" vertical="center" textRotation="90" wrapText="1"/>
    </xf>
    <xf numFmtId="165" fontId="36" fillId="13" borderId="14" xfId="0" applyNumberFormat="1" applyFont="1" applyFill="1" applyBorder="1"/>
    <xf numFmtId="0" fontId="36" fillId="13" borderId="14" xfId="0" applyFont="1" applyFill="1" applyBorder="1"/>
    <xf numFmtId="0" fontId="36" fillId="13" borderId="0" xfId="0" applyFont="1" applyFill="1"/>
    <xf numFmtId="0" fontId="36" fillId="13" borderId="0" xfId="0" applyFont="1" applyFill="1" applyBorder="1"/>
    <xf numFmtId="165" fontId="36" fillId="13" borderId="0" xfId="0" applyNumberFormat="1" applyFont="1" applyFill="1" applyBorder="1"/>
    <xf numFmtId="0" fontId="0" fillId="16" borderId="0" xfId="0" applyFont="1" applyFill="1" applyBorder="1"/>
    <xf numFmtId="1" fontId="2" fillId="16" borderId="0" xfId="0" applyNumberFormat="1" applyFont="1" applyFill="1"/>
    <xf numFmtId="0" fontId="0" fillId="16" borderId="0" xfId="0" applyFill="1" applyBorder="1" applyAlignment="1"/>
    <xf numFmtId="49" fontId="0" fillId="16" borderId="0" xfId="0" applyNumberFormat="1" applyFill="1" applyBorder="1" applyAlignment="1">
      <alignment horizontal="center"/>
    </xf>
    <xf numFmtId="1" fontId="7" fillId="16" borderId="0" xfId="0" applyNumberFormat="1" applyFont="1" applyFill="1" applyBorder="1"/>
    <xf numFmtId="2" fontId="1" fillId="16" borderId="0" xfId="0" applyNumberFormat="1" applyFont="1" applyFill="1" applyBorder="1"/>
    <xf numFmtId="0" fontId="0" fillId="16" borderId="0" xfId="0" applyFill="1" applyAlignment="1">
      <alignment horizontal="right"/>
    </xf>
    <xf numFmtId="0" fontId="0" fillId="2" borderId="0" xfId="0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65" fontId="0" fillId="2" borderId="0" xfId="0" applyNumberFormat="1" applyFill="1" applyBorder="1"/>
    <xf numFmtId="0" fontId="50" fillId="0" borderId="14" xfId="0" applyFont="1" applyFill="1" applyBorder="1" applyAlignment="1">
      <alignment horizontal="center"/>
    </xf>
    <xf numFmtId="0" fontId="50" fillId="13" borderId="14" xfId="0" applyFont="1" applyFill="1" applyBorder="1" applyAlignment="1">
      <alignment horizontal="center"/>
    </xf>
    <xf numFmtId="165" fontId="50" fillId="0" borderId="0" xfId="0" applyNumberFormat="1" applyFont="1" applyFill="1" applyBorder="1" applyAlignment="1">
      <alignment horizontal="center"/>
    </xf>
    <xf numFmtId="1" fontId="50" fillId="0" borderId="0" xfId="0" applyNumberFormat="1" applyFont="1" applyFill="1" applyBorder="1" applyAlignment="1">
      <alignment horizontal="center"/>
    </xf>
    <xf numFmtId="0" fontId="0" fillId="16" borderId="0" xfId="0" applyFill="1" applyBorder="1" applyAlignment="1">
      <alignment horizontal="right" vertical="top"/>
    </xf>
    <xf numFmtId="0" fontId="36" fillId="13" borderId="28" xfId="0" applyFont="1" applyFill="1" applyBorder="1" applyAlignment="1">
      <alignment vertical="center" textRotation="90" wrapText="1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1" fontId="50" fillId="13" borderId="0" xfId="0" applyNumberFormat="1" applyFont="1" applyFill="1" applyBorder="1" applyAlignment="1">
      <alignment horizontal="center"/>
    </xf>
    <xf numFmtId="0" fontId="36" fillId="13" borderId="0" xfId="0" applyFont="1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165" fontId="0" fillId="4" borderId="0" xfId="0" applyNumberForma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35" fillId="16" borderId="0" xfId="0" applyFont="1" applyFill="1"/>
    <xf numFmtId="0" fontId="0" fillId="16" borderId="19" xfId="0" applyFont="1" applyFill="1" applyBorder="1" applyAlignment="1">
      <alignment horizontal="center"/>
    </xf>
    <xf numFmtId="165" fontId="0" fillId="16" borderId="0" xfId="0" applyNumberFormat="1" applyFill="1"/>
    <xf numFmtId="1" fontId="5" fillId="16" borderId="0" xfId="0" applyNumberFormat="1" applyFont="1" applyFill="1" applyAlignment="1">
      <alignment horizontal="right"/>
    </xf>
    <xf numFmtId="2" fontId="0" fillId="16" borderId="0" xfId="0" applyNumberFormat="1" applyFont="1" applyFill="1" applyBorder="1"/>
    <xf numFmtId="0" fontId="35" fillId="16" borderId="0" xfId="0" applyFont="1" applyFill="1" applyAlignment="1">
      <alignment wrapText="1"/>
    </xf>
    <xf numFmtId="0" fontId="0" fillId="16" borderId="0" xfId="0" applyFont="1" applyFill="1" applyAlignment="1">
      <alignment horizontal="left" wrapText="1"/>
    </xf>
    <xf numFmtId="0" fontId="0" fillId="16" borderId="0" xfId="0" applyFont="1" applyFill="1" applyAlignment="1">
      <alignment horizontal="right"/>
    </xf>
    <xf numFmtId="2" fontId="0" fillId="16" borderId="1" xfId="0" applyNumberFormat="1" applyFill="1" applyBorder="1"/>
    <xf numFmtId="1" fontId="0" fillId="16" borderId="1" xfId="0" applyNumberFormat="1" applyFill="1" applyBorder="1"/>
    <xf numFmtId="165" fontId="0" fillId="16" borderId="1" xfId="0" applyNumberFormat="1" applyFill="1" applyBorder="1"/>
    <xf numFmtId="0" fontId="36" fillId="0" borderId="4" xfId="0" applyFont="1" applyFill="1" applyBorder="1" applyAlignment="1">
      <alignment wrapText="1"/>
    </xf>
    <xf numFmtId="0" fontId="36" fillId="0" borderId="16" xfId="0" applyFont="1" applyFill="1" applyBorder="1" applyAlignment="1">
      <alignment horizontal="center" vertical="center" textRotation="90" wrapText="1"/>
    </xf>
    <xf numFmtId="0" fontId="36" fillId="0" borderId="15" xfId="0" applyFont="1" applyFill="1" applyBorder="1" applyAlignment="1">
      <alignment horizontal="center" vertical="center" textRotation="90" wrapText="1"/>
    </xf>
    <xf numFmtId="0" fontId="36" fillId="0" borderId="8" xfId="0" applyFont="1" applyFill="1" applyBorder="1" applyAlignment="1">
      <alignment horizontal="center" vertical="center" textRotation="90" wrapText="1"/>
    </xf>
    <xf numFmtId="0" fontId="36" fillId="0" borderId="7" xfId="0" applyFont="1" applyFill="1" applyBorder="1" applyAlignment="1">
      <alignment horizontal="center" vertical="center" textRotation="90" wrapText="1"/>
    </xf>
    <xf numFmtId="0" fontId="46" fillId="0" borderId="7" xfId="0" applyFont="1" applyFill="1" applyBorder="1" applyAlignment="1">
      <alignment horizontal="center" vertical="center" textRotation="90" wrapText="1"/>
    </xf>
    <xf numFmtId="0" fontId="36" fillId="0" borderId="4" xfId="0" applyFont="1" applyFill="1" applyBorder="1" applyAlignment="1">
      <alignment vertical="center" textRotation="90" wrapText="1"/>
    </xf>
    <xf numFmtId="0" fontId="36" fillId="13" borderId="7" xfId="0" applyFont="1" applyFill="1" applyBorder="1" applyAlignment="1">
      <alignment horizontal="center" vertical="center" textRotation="90" wrapText="1"/>
    </xf>
    <xf numFmtId="0" fontId="36" fillId="13" borderId="4" xfId="0" applyFont="1" applyFill="1" applyBorder="1" applyAlignment="1">
      <alignment vertical="center" textRotation="90" wrapText="1"/>
    </xf>
    <xf numFmtId="0" fontId="36" fillId="0" borderId="8" xfId="0" applyFont="1" applyFill="1" applyBorder="1"/>
    <xf numFmtId="0" fontId="38" fillId="0" borderId="14" xfId="0" applyFont="1" applyFill="1" applyBorder="1"/>
    <xf numFmtId="0" fontId="0" fillId="6" borderId="14" xfId="0" applyFill="1" applyBorder="1"/>
    <xf numFmtId="0" fontId="0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" fontId="20" fillId="6" borderId="14" xfId="0" applyNumberFormat="1" applyFont="1" applyFill="1" applyBorder="1"/>
    <xf numFmtId="1" fontId="5" fillId="6" borderId="14" xfId="0" applyNumberFormat="1" applyFont="1" applyFill="1" applyBorder="1"/>
    <xf numFmtId="1" fontId="0" fillId="6" borderId="14" xfId="0" applyNumberFormat="1" applyFill="1" applyBorder="1"/>
    <xf numFmtId="2" fontId="0" fillId="13" borderId="14" xfId="0" applyNumberFormat="1" applyFill="1" applyBorder="1"/>
    <xf numFmtId="2" fontId="0" fillId="6" borderId="14" xfId="0" applyNumberFormat="1" applyFill="1" applyBorder="1"/>
    <xf numFmtId="165" fontId="0" fillId="6" borderId="14" xfId="0" applyNumberFormat="1" applyFill="1" applyBorder="1"/>
    <xf numFmtId="0" fontId="44" fillId="0" borderId="14" xfId="0" applyFont="1" applyFill="1" applyBorder="1"/>
    <xf numFmtId="0" fontId="0" fillId="4" borderId="14" xfId="0" applyFill="1" applyBorder="1"/>
    <xf numFmtId="1" fontId="20" fillId="4" borderId="14" xfId="0" applyNumberFormat="1" applyFont="1" applyFill="1" applyBorder="1"/>
    <xf numFmtId="1" fontId="5" fillId="4" borderId="14" xfId="0" applyNumberFormat="1" applyFont="1" applyFill="1" applyBorder="1"/>
    <xf numFmtId="1" fontId="5" fillId="3" borderId="14" xfId="0" applyNumberFormat="1" applyFont="1" applyFill="1" applyBorder="1"/>
    <xf numFmtId="165" fontId="0" fillId="0" borderId="14" xfId="0" applyNumberFormat="1" applyFon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39" fillId="0" borderId="14" xfId="0" applyNumberFormat="1" applyFont="1" applyFill="1" applyBorder="1"/>
    <xf numFmtId="165" fontId="5" fillId="0" borderId="14" xfId="0" applyNumberFormat="1" applyFont="1" applyFill="1" applyBorder="1"/>
    <xf numFmtId="165" fontId="0" fillId="13" borderId="14" xfId="0" applyNumberFormat="1" applyFill="1" applyBorder="1"/>
    <xf numFmtId="0" fontId="44" fillId="0" borderId="14" xfId="0" applyFon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" fontId="36" fillId="0" borderId="14" xfId="0" applyNumberFormat="1" applyFont="1" applyFill="1" applyBorder="1"/>
    <xf numFmtId="0" fontId="0" fillId="6" borderId="14" xfId="0" applyFill="1" applyBorder="1" applyAlignment="1"/>
    <xf numFmtId="0" fontId="0" fillId="9" borderId="14" xfId="0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right"/>
    </xf>
    <xf numFmtId="1" fontId="20" fillId="9" borderId="14" xfId="0" applyNumberFormat="1" applyFont="1" applyFill="1" applyBorder="1"/>
    <xf numFmtId="1" fontId="5" fillId="9" borderId="14" xfId="0" applyNumberFormat="1" applyFont="1" applyFill="1" applyBorder="1"/>
    <xf numFmtId="1" fontId="5" fillId="9" borderId="14" xfId="0" applyNumberFormat="1" applyFont="1" applyFill="1" applyBorder="1" applyAlignment="1">
      <alignment horizontal="right"/>
    </xf>
    <xf numFmtId="0" fontId="0" fillId="9" borderId="14" xfId="0" applyFill="1" applyBorder="1"/>
    <xf numFmtId="0" fontId="0" fillId="9" borderId="14" xfId="0" applyFill="1" applyBorder="1" applyAlignment="1">
      <alignment horizontal="righ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right"/>
    </xf>
    <xf numFmtId="1" fontId="20" fillId="10" borderId="14" xfId="0" applyNumberFormat="1" applyFont="1" applyFill="1" applyBorder="1"/>
    <xf numFmtId="1" fontId="5" fillId="10" borderId="14" xfId="0" applyNumberFormat="1" applyFont="1" applyFill="1" applyBorder="1"/>
    <xf numFmtId="0" fontId="0" fillId="6" borderId="14" xfId="0" applyFill="1" applyBorder="1" applyAlignment="1">
      <alignment horizontal="right"/>
    </xf>
    <xf numFmtId="166" fontId="0" fillId="0" borderId="14" xfId="0" applyNumberFormat="1" applyFill="1" applyBorder="1" applyAlignment="1">
      <alignment horizontal="center"/>
    </xf>
    <xf numFmtId="0" fontId="45" fillId="0" borderId="14" xfId="0" applyFont="1" applyFill="1" applyBorder="1"/>
    <xf numFmtId="0" fontId="6" fillId="0" borderId="14" xfId="0" applyFont="1" applyFill="1" applyBorder="1" applyAlignment="1">
      <alignment horizontal="center"/>
    </xf>
    <xf numFmtId="165" fontId="45" fillId="0" borderId="14" xfId="0" applyNumberFormat="1" applyFont="1" applyFill="1" applyBorder="1"/>
    <xf numFmtId="0" fontId="0" fillId="7" borderId="14" xfId="0" applyFill="1" applyBorder="1"/>
    <xf numFmtId="0" fontId="0" fillId="7" borderId="14" xfId="0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1" fontId="20" fillId="7" borderId="14" xfId="0" applyNumberFormat="1" applyFont="1" applyFill="1" applyBorder="1"/>
    <xf numFmtId="1" fontId="0" fillId="7" borderId="14" xfId="0" applyNumberFormat="1" applyFill="1" applyBorder="1"/>
    <xf numFmtId="1" fontId="5" fillId="7" borderId="14" xfId="0" applyNumberFormat="1" applyFont="1" applyFill="1" applyBorder="1"/>
    <xf numFmtId="0" fontId="0" fillId="15" borderId="14" xfId="0" applyFill="1" applyBorder="1"/>
    <xf numFmtId="0" fontId="0" fillId="15" borderId="14" xfId="0" applyFill="1" applyBorder="1" applyAlignment="1">
      <alignment horizontal="center"/>
    </xf>
    <xf numFmtId="0" fontId="0" fillId="15" borderId="14" xfId="0" applyFont="1" applyFill="1" applyBorder="1" applyAlignment="1">
      <alignment horizontal="center"/>
    </xf>
    <xf numFmtId="1" fontId="20" fillId="15" borderId="14" xfId="0" applyNumberFormat="1" applyFont="1" applyFill="1" applyBorder="1"/>
    <xf numFmtId="1" fontId="5" fillId="15" borderId="14" xfId="0" applyNumberFormat="1" applyFont="1" applyFill="1" applyBorder="1"/>
    <xf numFmtId="0" fontId="0" fillId="14" borderId="14" xfId="0" applyFill="1" applyBorder="1"/>
    <xf numFmtId="0" fontId="0" fillId="14" borderId="14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1" fontId="20" fillId="14" borderId="14" xfId="0" applyNumberFormat="1" applyFont="1" applyFill="1" applyBorder="1"/>
    <xf numFmtId="1" fontId="5" fillId="14" borderId="14" xfId="0" applyNumberFormat="1" applyFont="1" applyFill="1" applyBorder="1"/>
    <xf numFmtId="0" fontId="0" fillId="15" borderId="14" xfId="0" applyFill="1" applyBorder="1" applyAlignment="1">
      <alignment horizontal="right"/>
    </xf>
    <xf numFmtId="0" fontId="0" fillId="7" borderId="14" xfId="0" applyFill="1" applyBorder="1" applyAlignment="1">
      <alignment horizontal="right" vertical="top"/>
    </xf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1" fontId="20" fillId="3" borderId="14" xfId="0" applyNumberFormat="1" applyFont="1" applyFill="1" applyBorder="1"/>
    <xf numFmtId="0" fontId="0" fillId="11" borderId="14" xfId="0" applyFill="1" applyBorder="1" applyAlignment="1">
      <alignment horizontal="center"/>
    </xf>
    <xf numFmtId="0" fontId="0" fillId="3" borderId="14" xfId="0" applyFill="1" applyBorder="1" applyAlignment="1"/>
    <xf numFmtId="0" fontId="0" fillId="14" borderId="14" xfId="0" applyFill="1" applyBorder="1" applyAlignment="1">
      <alignment horizontal="right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4" xfId="0" applyFont="1" applyFill="1" applyBorder="1" applyAlignment="1">
      <alignment horizontal="center"/>
    </xf>
    <xf numFmtId="1" fontId="20" fillId="13" borderId="14" xfId="0" applyNumberFormat="1" applyFont="1" applyFill="1" applyBorder="1"/>
    <xf numFmtId="1" fontId="5" fillId="13" borderId="14" xfId="0" applyNumberFormat="1" applyFont="1" applyFill="1" applyBorder="1"/>
    <xf numFmtId="1" fontId="0" fillId="13" borderId="14" xfId="0" applyNumberFormat="1" applyFill="1" applyBorder="1"/>
    <xf numFmtId="0" fontId="0" fillId="13" borderId="14" xfId="0" applyFont="1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165" fontId="44" fillId="0" borderId="14" xfId="0" applyNumberFormat="1" applyFont="1" applyFill="1" applyBorder="1"/>
    <xf numFmtId="0" fontId="0" fillId="12" borderId="14" xfId="0" applyFill="1" applyBorder="1"/>
    <xf numFmtId="0" fontId="0" fillId="12" borderId="14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1" fontId="20" fillId="12" borderId="14" xfId="0" applyNumberFormat="1" applyFont="1" applyFill="1" applyBorder="1"/>
    <xf numFmtId="1" fontId="5" fillId="12" borderId="14" xfId="0" applyNumberFormat="1" applyFont="1" applyFill="1" applyBorder="1"/>
    <xf numFmtId="0" fontId="0" fillId="14" borderId="14" xfId="0" applyFont="1" applyFill="1" applyBorder="1" applyAlignment="1">
      <alignment horizontal="right"/>
    </xf>
    <xf numFmtId="0" fontId="0" fillId="10" borderId="14" xfId="0" applyFont="1" applyFill="1" applyBorder="1" applyAlignment="1">
      <alignment horizontal="right"/>
    </xf>
    <xf numFmtId="1" fontId="0" fillId="0" borderId="14" xfId="0" applyNumberFormat="1" applyFill="1" applyBorder="1" applyAlignment="1">
      <alignment horizontal="right"/>
    </xf>
    <xf numFmtId="0" fontId="0" fillId="13" borderId="14" xfId="0" applyFill="1" applyBorder="1" applyAlignment="1">
      <alignment horizontal="right"/>
    </xf>
    <xf numFmtId="165" fontId="38" fillId="13" borderId="14" xfId="0" applyNumberFormat="1" applyFont="1" applyFill="1" applyBorder="1"/>
    <xf numFmtId="1" fontId="0" fillId="0" borderId="14" xfId="0" applyNumberFormat="1" applyFont="1" applyFill="1" applyBorder="1"/>
    <xf numFmtId="1" fontId="2" fillId="0" borderId="14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0" fontId="0" fillId="14" borderId="14" xfId="0" applyFont="1" applyFill="1" applyBorder="1" applyAlignment="1"/>
    <xf numFmtId="0" fontId="0" fillId="6" borderId="14" xfId="0" applyFont="1" applyFill="1" applyBorder="1"/>
    <xf numFmtId="49" fontId="42" fillId="0" borderId="14" xfId="0" applyNumberFormat="1" applyFont="1" applyFill="1" applyBorder="1"/>
    <xf numFmtId="0" fontId="20" fillId="16" borderId="0" xfId="0" applyFont="1" applyFill="1" applyBorder="1" applyAlignment="1">
      <alignment horizontal="right"/>
    </xf>
    <xf numFmtId="1" fontId="0" fillId="16" borderId="0" xfId="0" applyNumberFormat="1" applyFill="1" applyBorder="1" applyAlignment="1">
      <alignment horizontal="right"/>
    </xf>
    <xf numFmtId="1" fontId="0" fillId="16" borderId="0" xfId="0" applyNumberFormat="1" applyFont="1" applyFill="1" applyBorder="1"/>
    <xf numFmtId="0" fontId="2" fillId="16" borderId="0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65" fontId="0" fillId="16" borderId="0" xfId="0" applyNumberFormat="1" applyFon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0" fontId="1" fillId="16" borderId="0" xfId="0" applyFont="1" applyFill="1"/>
    <xf numFmtId="1" fontId="7" fillId="16" borderId="0" xfId="0" applyNumberFormat="1" applyFont="1" applyFill="1"/>
    <xf numFmtId="1" fontId="1" fillId="16" borderId="0" xfId="0" applyNumberFormat="1" applyFont="1" applyFill="1"/>
    <xf numFmtId="2" fontId="1" fillId="16" borderId="0" xfId="0" applyNumberFormat="1" applyFont="1" applyFill="1"/>
    <xf numFmtId="165" fontId="0" fillId="16" borderId="0" xfId="0" applyNumberFormat="1" applyFill="1" applyBorder="1" applyAlignment="1">
      <alignment horizontal="center"/>
    </xf>
    <xf numFmtId="0" fontId="1" fillId="16" borderId="0" xfId="0" applyFont="1" applyFill="1" applyBorder="1"/>
    <xf numFmtId="1" fontId="1" fillId="16" borderId="0" xfId="0" applyNumberFormat="1" applyFont="1" applyFill="1" applyBorder="1"/>
    <xf numFmtId="1" fontId="0" fillId="16" borderId="0" xfId="0" applyNumberFormat="1" applyFont="1" applyFill="1" applyBorder="1" applyAlignment="1">
      <alignment horizontal="center"/>
    </xf>
    <xf numFmtId="1" fontId="0" fillId="16" borderId="0" xfId="0" applyNumberFormat="1" applyFont="1" applyFill="1" applyBorder="1" applyAlignment="1">
      <alignment horizontal="right"/>
    </xf>
    <xf numFmtId="1" fontId="2" fillId="13" borderId="14" xfId="0" applyNumberFormat="1" applyFont="1" applyFill="1" applyBorder="1"/>
    <xf numFmtId="1" fontId="2" fillId="13" borderId="0" xfId="0" applyNumberFormat="1" applyFont="1" applyFill="1" applyBorder="1"/>
    <xf numFmtId="165" fontId="2" fillId="13" borderId="14" xfId="0" applyNumberFormat="1" applyFont="1" applyFill="1" applyBorder="1"/>
    <xf numFmtId="1" fontId="7" fillId="2" borderId="1" xfId="0" applyNumberFormat="1" applyFont="1" applyFill="1" applyBorder="1"/>
    <xf numFmtId="1" fontId="0" fillId="13" borderId="0" xfId="0" applyNumberFormat="1" applyFont="1" applyFill="1" applyBorder="1"/>
    <xf numFmtId="1" fontId="1" fillId="13" borderId="0" xfId="0" applyNumberFormat="1" applyFont="1" applyFill="1"/>
    <xf numFmtId="1" fontId="1" fillId="13" borderId="0" xfId="0" applyNumberFormat="1" applyFont="1" applyFill="1" applyBorder="1"/>
    <xf numFmtId="0" fontId="40" fillId="13" borderId="0" xfId="0" applyFont="1" applyFill="1" applyBorder="1"/>
    <xf numFmtId="165" fontId="2" fillId="13" borderId="0" xfId="0" applyNumberFormat="1" applyFont="1" applyFill="1"/>
    <xf numFmtId="1" fontId="0" fillId="13" borderId="0" xfId="0" applyNumberFormat="1" applyFill="1"/>
    <xf numFmtId="1" fontId="0" fillId="13" borderId="0" xfId="0" applyNumberFormat="1" applyFill="1" applyBorder="1"/>
    <xf numFmtId="1" fontId="7" fillId="13" borderId="1" xfId="0" applyNumberFormat="1" applyFont="1" applyFill="1" applyBorder="1"/>
    <xf numFmtId="1" fontId="0" fillId="13" borderId="1" xfId="0" applyNumberFormat="1" applyFill="1" applyBorder="1"/>
    <xf numFmtId="0" fontId="0" fillId="13" borderId="0" xfId="0" applyFill="1" applyBorder="1" applyAlignment="1">
      <alignment horizontal="right"/>
    </xf>
    <xf numFmtId="0" fontId="7" fillId="13" borderId="1" xfId="0" applyFont="1" applyFill="1" applyBorder="1"/>
    <xf numFmtId="1" fontId="0" fillId="13" borderId="17" xfId="0" applyNumberFormat="1" applyFill="1" applyBorder="1"/>
    <xf numFmtId="0" fontId="0" fillId="13" borderId="1" xfId="0" applyFill="1" applyBorder="1"/>
    <xf numFmtId="1" fontId="0" fillId="13" borderId="5" xfId="0" applyNumberFormat="1" applyFill="1" applyBorder="1"/>
    <xf numFmtId="0" fontId="0" fillId="16" borderId="1" xfId="0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1" xfId="0" applyFill="1" applyBorder="1"/>
    <xf numFmtId="1" fontId="20" fillId="16" borderId="1" xfId="0" applyNumberFormat="1" applyFont="1" applyFill="1" applyBorder="1"/>
    <xf numFmtId="1" fontId="5" fillId="16" borderId="1" xfId="0" applyNumberFormat="1" applyFont="1" applyFill="1" applyBorder="1"/>
    <xf numFmtId="1" fontId="2" fillId="16" borderId="1" xfId="0" applyNumberFormat="1" applyFont="1" applyFill="1" applyBorder="1"/>
    <xf numFmtId="165" fontId="0" fillId="16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0" xfId="0" applyFont="1" applyFill="1" applyAlignment="1">
      <alignment horizontal="center"/>
    </xf>
    <xf numFmtId="0" fontId="0" fillId="6" borderId="0" xfId="0" applyFill="1" applyBorder="1" applyAlignment="1">
      <alignment horizontal="right"/>
    </xf>
    <xf numFmtId="0" fontId="20" fillId="6" borderId="0" xfId="0" applyFont="1" applyFill="1" applyBorder="1" applyAlignment="1">
      <alignment horizontal="right"/>
    </xf>
    <xf numFmtId="1" fontId="5" fillId="6" borderId="0" xfId="0" applyNumberFormat="1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20" fillId="6" borderId="0" xfId="0" applyNumberFormat="1" applyFont="1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20" fillId="9" borderId="0" xfId="0" applyNumberFormat="1" applyFont="1" applyFill="1" applyBorder="1"/>
    <xf numFmtId="1" fontId="5" fillId="9" borderId="0" xfId="0" applyNumberFormat="1" applyFont="1" applyFill="1" applyBorder="1"/>
    <xf numFmtId="0" fontId="0" fillId="18" borderId="0" xfId="0" applyFill="1" applyBorder="1"/>
    <xf numFmtId="0" fontId="0" fillId="18" borderId="0" xfId="0" applyFill="1" applyBorder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1" fontId="20" fillId="18" borderId="0" xfId="0" applyNumberFormat="1" applyFont="1" applyFill="1" applyBorder="1"/>
    <xf numFmtId="1" fontId="5" fillId="18" borderId="0" xfId="0" applyNumberFormat="1" applyFont="1" applyFill="1" applyBorder="1"/>
    <xf numFmtId="1" fontId="0" fillId="4" borderId="0" xfId="0" applyNumberFormat="1" applyFont="1" applyFill="1" applyBorder="1" applyAlignment="1">
      <alignment horizontal="right"/>
    </xf>
    <xf numFmtId="1" fontId="7" fillId="4" borderId="0" xfId="0" applyNumberFormat="1" applyFont="1" applyFill="1" applyBorder="1"/>
    <xf numFmtId="0" fontId="0" fillId="13" borderId="0" xfId="0" applyFont="1" applyFill="1" applyAlignment="1">
      <alignment horizontal="center"/>
    </xf>
    <xf numFmtId="1" fontId="0" fillId="13" borderId="14" xfId="0" applyNumberFormat="1" applyFont="1" applyFill="1" applyBorder="1" applyAlignment="1">
      <alignment horizontal="center"/>
    </xf>
    <xf numFmtId="0" fontId="44" fillId="13" borderId="14" xfId="0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0" fontId="6" fillId="13" borderId="14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8" fillId="13" borderId="14" xfId="0" applyFont="1" applyFill="1" applyBorder="1"/>
    <xf numFmtId="165" fontId="0" fillId="13" borderId="0" xfId="0" applyNumberFormat="1" applyFont="1" applyFill="1" applyAlignment="1">
      <alignment horizontal="center"/>
    </xf>
    <xf numFmtId="2" fontId="0" fillId="13" borderId="0" xfId="0" applyNumberFormat="1" applyFill="1" applyBorder="1"/>
    <xf numFmtId="2" fontId="0" fillId="13" borderId="0" xfId="0" applyNumberFormat="1" applyFont="1" applyFill="1" applyBorder="1"/>
    <xf numFmtId="2" fontId="0" fillId="13" borderId="0" xfId="0" applyNumberFormat="1" applyFill="1"/>
    <xf numFmtId="165" fontId="0" fillId="13" borderId="0" xfId="0" applyNumberFormat="1" applyFill="1"/>
    <xf numFmtId="0" fontId="0" fillId="13" borderId="0" xfId="0" applyFont="1" applyFill="1" applyBorder="1" applyAlignment="1">
      <alignment horizontal="center"/>
    </xf>
    <xf numFmtId="1" fontId="0" fillId="13" borderId="0" xfId="0" applyNumberFormat="1" applyFont="1" applyFill="1" applyAlignment="1">
      <alignment horizontal="center"/>
    </xf>
    <xf numFmtId="1" fontId="5" fillId="13" borderId="0" xfId="0" applyNumberFormat="1" applyFont="1" applyFill="1" applyBorder="1"/>
    <xf numFmtId="1" fontId="0" fillId="13" borderId="0" xfId="0" applyNumberFormat="1" applyFill="1" applyBorder="1" applyAlignment="1">
      <alignment horizontal="right"/>
    </xf>
    <xf numFmtId="1" fontId="5" fillId="13" borderId="0" xfId="0" applyNumberFormat="1" applyFont="1" applyFill="1"/>
    <xf numFmtId="0" fontId="0" fillId="13" borderId="1" xfId="0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165" fontId="36" fillId="13" borderId="14" xfId="0" applyNumberFormat="1" applyFont="1" applyFill="1" applyBorder="1" applyAlignment="1">
      <alignment horizontal="center"/>
    </xf>
    <xf numFmtId="165" fontId="36" fillId="0" borderId="14" xfId="0" applyNumberFormat="1" applyFont="1" applyFill="1" applyBorder="1" applyAlignment="1">
      <alignment horizontal="center"/>
    </xf>
    <xf numFmtId="165" fontId="0" fillId="13" borderId="14" xfId="0" applyNumberFormat="1" applyFill="1" applyBorder="1" applyAlignment="1">
      <alignment horizontal="center"/>
    </xf>
    <xf numFmtId="165" fontId="5" fillId="6" borderId="14" xfId="0" applyNumberFormat="1" applyFon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2" fillId="13" borderId="14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5" fontId="0" fillId="13" borderId="0" xfId="0" applyNumberForma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2" fillId="13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5" fillId="0" borderId="14" xfId="0" applyNumberFormat="1" applyFont="1" applyFill="1" applyBorder="1" applyAlignment="1">
      <alignment horizontal="center"/>
    </xf>
    <xf numFmtId="165" fontId="5" fillId="9" borderId="14" xfId="0" applyNumberFormat="1" applyFont="1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5" fontId="0" fillId="13" borderId="0" xfId="0" applyNumberFormat="1" applyFill="1" applyAlignment="1">
      <alignment horizontal="center"/>
    </xf>
    <xf numFmtId="165" fontId="5" fillId="14" borderId="14" xfId="0" applyNumberFormat="1" applyFont="1" applyFill="1" applyBorder="1" applyAlignment="1">
      <alignment horizontal="center"/>
    </xf>
    <xf numFmtId="165" fontId="0" fillId="14" borderId="14" xfId="0" applyNumberFormat="1" applyFill="1" applyBorder="1" applyAlignment="1">
      <alignment horizontal="center"/>
    </xf>
    <xf numFmtId="165" fontId="5" fillId="15" borderId="14" xfId="0" applyNumberFormat="1" applyFont="1" applyFill="1" applyBorder="1" applyAlignment="1">
      <alignment horizontal="center"/>
    </xf>
    <xf numFmtId="165" fontId="0" fillId="15" borderId="14" xfId="0" applyNumberForma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5" fillId="18" borderId="0" xfId="0" applyNumberFormat="1" applyFont="1" applyFill="1" applyBorder="1" applyAlignment="1">
      <alignment horizontal="center"/>
    </xf>
    <xf numFmtId="165" fontId="2" fillId="18" borderId="0" xfId="0" applyNumberFormat="1" applyFont="1" applyFill="1" applyBorder="1" applyAlignment="1">
      <alignment horizontal="center"/>
    </xf>
    <xf numFmtId="165" fontId="5" fillId="18" borderId="0" xfId="0" applyNumberFormat="1" applyFont="1" applyFill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13" borderId="14" xfId="0" applyNumberFormat="1" applyFont="1" applyFill="1" applyBorder="1" applyAlignment="1">
      <alignment horizontal="center"/>
    </xf>
    <xf numFmtId="165" fontId="5" fillId="7" borderId="0" xfId="0" applyNumberFormat="1" applyFon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36" fillId="13" borderId="0" xfId="0" applyNumberFormat="1" applyFont="1" applyFill="1" applyAlignment="1">
      <alignment horizontal="center"/>
    </xf>
    <xf numFmtId="165" fontId="36" fillId="0" borderId="0" xfId="0" applyNumberFormat="1" applyFont="1" applyFill="1" applyAlignment="1">
      <alignment horizontal="center"/>
    </xf>
    <xf numFmtId="165" fontId="36" fillId="2" borderId="14" xfId="0" applyNumberFormat="1" applyFont="1" applyFill="1" applyBorder="1" applyAlignment="1">
      <alignment horizontal="center"/>
    </xf>
    <xf numFmtId="165" fontId="0" fillId="10" borderId="14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12" borderId="0" xfId="0" applyNumberForma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/>
    </xf>
    <xf numFmtId="165" fontId="0" fillId="12" borderId="14" xfId="0" applyNumberForma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5" fillId="13" borderId="0" xfId="0" applyNumberFormat="1" applyFont="1" applyFill="1" applyBorder="1" applyAlignment="1">
      <alignment horizontal="center"/>
    </xf>
    <xf numFmtId="165" fontId="5" fillId="6" borderId="0" xfId="0" applyNumberFormat="1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165" fontId="5" fillId="6" borderId="0" xfId="0" applyNumberFormat="1" applyFont="1" applyFill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5" fillId="10" borderId="14" xfId="0" applyNumberFormat="1" applyFont="1" applyFill="1" applyBorder="1" applyAlignment="1">
      <alignment horizontal="center"/>
    </xf>
    <xf numFmtId="165" fontId="7" fillId="8" borderId="0" xfId="0" applyNumberFormat="1" applyFont="1" applyFill="1" applyBorder="1" applyAlignment="1">
      <alignment horizontal="center"/>
    </xf>
    <xf numFmtId="165" fontId="0" fillId="8" borderId="0" xfId="0" applyNumberFormat="1" applyFont="1" applyFill="1" applyBorder="1" applyAlignment="1">
      <alignment horizontal="center"/>
    </xf>
    <xf numFmtId="165" fontId="0" fillId="13" borderId="0" xfId="0" applyNumberFormat="1" applyFont="1" applyFill="1" applyBorder="1" applyAlignment="1">
      <alignment horizontal="center"/>
    </xf>
    <xf numFmtId="165" fontId="5" fillId="8" borderId="0" xfId="0" applyNumberFormat="1" applyFont="1" applyFill="1" applyBorder="1" applyAlignment="1">
      <alignment horizontal="center"/>
    </xf>
    <xf numFmtId="165" fontId="5" fillId="12" borderId="0" xfId="0" applyNumberFormat="1" applyFont="1" applyFill="1" applyBorder="1" applyAlignment="1">
      <alignment horizontal="center"/>
    </xf>
    <xf numFmtId="165" fontId="5" fillId="12" borderId="0" xfId="0" applyNumberFormat="1" applyFont="1" applyFill="1" applyAlignment="1">
      <alignment horizontal="center"/>
    </xf>
    <xf numFmtId="165" fontId="7" fillId="6" borderId="0" xfId="0" applyNumberFormat="1" applyFont="1" applyFill="1" applyBorder="1" applyAlignment="1">
      <alignment horizontal="center"/>
    </xf>
    <xf numFmtId="165" fontId="1" fillId="13" borderId="0" xfId="0" applyNumberFormat="1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1" fillId="13" borderId="0" xfId="0" applyNumberFormat="1" applyFont="1" applyFill="1" applyBorder="1" applyAlignment="1">
      <alignment horizontal="center"/>
    </xf>
    <xf numFmtId="165" fontId="7" fillId="13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5" fillId="12" borderId="14" xfId="0" applyNumberFormat="1" applyFont="1" applyFill="1" applyBorder="1" applyAlignment="1">
      <alignment horizontal="center"/>
    </xf>
    <xf numFmtId="165" fontId="5" fillId="14" borderId="0" xfId="0" applyNumberFormat="1" applyFont="1" applyFill="1" applyBorder="1" applyAlignment="1">
      <alignment horizontal="center"/>
    </xf>
    <xf numFmtId="165" fontId="0" fillId="14" borderId="0" xfId="0" applyNumberFormat="1" applyFill="1" applyBorder="1" applyAlignment="1">
      <alignment horizontal="center"/>
    </xf>
    <xf numFmtId="165" fontId="5" fillId="14" borderId="0" xfId="0" applyNumberFormat="1" applyFont="1" applyFill="1" applyAlignment="1">
      <alignment horizontal="center"/>
    </xf>
    <xf numFmtId="165" fontId="7" fillId="4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165" fontId="7" fillId="3" borderId="0" xfId="0" applyNumberFormat="1" applyFont="1" applyFill="1" applyBorder="1" applyAlignment="1">
      <alignment horizontal="center"/>
    </xf>
    <xf numFmtId="165" fontId="38" fillId="13" borderId="14" xfId="0" applyNumberFormat="1" applyFont="1" applyFill="1" applyBorder="1" applyAlignment="1">
      <alignment horizontal="center"/>
    </xf>
    <xf numFmtId="165" fontId="38" fillId="0" borderId="14" xfId="0" applyNumberFormat="1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1" fontId="20" fillId="2" borderId="0" xfId="0" applyNumberFormat="1" applyFont="1" applyFill="1" applyBorder="1"/>
    <xf numFmtId="1" fontId="5" fillId="2" borderId="0" xfId="0" applyNumberFormat="1" applyFont="1" applyFill="1" applyBorder="1"/>
    <xf numFmtId="0" fontId="0" fillId="19" borderId="0" xfId="0" applyFill="1" applyBorder="1"/>
    <xf numFmtId="0" fontId="0" fillId="19" borderId="0" xfId="0" applyFill="1" applyBorder="1" applyAlignment="1">
      <alignment horizontal="center"/>
    </xf>
    <xf numFmtId="1" fontId="20" fillId="19" borderId="0" xfId="0" applyNumberFormat="1" applyFont="1" applyFill="1" applyBorder="1"/>
    <xf numFmtId="1" fontId="5" fillId="19" borderId="0" xfId="0" applyNumberFormat="1" applyFont="1" applyFill="1" applyBorder="1"/>
    <xf numFmtId="165" fontId="0" fillId="19" borderId="0" xfId="0" applyNumberFormat="1" applyFill="1" applyBorder="1" applyAlignment="1">
      <alignment horizontal="center"/>
    </xf>
    <xf numFmtId="165" fontId="5" fillId="19" borderId="0" xfId="0" applyNumberFormat="1" applyFont="1" applyFill="1" applyBorder="1" applyAlignment="1">
      <alignment horizontal="center"/>
    </xf>
    <xf numFmtId="165" fontId="44" fillId="13" borderId="14" xfId="0" applyNumberFormat="1" applyFont="1" applyFill="1" applyBorder="1" applyAlignment="1">
      <alignment horizontal="center"/>
    </xf>
    <xf numFmtId="165" fontId="51" fillId="6" borderId="14" xfId="0" applyNumberFormat="1" applyFont="1" applyFill="1" applyBorder="1" applyAlignment="1">
      <alignment horizontal="center"/>
    </xf>
    <xf numFmtId="165" fontId="44" fillId="6" borderId="14" xfId="0" applyNumberFormat="1" applyFont="1" applyFill="1" applyBorder="1" applyAlignment="1">
      <alignment horizontal="center"/>
    </xf>
    <xf numFmtId="165" fontId="52" fillId="13" borderId="14" xfId="0" applyNumberFormat="1" applyFont="1" applyFill="1" applyBorder="1" applyAlignment="1">
      <alignment horizontal="center"/>
    </xf>
    <xf numFmtId="165" fontId="51" fillId="4" borderId="14" xfId="0" applyNumberFormat="1" applyFont="1" applyFill="1" applyBorder="1" applyAlignment="1">
      <alignment horizontal="center"/>
    </xf>
    <xf numFmtId="165" fontId="44" fillId="4" borderId="14" xfId="0" applyNumberFormat="1" applyFont="1" applyFill="1" applyBorder="1" applyAlignment="1">
      <alignment horizontal="center"/>
    </xf>
    <xf numFmtId="165" fontId="51" fillId="3" borderId="14" xfId="0" applyNumberFormat="1" applyFont="1" applyFill="1" applyBorder="1" applyAlignment="1">
      <alignment horizontal="center"/>
    </xf>
    <xf numFmtId="165" fontId="44" fillId="13" borderId="0" xfId="0" applyNumberFormat="1" applyFont="1" applyFill="1" applyBorder="1" applyAlignment="1">
      <alignment horizontal="center"/>
    </xf>
    <xf numFmtId="165" fontId="51" fillId="3" borderId="0" xfId="0" applyNumberFormat="1" applyFont="1" applyFill="1" applyBorder="1" applyAlignment="1">
      <alignment horizontal="center"/>
    </xf>
    <xf numFmtId="165" fontId="44" fillId="3" borderId="0" xfId="0" applyNumberFormat="1" applyFont="1" applyFill="1" applyBorder="1" applyAlignment="1">
      <alignment horizontal="center"/>
    </xf>
    <xf numFmtId="165" fontId="52" fillId="13" borderId="0" xfId="0" applyNumberFormat="1" applyFont="1" applyFill="1" applyBorder="1" applyAlignment="1">
      <alignment horizontal="center"/>
    </xf>
    <xf numFmtId="165" fontId="51" fillId="3" borderId="0" xfId="0" applyNumberFormat="1" applyFont="1" applyFill="1" applyAlignment="1">
      <alignment horizontal="center"/>
    </xf>
    <xf numFmtId="165" fontId="44" fillId="6" borderId="0" xfId="0" applyNumberFormat="1" applyFont="1" applyFill="1" applyBorder="1" applyAlignment="1">
      <alignment horizontal="center"/>
    </xf>
    <xf numFmtId="165" fontId="44" fillId="13" borderId="0" xfId="0" applyNumberFormat="1" applyFont="1" applyFill="1" applyAlignment="1">
      <alignment horizontal="center"/>
    </xf>
    <xf numFmtId="165" fontId="51" fillId="0" borderId="14" xfId="0" applyNumberFormat="1" applyFont="1" applyFill="1" applyBorder="1" applyAlignment="1">
      <alignment horizontal="center"/>
    </xf>
    <xf numFmtId="165" fontId="44" fillId="0" borderId="14" xfId="0" applyNumberFormat="1" applyFont="1" applyFill="1" applyBorder="1" applyAlignment="1">
      <alignment horizontal="center"/>
    </xf>
    <xf numFmtId="165" fontId="51" fillId="9" borderId="0" xfId="0" applyNumberFormat="1" applyFont="1" applyFill="1" applyBorder="1" applyAlignment="1">
      <alignment horizontal="center"/>
    </xf>
    <xf numFmtId="165" fontId="44" fillId="9" borderId="0" xfId="0" applyNumberFormat="1" applyFont="1" applyFill="1" applyBorder="1" applyAlignment="1">
      <alignment horizontal="center"/>
    </xf>
    <xf numFmtId="165" fontId="51" fillId="9" borderId="0" xfId="0" applyNumberFormat="1" applyFont="1" applyFill="1" applyAlignment="1">
      <alignment horizontal="center"/>
    </xf>
    <xf numFmtId="165" fontId="44" fillId="2" borderId="0" xfId="0" applyNumberFormat="1" applyFont="1" applyFill="1" applyBorder="1" applyAlignment="1">
      <alignment horizontal="center"/>
    </xf>
    <xf numFmtId="165" fontId="51" fillId="2" borderId="0" xfId="0" applyNumberFormat="1" applyFont="1" applyFill="1" applyBorder="1" applyAlignment="1">
      <alignment horizontal="center"/>
    </xf>
    <xf numFmtId="165" fontId="44" fillId="2" borderId="0" xfId="0" applyNumberFormat="1" applyFont="1" applyFill="1" applyAlignment="1">
      <alignment horizontal="center"/>
    </xf>
    <xf numFmtId="165" fontId="51" fillId="9" borderId="14" xfId="0" applyNumberFormat="1" applyFont="1" applyFill="1" applyBorder="1" applyAlignment="1">
      <alignment horizontal="center"/>
    </xf>
    <xf numFmtId="165" fontId="44" fillId="9" borderId="14" xfId="0" applyNumberFormat="1" applyFont="1" applyFill="1" applyBorder="1" applyAlignment="1">
      <alignment horizontal="center"/>
    </xf>
    <xf numFmtId="165" fontId="53" fillId="9" borderId="14" xfId="0" applyNumberFormat="1" applyFont="1" applyFill="1" applyBorder="1" applyAlignment="1">
      <alignment horizontal="center"/>
    </xf>
    <xf numFmtId="165" fontId="51" fillId="7" borderId="14" xfId="0" applyNumberFormat="1" applyFont="1" applyFill="1" applyBorder="1" applyAlignment="1">
      <alignment horizontal="center"/>
    </xf>
    <xf numFmtId="165" fontId="44" fillId="7" borderId="14" xfId="0" applyNumberFormat="1" applyFont="1" applyFill="1" applyBorder="1" applyAlignment="1">
      <alignment horizontal="center"/>
    </xf>
    <xf numFmtId="165" fontId="51" fillId="14" borderId="14" xfId="0" applyNumberFormat="1" applyFont="1" applyFill="1" applyBorder="1" applyAlignment="1">
      <alignment horizontal="center"/>
    </xf>
    <xf numFmtId="165" fontId="44" fillId="14" borderId="14" xfId="0" applyNumberFormat="1" applyFont="1" applyFill="1" applyBorder="1" applyAlignment="1">
      <alignment horizontal="center"/>
    </xf>
    <xf numFmtId="165" fontId="51" fillId="15" borderId="14" xfId="0" applyNumberFormat="1" applyFont="1" applyFill="1" applyBorder="1" applyAlignment="1">
      <alignment horizontal="center"/>
    </xf>
    <xf numFmtId="165" fontId="44" fillId="15" borderId="14" xfId="0" applyNumberFormat="1" applyFont="1" applyFill="1" applyBorder="1" applyAlignment="1">
      <alignment horizontal="center"/>
    </xf>
    <xf numFmtId="165" fontId="51" fillId="4" borderId="0" xfId="0" applyNumberFormat="1" applyFont="1" applyFill="1" applyBorder="1" applyAlignment="1">
      <alignment horizontal="center"/>
    </xf>
    <xf numFmtId="165" fontId="44" fillId="4" borderId="0" xfId="0" applyNumberFormat="1" applyFont="1" applyFill="1" applyBorder="1" applyAlignment="1">
      <alignment horizontal="center"/>
    </xf>
    <xf numFmtId="165" fontId="51" fillId="4" borderId="0" xfId="0" applyNumberFormat="1" applyFont="1" applyFill="1" applyAlignment="1">
      <alignment horizontal="center"/>
    </xf>
    <xf numFmtId="165" fontId="53" fillId="6" borderId="14" xfId="0" applyNumberFormat="1" applyFont="1" applyFill="1" applyBorder="1" applyAlignment="1">
      <alignment horizontal="center"/>
    </xf>
    <xf numFmtId="165" fontId="44" fillId="3" borderId="14" xfId="0" applyNumberFormat="1" applyFont="1" applyFill="1" applyBorder="1" applyAlignment="1">
      <alignment horizontal="center"/>
    </xf>
    <xf numFmtId="165" fontId="51" fillId="18" borderId="0" xfId="0" applyNumberFormat="1" applyFont="1" applyFill="1" applyBorder="1" applyAlignment="1">
      <alignment horizontal="center"/>
    </xf>
    <xf numFmtId="165" fontId="44" fillId="18" borderId="0" xfId="0" applyNumberFormat="1" applyFont="1" applyFill="1" applyBorder="1" applyAlignment="1">
      <alignment horizontal="center"/>
    </xf>
    <xf numFmtId="165" fontId="51" fillId="18" borderId="0" xfId="0" applyNumberFormat="1" applyFont="1" applyFill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5" fontId="44" fillId="0" borderId="0" xfId="0" applyNumberFormat="1" applyFont="1" applyFill="1" applyBorder="1" applyAlignment="1">
      <alignment horizontal="center"/>
    </xf>
    <xf numFmtId="165" fontId="44" fillId="13" borderId="1" xfId="0" applyNumberFormat="1" applyFont="1" applyFill="1" applyBorder="1" applyAlignment="1">
      <alignment horizontal="center"/>
    </xf>
    <xf numFmtId="165" fontId="51" fillId="3" borderId="1" xfId="0" applyNumberFormat="1" applyFont="1" applyFill="1" applyBorder="1" applyAlignment="1">
      <alignment horizontal="center"/>
    </xf>
    <xf numFmtId="165" fontId="44" fillId="3" borderId="1" xfId="0" applyNumberFormat="1" applyFont="1" applyFill="1" applyBorder="1" applyAlignment="1">
      <alignment horizontal="center"/>
    </xf>
    <xf numFmtId="165" fontId="44" fillId="6" borderId="1" xfId="0" applyNumberFormat="1" applyFont="1" applyFill="1" applyBorder="1" applyAlignment="1">
      <alignment horizontal="center"/>
    </xf>
    <xf numFmtId="165" fontId="51" fillId="13" borderId="14" xfId="0" applyNumberFormat="1" applyFont="1" applyFill="1" applyBorder="1" applyAlignment="1">
      <alignment horizontal="center"/>
    </xf>
    <xf numFmtId="165" fontId="51" fillId="15" borderId="0" xfId="0" applyNumberFormat="1" applyFont="1" applyFill="1" applyBorder="1" applyAlignment="1">
      <alignment horizontal="center"/>
    </xf>
    <xf numFmtId="165" fontId="44" fillId="15" borderId="0" xfId="0" applyNumberFormat="1" applyFont="1" applyFill="1" applyBorder="1" applyAlignment="1">
      <alignment horizontal="center"/>
    </xf>
    <xf numFmtId="165" fontId="51" fillId="15" borderId="0" xfId="0" applyNumberFormat="1" applyFont="1" applyFill="1" applyAlignment="1">
      <alignment horizontal="center"/>
    </xf>
    <xf numFmtId="165" fontId="51" fillId="7" borderId="0" xfId="0" applyNumberFormat="1" applyFont="1" applyFill="1" applyBorder="1" applyAlignment="1">
      <alignment horizontal="center"/>
    </xf>
    <xf numFmtId="165" fontId="44" fillId="7" borderId="0" xfId="0" applyNumberFormat="1" applyFont="1" applyFill="1" applyBorder="1" applyAlignment="1">
      <alignment horizontal="center"/>
    </xf>
    <xf numFmtId="1" fontId="44" fillId="13" borderId="14" xfId="0" applyNumberFormat="1" applyFont="1" applyFill="1" applyBorder="1"/>
    <xf numFmtId="1" fontId="51" fillId="6" borderId="14" xfId="0" applyNumberFormat="1" applyFont="1" applyFill="1" applyBorder="1"/>
    <xf numFmtId="1" fontId="44" fillId="6" borderId="14" xfId="0" applyNumberFormat="1" applyFont="1" applyFill="1" applyBorder="1"/>
    <xf numFmtId="2" fontId="44" fillId="6" borderId="14" xfId="0" applyNumberFormat="1" applyFont="1" applyFill="1" applyBorder="1"/>
    <xf numFmtId="2" fontId="44" fillId="13" borderId="14" xfId="0" applyNumberFormat="1" applyFont="1" applyFill="1" applyBorder="1"/>
    <xf numFmtId="1" fontId="52" fillId="13" borderId="14" xfId="0" applyNumberFormat="1" applyFont="1" applyFill="1" applyBorder="1"/>
    <xf numFmtId="165" fontId="44" fillId="6" borderId="14" xfId="0" applyNumberFormat="1" applyFont="1" applyFill="1" applyBorder="1"/>
    <xf numFmtId="1" fontId="44" fillId="13" borderId="0" xfId="0" applyNumberFormat="1" applyFont="1" applyFill="1" applyBorder="1"/>
    <xf numFmtId="1" fontId="51" fillId="3" borderId="0" xfId="0" applyNumberFormat="1" applyFont="1" applyFill="1" applyBorder="1"/>
    <xf numFmtId="1" fontId="44" fillId="3" borderId="0" xfId="0" applyNumberFormat="1" applyFont="1" applyFill="1" applyBorder="1"/>
    <xf numFmtId="2" fontId="44" fillId="3" borderId="0" xfId="0" applyNumberFormat="1" applyFont="1" applyFill="1" applyBorder="1"/>
    <xf numFmtId="2" fontId="44" fillId="13" borderId="0" xfId="0" applyNumberFormat="1" applyFont="1" applyFill="1" applyBorder="1"/>
    <xf numFmtId="1" fontId="52" fillId="13" borderId="0" xfId="0" applyNumberFormat="1" applyFont="1" applyFill="1" applyBorder="1"/>
    <xf numFmtId="1" fontId="51" fillId="3" borderId="0" xfId="0" applyNumberFormat="1" applyFont="1" applyFill="1"/>
    <xf numFmtId="2" fontId="44" fillId="6" borderId="0" xfId="0" applyNumberFormat="1" applyFont="1" applyFill="1" applyBorder="1"/>
    <xf numFmtId="165" fontId="44" fillId="3" borderId="0" xfId="0" applyNumberFormat="1" applyFont="1" applyFill="1" applyBorder="1"/>
    <xf numFmtId="1" fontId="51" fillId="7" borderId="0" xfId="0" applyNumberFormat="1" applyFont="1" applyFill="1" applyBorder="1"/>
    <xf numFmtId="1" fontId="44" fillId="7" borderId="0" xfId="0" applyNumberFormat="1" applyFont="1" applyFill="1" applyBorder="1"/>
    <xf numFmtId="2" fontId="44" fillId="7" borderId="0" xfId="0" applyNumberFormat="1" applyFont="1" applyFill="1" applyBorder="1"/>
    <xf numFmtId="165" fontId="44" fillId="7" borderId="0" xfId="0" applyNumberFormat="1" applyFont="1" applyFill="1" applyBorder="1"/>
    <xf numFmtId="165" fontId="44" fillId="13" borderId="14" xfId="0" applyNumberFormat="1" applyFont="1" applyFill="1" applyBorder="1"/>
    <xf numFmtId="1" fontId="51" fillId="0" borderId="14" xfId="0" applyNumberFormat="1" applyFont="1" applyFill="1" applyBorder="1"/>
    <xf numFmtId="165" fontId="51" fillId="0" borderId="14" xfId="0" applyNumberFormat="1" applyFont="1" applyFill="1" applyBorder="1"/>
    <xf numFmtId="165" fontId="52" fillId="13" borderId="14" xfId="0" applyNumberFormat="1" applyFont="1" applyFill="1" applyBorder="1"/>
    <xf numFmtId="0" fontId="36" fillId="13" borderId="14" xfId="0" applyFont="1" applyFill="1" applyBorder="1" applyAlignment="1">
      <alignment horizontal="center"/>
    </xf>
    <xf numFmtId="0" fontId="44" fillId="6" borderId="14" xfId="0" applyFont="1" applyFill="1" applyBorder="1"/>
    <xf numFmtId="0" fontId="44" fillId="6" borderId="14" xfId="0" applyFont="1" applyFill="1" applyBorder="1" applyAlignment="1">
      <alignment horizontal="center"/>
    </xf>
    <xf numFmtId="0" fontId="44" fillId="4" borderId="14" xfId="0" applyFont="1" applyFill="1" applyBorder="1" applyAlignment="1">
      <alignment horizontal="center"/>
    </xf>
    <xf numFmtId="0" fontId="44" fillId="3" borderId="0" xfId="0" applyFont="1" applyFill="1" applyBorder="1"/>
    <xf numFmtId="0" fontId="44" fillId="3" borderId="0" xfId="0" applyFont="1" applyFill="1" applyBorder="1" applyAlignment="1">
      <alignment horizontal="center"/>
    </xf>
    <xf numFmtId="0" fontId="44" fillId="9" borderId="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49" fontId="38" fillId="0" borderId="14" xfId="0" applyNumberFormat="1" applyFont="1" applyFill="1" applyBorder="1"/>
    <xf numFmtId="0" fontId="44" fillId="9" borderId="14" xfId="0" applyFont="1" applyFill="1" applyBorder="1" applyAlignment="1">
      <alignment horizontal="center"/>
    </xf>
    <xf numFmtId="0" fontId="44" fillId="3" borderId="0" xfId="0" applyFont="1" applyFill="1" applyAlignment="1">
      <alignment horizontal="center"/>
    </xf>
    <xf numFmtId="0" fontId="45" fillId="13" borderId="14" xfId="0" applyFont="1" applyFill="1" applyBorder="1" applyAlignment="1">
      <alignment horizontal="center"/>
    </xf>
    <xf numFmtId="0" fontId="44" fillId="7" borderId="14" xfId="0" applyFont="1" applyFill="1" applyBorder="1" applyAlignment="1">
      <alignment horizontal="center"/>
    </xf>
    <xf numFmtId="0" fontId="44" fillId="14" borderId="14" xfId="0" applyFont="1" applyFill="1" applyBorder="1" applyAlignment="1">
      <alignment horizontal="center"/>
    </xf>
    <xf numFmtId="0" fontId="44" fillId="15" borderId="14" xfId="0" applyFont="1" applyFill="1" applyBorder="1" applyAlignment="1">
      <alignment horizontal="center"/>
    </xf>
    <xf numFmtId="0" fontId="44" fillId="4" borderId="0" xfId="0" applyFont="1" applyFill="1" applyBorder="1" applyAlignment="1">
      <alignment horizontal="center"/>
    </xf>
    <xf numFmtId="0" fontId="44" fillId="3" borderId="14" xfId="0" applyFont="1" applyFill="1" applyBorder="1" applyAlignment="1">
      <alignment horizontal="center"/>
    </xf>
    <xf numFmtId="0" fontId="44" fillId="18" borderId="0" xfId="0" applyFont="1" applyFill="1" applyBorder="1" applyAlignment="1">
      <alignment horizontal="center"/>
    </xf>
    <xf numFmtId="0" fontId="44" fillId="3" borderId="1" xfId="0" applyFont="1" applyFill="1" applyBorder="1" applyAlignment="1">
      <alignment horizontal="center"/>
    </xf>
    <xf numFmtId="0" fontId="44" fillId="15" borderId="0" xfId="0" applyFont="1" applyFill="1" applyBorder="1" applyAlignment="1">
      <alignment horizontal="center"/>
    </xf>
    <xf numFmtId="0" fontId="44" fillId="7" borderId="0" xfId="0" applyFont="1" applyFill="1" applyBorder="1"/>
    <xf numFmtId="0" fontId="44" fillId="7" borderId="0" xfId="0" applyFont="1" applyFill="1" applyBorder="1" applyAlignment="1">
      <alignment horizontal="center"/>
    </xf>
    <xf numFmtId="49" fontId="54" fillId="13" borderId="14" xfId="0" applyNumberFormat="1" applyFont="1" applyFill="1" applyBorder="1"/>
    <xf numFmtId="49" fontId="55" fillId="13" borderId="14" xfId="0" applyNumberFormat="1" applyFont="1" applyFill="1" applyBorder="1"/>
    <xf numFmtId="0" fontId="56" fillId="6" borderId="14" xfId="0" applyFont="1" applyFill="1" applyBorder="1"/>
    <xf numFmtId="0" fontId="56" fillId="6" borderId="14" xfId="0" applyFont="1" applyFill="1" applyBorder="1" applyAlignment="1">
      <alignment horizontal="center"/>
    </xf>
    <xf numFmtId="0" fontId="56" fillId="4" borderId="14" xfId="0" applyFont="1" applyFill="1" applyBorder="1"/>
    <xf numFmtId="0" fontId="56" fillId="4" borderId="14" xfId="0" applyFont="1" applyFill="1" applyBorder="1" applyAlignment="1">
      <alignment horizontal="center"/>
    </xf>
    <xf numFmtId="0" fontId="56" fillId="3" borderId="0" xfId="0" applyFont="1" applyFill="1" applyBorder="1"/>
    <xf numFmtId="0" fontId="56" fillId="3" borderId="0" xfId="0" applyFont="1" applyFill="1" applyBorder="1" applyAlignment="1">
      <alignment horizontal="center"/>
    </xf>
    <xf numFmtId="165" fontId="56" fillId="0" borderId="14" xfId="0" applyNumberFormat="1" applyFont="1" applyFill="1" applyBorder="1"/>
    <xf numFmtId="165" fontId="56" fillId="0" borderId="14" xfId="0" applyNumberFormat="1" applyFont="1" applyFill="1" applyBorder="1" applyAlignment="1">
      <alignment horizontal="center"/>
    </xf>
    <xf numFmtId="0" fontId="55" fillId="0" borderId="14" xfId="0" applyFont="1" applyFill="1" applyBorder="1"/>
    <xf numFmtId="0" fontId="56" fillId="9" borderId="0" xfId="0" applyFont="1" applyFill="1" applyBorder="1"/>
    <xf numFmtId="0" fontId="56" fillId="9" borderId="0" xfId="0" applyFont="1" applyFill="1" applyBorder="1" applyAlignment="1">
      <alignment horizontal="center"/>
    </xf>
    <xf numFmtId="0" fontId="56" fillId="2" borderId="0" xfId="0" applyFont="1" applyFill="1" applyBorder="1"/>
    <xf numFmtId="0" fontId="56" fillId="2" borderId="0" xfId="0" applyFont="1" applyFill="1" applyBorder="1" applyAlignment="1">
      <alignment horizontal="center"/>
    </xf>
    <xf numFmtId="49" fontId="54" fillId="0" borderId="14" xfId="0" applyNumberFormat="1" applyFont="1" applyFill="1" applyBorder="1"/>
    <xf numFmtId="49" fontId="55" fillId="0" borderId="14" xfId="0" applyNumberFormat="1" applyFont="1" applyFill="1" applyBorder="1"/>
    <xf numFmtId="0" fontId="57" fillId="9" borderId="14" xfId="0" applyFont="1" applyFill="1" applyBorder="1"/>
    <xf numFmtId="0" fontId="56" fillId="9" borderId="14" xfId="0" applyFont="1" applyFill="1" applyBorder="1" applyAlignment="1">
      <alignment horizontal="center"/>
    </xf>
    <xf numFmtId="0" fontId="56" fillId="3" borderId="0" xfId="0" applyFont="1" applyFill="1" applyAlignment="1">
      <alignment horizontal="center"/>
    </xf>
    <xf numFmtId="0" fontId="58" fillId="13" borderId="14" xfId="0" applyFont="1" applyFill="1" applyBorder="1"/>
    <xf numFmtId="0" fontId="57" fillId="13" borderId="14" xfId="0" applyFont="1" applyFill="1" applyBorder="1" applyAlignment="1">
      <alignment horizontal="left"/>
    </xf>
    <xf numFmtId="0" fontId="56" fillId="0" borderId="14" xfId="0" applyFont="1" applyFill="1" applyBorder="1"/>
    <xf numFmtId="0" fontId="56" fillId="0" borderId="14" xfId="0" applyFont="1" applyFill="1" applyBorder="1" applyAlignment="1">
      <alignment horizontal="center"/>
    </xf>
    <xf numFmtId="0" fontId="56" fillId="6" borderId="14" xfId="0" applyFont="1" applyFill="1" applyBorder="1" applyAlignment="1">
      <alignment wrapText="1"/>
    </xf>
    <xf numFmtId="0" fontId="54" fillId="13" borderId="14" xfId="0" applyFont="1" applyFill="1" applyBorder="1"/>
    <xf numFmtId="0" fontId="55" fillId="13" borderId="14" xfId="0" applyFont="1" applyFill="1" applyBorder="1"/>
    <xf numFmtId="0" fontId="56" fillId="7" borderId="14" xfId="0" applyFont="1" applyFill="1" applyBorder="1"/>
    <xf numFmtId="0" fontId="56" fillId="7" borderId="14" xfId="0" applyFont="1" applyFill="1" applyBorder="1" applyAlignment="1">
      <alignment horizontal="center"/>
    </xf>
    <xf numFmtId="0" fontId="56" fillId="14" borderId="14" xfId="0" applyFont="1" applyFill="1" applyBorder="1"/>
    <xf numFmtId="0" fontId="56" fillId="14" borderId="14" xfId="0" applyFont="1" applyFill="1" applyBorder="1" applyAlignment="1">
      <alignment horizontal="center"/>
    </xf>
    <xf numFmtId="0" fontId="56" fillId="15" borderId="14" xfId="0" applyFont="1" applyFill="1" applyBorder="1"/>
    <xf numFmtId="0" fontId="56" fillId="15" borderId="14" xfId="0" applyFont="1" applyFill="1" applyBorder="1" applyAlignment="1">
      <alignment horizontal="center"/>
    </xf>
    <xf numFmtId="0" fontId="56" fillId="4" borderId="0" xfId="0" applyFont="1" applyFill="1" applyBorder="1"/>
    <xf numFmtId="0" fontId="59" fillId="4" borderId="0" xfId="0" applyFont="1" applyFill="1" applyBorder="1" applyAlignment="1">
      <alignment horizontal="center"/>
    </xf>
    <xf numFmtId="49" fontId="56" fillId="6" borderId="14" xfId="0" applyNumberFormat="1" applyFont="1" applyFill="1" applyBorder="1" applyAlignment="1">
      <alignment horizontal="center"/>
    </xf>
    <xf numFmtId="0" fontId="56" fillId="3" borderId="14" xfId="0" applyFont="1" applyFill="1" applyBorder="1"/>
    <xf numFmtId="0" fontId="56" fillId="3" borderId="14" xfId="0" applyFont="1" applyFill="1" applyBorder="1" applyAlignment="1">
      <alignment horizontal="center"/>
    </xf>
    <xf numFmtId="0" fontId="56" fillId="9" borderId="14" xfId="0" applyFont="1" applyFill="1" applyBorder="1"/>
    <xf numFmtId="0" fontId="56" fillId="18" borderId="0" xfId="0" applyFont="1" applyFill="1" applyBorder="1"/>
    <xf numFmtId="0" fontId="56" fillId="18" borderId="0" xfId="0" applyFont="1" applyFill="1" applyBorder="1" applyAlignment="1">
      <alignment horizontal="center"/>
    </xf>
    <xf numFmtId="0" fontId="56" fillId="0" borderId="0" xfId="0" applyFont="1" applyFill="1" applyBorder="1"/>
    <xf numFmtId="0" fontId="59" fillId="0" borderId="0" xfId="0" applyFont="1" applyFill="1" applyBorder="1" applyAlignment="1">
      <alignment horizontal="center"/>
    </xf>
    <xf numFmtId="0" fontId="56" fillId="3" borderId="0" xfId="0" applyFont="1" applyFill="1" applyBorder="1" applyAlignment="1">
      <alignment wrapText="1"/>
    </xf>
    <xf numFmtId="0" fontId="56" fillId="3" borderId="1" xfId="0" applyFont="1" applyFill="1" applyBorder="1" applyAlignment="1">
      <alignment wrapText="1"/>
    </xf>
    <xf numFmtId="0" fontId="56" fillId="3" borderId="1" xfId="0" applyFont="1" applyFill="1" applyBorder="1" applyAlignment="1">
      <alignment horizontal="center"/>
    </xf>
    <xf numFmtId="0" fontId="56" fillId="13" borderId="14" xfId="0" applyFont="1" applyFill="1" applyBorder="1"/>
    <xf numFmtId="0" fontId="56" fillId="13" borderId="14" xfId="0" applyFont="1" applyFill="1" applyBorder="1" applyAlignment="1">
      <alignment horizontal="center"/>
    </xf>
    <xf numFmtId="0" fontId="56" fillId="15" borderId="0" xfId="0" applyFont="1" applyFill="1" applyBorder="1"/>
    <xf numFmtId="0" fontId="56" fillId="15" borderId="0" xfId="0" applyFont="1" applyFill="1" applyBorder="1" applyAlignment="1">
      <alignment horizontal="center"/>
    </xf>
    <xf numFmtId="0" fontId="56" fillId="15" borderId="0" xfId="0" applyFont="1" applyFill="1"/>
    <xf numFmtId="0" fontId="56" fillId="14" borderId="14" xfId="0" applyFont="1" applyFill="1" applyBorder="1" applyAlignment="1">
      <alignment wrapText="1"/>
    </xf>
    <xf numFmtId="0" fontId="56" fillId="7" borderId="0" xfId="0" applyFont="1" applyFill="1" applyBorder="1"/>
    <xf numFmtId="0" fontId="56" fillId="7" borderId="0" xfId="0" applyFont="1" applyFill="1" applyBorder="1" applyAlignment="1">
      <alignment horizontal="center"/>
    </xf>
    <xf numFmtId="0" fontId="55" fillId="0" borderId="0" xfId="0" applyFont="1" applyFill="1" applyBorder="1"/>
    <xf numFmtId="0" fontId="58" fillId="13" borderId="14" xfId="0" applyFont="1" applyFill="1" applyBorder="1" applyAlignment="1">
      <alignment wrapText="1"/>
    </xf>
    <xf numFmtId="49" fontId="57" fillId="13" borderId="14" xfId="0" applyNumberFormat="1" applyFont="1" applyFill="1" applyBorder="1"/>
    <xf numFmtId="0" fontId="44" fillId="6" borderId="0" xfId="0" applyFont="1" applyFill="1" applyBorder="1" applyAlignment="1">
      <alignment horizontal="center"/>
    </xf>
    <xf numFmtId="0" fontId="44" fillId="19" borderId="0" xfId="0" applyFont="1" applyFill="1" applyBorder="1" applyAlignment="1">
      <alignment horizontal="center"/>
    </xf>
    <xf numFmtId="0" fontId="44" fillId="10" borderId="14" xfId="0" applyFont="1" applyFill="1" applyBorder="1" applyAlignment="1">
      <alignment horizontal="center"/>
    </xf>
    <xf numFmtId="0" fontId="44" fillId="8" borderId="0" xfId="0" applyFont="1" applyFill="1" applyBorder="1"/>
    <xf numFmtId="0" fontId="44" fillId="8" borderId="0" xfId="0" applyFont="1" applyFill="1" applyAlignment="1">
      <alignment horizontal="center"/>
    </xf>
    <xf numFmtId="0" fontId="44" fillId="12" borderId="0" xfId="0" applyFont="1" applyFill="1" applyBorder="1" applyAlignment="1">
      <alignment horizontal="center"/>
    </xf>
    <xf numFmtId="0" fontId="44" fillId="6" borderId="0" xfId="0" applyFont="1" applyFill="1" applyAlignment="1">
      <alignment horizontal="center"/>
    </xf>
    <xf numFmtId="165" fontId="44" fillId="0" borderId="0" xfId="0" applyNumberFormat="1" applyFont="1" applyFill="1" applyAlignment="1">
      <alignment horizontal="center"/>
    </xf>
    <xf numFmtId="0" fontId="44" fillId="12" borderId="14" xfId="0" applyFont="1" applyFill="1" applyBorder="1" applyAlignment="1">
      <alignment horizontal="center"/>
    </xf>
    <xf numFmtId="0" fontId="44" fillId="14" borderId="0" xfId="0" applyFont="1" applyFill="1" applyAlignment="1">
      <alignment horizontal="center"/>
    </xf>
    <xf numFmtId="0" fontId="56" fillId="6" borderId="0" xfId="0" applyFont="1" applyFill="1" applyBorder="1"/>
    <xf numFmtId="0" fontId="56" fillId="6" borderId="0" xfId="0" applyFont="1" applyFill="1" applyBorder="1" applyAlignment="1">
      <alignment horizontal="center"/>
    </xf>
    <xf numFmtId="0" fontId="56" fillId="19" borderId="0" xfId="0" applyFont="1" applyFill="1" applyBorder="1"/>
    <xf numFmtId="0" fontId="56" fillId="19" borderId="0" xfId="0" applyFont="1" applyFill="1" applyBorder="1" applyAlignment="1">
      <alignment horizontal="center"/>
    </xf>
    <xf numFmtId="0" fontId="57" fillId="9" borderId="14" xfId="0" applyFont="1" applyFill="1" applyBorder="1" applyAlignment="1">
      <alignment wrapText="1"/>
    </xf>
    <xf numFmtId="0" fontId="56" fillId="10" borderId="14" xfId="0" applyFont="1" applyFill="1" applyBorder="1"/>
    <xf numFmtId="0" fontId="56" fillId="10" borderId="14" xfId="0" applyFont="1" applyFill="1" applyBorder="1" applyAlignment="1">
      <alignment horizontal="center"/>
    </xf>
    <xf numFmtId="0" fontId="56" fillId="8" borderId="0" xfId="0" applyFont="1" applyFill="1" applyBorder="1"/>
    <xf numFmtId="0" fontId="56" fillId="8" borderId="0" xfId="0" applyFont="1" applyFill="1" applyAlignment="1">
      <alignment horizontal="center"/>
    </xf>
    <xf numFmtId="0" fontId="56" fillId="12" borderId="0" xfId="0" applyFont="1" applyFill="1" applyBorder="1"/>
    <xf numFmtId="0" fontId="56" fillId="12" borderId="0" xfId="0" applyFont="1" applyFill="1" applyBorder="1" applyAlignment="1">
      <alignment horizontal="center"/>
    </xf>
    <xf numFmtId="0" fontId="56" fillId="6" borderId="0" xfId="0" applyFont="1" applyFill="1" applyAlignment="1">
      <alignment horizontal="center"/>
    </xf>
    <xf numFmtId="0" fontId="56" fillId="0" borderId="0" xfId="0" applyFont="1" applyFill="1"/>
    <xf numFmtId="0" fontId="59" fillId="0" borderId="0" xfId="0" applyFont="1" applyFill="1" applyAlignment="1">
      <alignment horizontal="center"/>
    </xf>
    <xf numFmtId="0" fontId="56" fillId="9" borderId="14" xfId="0" applyFont="1" applyFill="1" applyBorder="1" applyAlignment="1">
      <alignment horizontal="left"/>
    </xf>
    <xf numFmtId="49" fontId="56" fillId="13" borderId="14" xfId="0" applyNumberFormat="1" applyFont="1" applyFill="1" applyBorder="1" applyAlignment="1">
      <alignment horizontal="center"/>
    </xf>
    <xf numFmtId="0" fontId="56" fillId="12" borderId="14" xfId="0" applyFont="1" applyFill="1" applyBorder="1"/>
    <xf numFmtId="0" fontId="56" fillId="12" borderId="14" xfId="0" applyFont="1" applyFill="1" applyBorder="1" applyAlignment="1">
      <alignment horizontal="center"/>
    </xf>
    <xf numFmtId="0" fontId="55" fillId="0" borderId="0" xfId="0" applyFont="1" applyFill="1"/>
    <xf numFmtId="0" fontId="56" fillId="0" borderId="0" xfId="0" applyFont="1" applyFill="1" applyBorder="1" applyAlignment="1">
      <alignment horizontal="center"/>
    </xf>
    <xf numFmtId="0" fontId="56" fillId="14" borderId="0" xfId="0" applyFont="1" applyFill="1" applyBorder="1"/>
    <xf numFmtId="0" fontId="56" fillId="14" borderId="0" xfId="0" applyFont="1" applyFill="1" applyAlignment="1">
      <alignment horizontal="center"/>
    </xf>
    <xf numFmtId="165" fontId="56" fillId="4" borderId="0" xfId="0" applyNumberFormat="1" applyFont="1" applyFill="1" applyBorder="1"/>
    <xf numFmtId="0" fontId="55" fillId="0" borderId="14" xfId="0" applyFont="1" applyFill="1" applyBorder="1" applyAlignment="1">
      <alignment horizontal="center"/>
    </xf>
    <xf numFmtId="0" fontId="56" fillId="13" borderId="0" xfId="0" applyFont="1" applyFill="1" applyBorder="1"/>
    <xf numFmtId="0" fontId="56" fillId="13" borderId="0" xfId="0" applyFont="1" applyFill="1" applyBorder="1" applyAlignment="1">
      <alignment horizontal="center"/>
    </xf>
    <xf numFmtId="0" fontId="44" fillId="13" borderId="0" xfId="0" applyFont="1" applyFill="1" applyBorder="1" applyAlignment="1">
      <alignment horizontal="center"/>
    </xf>
    <xf numFmtId="1" fontId="20" fillId="13" borderId="0" xfId="0" applyNumberFormat="1" applyFont="1" applyFill="1" applyBorder="1"/>
    <xf numFmtId="165" fontId="51" fillId="13" borderId="0" xfId="0" applyNumberFormat="1" applyFont="1" applyFill="1" applyBorder="1" applyAlignment="1">
      <alignment horizontal="center"/>
    </xf>
    <xf numFmtId="165" fontId="51" fillId="13" borderId="0" xfId="0" applyNumberFormat="1" applyFont="1" applyFill="1" applyAlignment="1">
      <alignment horizontal="center"/>
    </xf>
    <xf numFmtId="165" fontId="56" fillId="13" borderId="14" xfId="0" applyNumberFormat="1" applyFont="1" applyFill="1" applyBorder="1"/>
    <xf numFmtId="165" fontId="56" fillId="13" borderId="14" xfId="0" applyNumberFormat="1" applyFont="1" applyFill="1" applyBorder="1" applyAlignment="1">
      <alignment horizontal="center"/>
    </xf>
    <xf numFmtId="1" fontId="39" fillId="13" borderId="14" xfId="0" applyNumberFormat="1" applyFont="1" applyFill="1" applyBorder="1"/>
    <xf numFmtId="2" fontId="7" fillId="13" borderId="1" xfId="0" applyNumberFormat="1" applyFont="1" applyFill="1" applyBorder="1"/>
    <xf numFmtId="2" fontId="0" fillId="13" borderId="1" xfId="0" applyNumberFormat="1" applyFill="1" applyBorder="1"/>
    <xf numFmtId="2" fontId="0" fillId="13" borderId="17" xfId="0" applyNumberFormat="1" applyFill="1" applyBorder="1"/>
    <xf numFmtId="2" fontId="0" fillId="13" borderId="2" xfId="0" applyNumberFormat="1" applyFill="1" applyBorder="1"/>
    <xf numFmtId="2" fontId="1" fillId="13" borderId="0" xfId="0" applyNumberFormat="1" applyFont="1" applyFill="1"/>
    <xf numFmtId="2" fontId="1" fillId="13" borderId="0" xfId="0" applyNumberFormat="1" applyFont="1" applyFill="1" applyBorder="1"/>
    <xf numFmtId="2" fontId="0" fillId="13" borderId="5" xfId="0" applyNumberFormat="1" applyFill="1" applyBorder="1"/>
    <xf numFmtId="2" fontId="10" fillId="13" borderId="0" xfId="0" applyNumberFormat="1" applyFont="1" applyFill="1" applyBorder="1" applyAlignment="1">
      <alignment horizontal="center"/>
    </xf>
    <xf numFmtId="2" fontId="2" fillId="13" borderId="0" xfId="0" applyNumberFormat="1" applyFont="1" applyFill="1" applyBorder="1"/>
    <xf numFmtId="165" fontId="60" fillId="0" borderId="14" xfId="0" applyNumberFormat="1" applyFont="1" applyFill="1" applyBorder="1" applyAlignment="1">
      <alignment horizontal="center"/>
    </xf>
    <xf numFmtId="165" fontId="60" fillId="13" borderId="14" xfId="0" applyNumberFormat="1" applyFont="1" applyFill="1" applyBorder="1" applyAlignment="1">
      <alignment horizontal="center"/>
    </xf>
    <xf numFmtId="0" fontId="40" fillId="13" borderId="0" xfId="0" applyFont="1" applyFill="1"/>
    <xf numFmtId="1" fontId="2" fillId="2" borderId="0" xfId="0" applyNumberFormat="1" applyFont="1" applyFill="1" applyBorder="1"/>
    <xf numFmtId="1" fontId="5" fillId="2" borderId="0" xfId="0" applyNumberFormat="1" applyFont="1" applyFill="1"/>
    <xf numFmtId="165" fontId="52" fillId="13" borderId="1" xfId="0" applyNumberFormat="1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32" xfId="0" applyFont="1" applyFill="1" applyBorder="1" applyAlignment="1">
      <alignment horizontal="center"/>
    </xf>
    <xf numFmtId="0" fontId="36" fillId="0" borderId="31" xfId="0" applyFont="1" applyFill="1" applyBorder="1" applyAlignment="1">
      <alignment horizontal="center"/>
    </xf>
    <xf numFmtId="0" fontId="36" fillId="0" borderId="11" xfId="0" applyFont="1" applyFill="1" applyBorder="1" applyAlignment="1">
      <alignment horizontal="center"/>
    </xf>
    <xf numFmtId="0" fontId="36" fillId="0" borderId="13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0" fontId="36" fillId="0" borderId="25" xfId="0" applyFont="1" applyFill="1" applyBorder="1" applyAlignment="1">
      <alignment horizontal="center"/>
    </xf>
    <xf numFmtId="0" fontId="36" fillId="0" borderId="30" xfId="0" applyFont="1" applyFill="1" applyBorder="1" applyAlignment="1">
      <alignment horizontal="center"/>
    </xf>
    <xf numFmtId="0" fontId="36" fillId="0" borderId="12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49" fontId="55" fillId="13" borderId="9" xfId="0" applyNumberFormat="1" applyFont="1" applyFill="1" applyBorder="1" applyAlignment="1"/>
    <xf numFmtId="0" fontId="0" fillId="0" borderId="10" xfId="0" applyBorder="1" applyAlignment="1"/>
    <xf numFmtId="0" fontId="56" fillId="0" borderId="10" xfId="0" applyFont="1" applyBorder="1" applyAlignment="1"/>
    <xf numFmtId="0" fontId="36" fillId="0" borderId="0" xfId="0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 wrapText="1"/>
    </xf>
    <xf numFmtId="0" fontId="14" fillId="9" borderId="3" xfId="0" applyFont="1" applyFill="1" applyBorder="1" applyAlignment="1">
      <alignment horizontal="center" wrapText="1"/>
    </xf>
    <xf numFmtId="1" fontId="0" fillId="0" borderId="9" xfId="0" applyNumberFormat="1" applyFont="1" applyFill="1" applyBorder="1" applyAlignment="1">
      <alignment horizontal="center" wrapText="1"/>
    </xf>
    <xf numFmtId="1" fontId="0" fillId="0" borderId="10" xfId="0" applyNumberFormat="1" applyFont="1" applyFill="1" applyBorder="1" applyAlignment="1">
      <alignment horizontal="center" wrapText="1"/>
    </xf>
    <xf numFmtId="1" fontId="0" fillId="0" borderId="10" xfId="0" applyNumberFormat="1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mruColors>
      <color rgb="FF00FFFF"/>
      <color rgb="FFFF99FF"/>
      <color rgb="FF00CC99"/>
      <color rgb="FF00FFCC"/>
      <color rgb="FF99FF99"/>
      <color rgb="FFFFFF99"/>
      <color rgb="FFFF0066"/>
      <color rgb="FFCC99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H505"/>
  <sheetViews>
    <sheetView tabSelected="1" topLeftCell="DX1" zoomScale="55" zoomScaleNormal="55" zoomScaleSheetLayoutView="59" zoomScalePageLayoutView="59" workbookViewId="0">
      <selection activeCell="GH13" sqref="GH13"/>
    </sheetView>
  </sheetViews>
  <sheetFormatPr defaultRowHeight="19.5" x14ac:dyDescent="0.35"/>
  <cols>
    <col min="1" max="1" width="8.5703125" style="403" customWidth="1"/>
    <col min="2" max="2" width="56" style="406" customWidth="1"/>
    <col min="3" max="3" width="29.28515625" style="406" customWidth="1"/>
    <col min="4" max="4" width="12.140625" style="403" customWidth="1"/>
    <col min="5" max="6" width="16.7109375" style="403" customWidth="1"/>
    <col min="7" max="9" width="8.5703125" style="403" customWidth="1"/>
    <col min="10" max="10" width="8.5703125" style="542" customWidth="1"/>
    <col min="11" max="11" width="8.5703125" style="403" hidden="1" customWidth="1"/>
    <col min="12" max="12" width="9.5703125" style="403" hidden="1" customWidth="1"/>
    <col min="13" max="13" width="10" style="403" hidden="1" customWidth="1"/>
    <col min="14" max="14" width="9" style="403" hidden="1" customWidth="1"/>
    <col min="15" max="15" width="12.7109375" style="542" customWidth="1"/>
    <col min="16" max="16" width="11.5703125" style="403" hidden="1" customWidth="1"/>
    <col min="17" max="17" width="11.85546875" style="542" customWidth="1"/>
    <col min="18" max="18" width="10.5703125" style="403" hidden="1" customWidth="1"/>
    <col min="19" max="19" width="9.28515625" style="542" customWidth="1"/>
    <col min="20" max="20" width="10.5703125" style="403" hidden="1" customWidth="1"/>
    <col min="21" max="21" width="9.28515625" style="403" customWidth="1"/>
    <col min="22" max="22" width="6.85546875" style="403" hidden="1" customWidth="1"/>
    <col min="23" max="23" width="6.28515625" style="403" customWidth="1"/>
    <col min="24" max="25" width="7.7109375" style="542" customWidth="1"/>
    <col min="26" max="26" width="7.7109375" style="403" hidden="1" customWidth="1"/>
    <col min="27" max="27" width="6.42578125" style="403" customWidth="1"/>
    <col min="28" max="28" width="6.42578125" style="403" hidden="1" customWidth="1"/>
    <col min="29" max="29" width="9.85546875" style="542" customWidth="1"/>
    <col min="30" max="30" width="5.85546875" style="403" hidden="1" customWidth="1"/>
    <col min="31" max="31" width="10.5703125" style="542" customWidth="1"/>
    <col min="32" max="32" width="7.140625" style="403" hidden="1" customWidth="1"/>
    <col min="33" max="33" width="9.28515625" style="403" customWidth="1"/>
    <col min="34" max="34" width="6.42578125" style="403" hidden="1" customWidth="1"/>
    <col min="35" max="35" width="9.85546875" style="403" customWidth="1"/>
    <col min="36" max="36" width="6.85546875" style="403" hidden="1" customWidth="1"/>
    <col min="37" max="37" width="7.5703125" style="403" customWidth="1"/>
    <col min="38" max="38" width="7.5703125" style="403" hidden="1" customWidth="1"/>
    <col min="39" max="39" width="10.140625" style="542" customWidth="1"/>
    <col min="40" max="40" width="7.28515625" style="403" hidden="1" customWidth="1"/>
    <col min="41" max="41" width="6.5703125" style="403" customWidth="1"/>
    <col min="42" max="42" width="6.5703125" style="403" hidden="1" customWidth="1"/>
    <col min="43" max="43" width="7.7109375" style="542" customWidth="1"/>
    <col min="44" max="44" width="6.28515625" style="403" hidden="1" customWidth="1"/>
    <col min="45" max="45" width="8" style="542" customWidth="1"/>
    <col min="46" max="46" width="6.28515625" style="403" hidden="1" customWidth="1"/>
    <col min="47" max="47" width="8.5703125" style="403" customWidth="1"/>
    <col min="48" max="48" width="6.28515625" style="403" hidden="1" customWidth="1"/>
    <col min="49" max="49" width="8.5703125" style="403" hidden="1" customWidth="1"/>
    <col min="50" max="50" width="6.28515625" style="403" hidden="1" customWidth="1"/>
    <col min="51" max="51" width="7.85546875" style="403" customWidth="1"/>
    <col min="52" max="52" width="6.140625" style="403" hidden="1" customWidth="1"/>
    <col min="53" max="53" width="6.42578125" style="403" customWidth="1"/>
    <col min="54" max="54" width="6.42578125" style="403" hidden="1" customWidth="1"/>
    <col min="55" max="55" width="8.7109375" style="403" customWidth="1"/>
    <col min="56" max="56" width="7" style="403" hidden="1" customWidth="1"/>
    <col min="57" max="57" width="10.7109375" style="403" customWidth="1"/>
    <col min="58" max="58" width="12.140625" style="403" customWidth="1"/>
    <col min="59" max="59" width="11.28515625" style="403" customWidth="1"/>
    <col min="60" max="60" width="9.85546875" style="403" hidden="1" customWidth="1"/>
    <col min="61" max="61" width="7.28515625" style="403" hidden="1" customWidth="1"/>
    <col min="62" max="62" width="8.85546875" style="403" hidden="1" customWidth="1"/>
    <col min="63" max="63" width="7" style="403" hidden="1" customWidth="1"/>
    <col min="64" max="64" width="20.85546875" style="403" customWidth="1"/>
    <col min="65" max="65" width="9.28515625" style="403" bestFit="1" customWidth="1"/>
    <col min="66" max="66" width="45.85546875" style="403" customWidth="1"/>
    <col min="67" max="67" width="30.42578125" style="403" customWidth="1"/>
    <col min="68" max="68" width="12.42578125" style="403" customWidth="1"/>
    <col min="69" max="69" width="14.5703125" style="403" hidden="1" customWidth="1"/>
    <col min="70" max="70" width="18.140625" style="403" hidden="1" customWidth="1"/>
    <col min="71" max="71" width="9.85546875" style="403" hidden="1" customWidth="1"/>
    <col min="72" max="73" width="8.5703125" style="403" hidden="1" customWidth="1"/>
    <col min="74" max="75" width="8.5703125" style="542" hidden="1" customWidth="1"/>
    <col min="76" max="76" width="15.140625" style="403" hidden="1" customWidth="1"/>
    <col min="77" max="77" width="9.7109375" style="403" hidden="1" customWidth="1"/>
    <col min="78" max="78" width="11" style="403" hidden="1" customWidth="1"/>
    <col min="79" max="79" width="9.85546875" style="542" bestFit="1" customWidth="1"/>
    <col min="80" max="80" width="10.140625" style="542" hidden="1" customWidth="1"/>
    <col min="81" max="81" width="10.140625" style="542" customWidth="1"/>
    <col min="82" max="82" width="9.28515625" style="542" hidden="1" customWidth="1"/>
    <col min="83" max="83" width="10.42578125" style="542" customWidth="1"/>
    <col min="84" max="84" width="9.28515625" style="403" hidden="1" customWidth="1"/>
    <col min="85" max="85" width="10.42578125" style="403" hidden="1" customWidth="1"/>
    <col min="86" max="86" width="9.85546875" style="403" hidden="1" customWidth="1"/>
    <col min="87" max="87" width="9.7109375" style="403" hidden="1" customWidth="1"/>
    <col min="88" max="88" width="7.7109375" style="403" customWidth="1"/>
    <col min="89" max="89" width="7.7109375" style="542" customWidth="1"/>
    <col min="90" max="90" width="8" style="403" hidden="1" customWidth="1"/>
    <col min="91" max="92" width="6.42578125" style="403" hidden="1" customWidth="1"/>
    <col min="93" max="93" width="8.140625" style="542" customWidth="1"/>
    <col min="94" max="94" width="9.28515625" style="403" hidden="1" customWidth="1"/>
    <col min="95" max="95" width="11.140625" style="542" customWidth="1"/>
    <col min="96" max="96" width="7.140625" style="403" hidden="1" customWidth="1"/>
    <col min="97" max="98" width="6.42578125" style="403" hidden="1" customWidth="1"/>
    <col min="99" max="99" width="6.85546875" style="403" customWidth="1"/>
    <col min="100" max="100" width="6.85546875" style="403" hidden="1" customWidth="1"/>
    <col min="101" max="101" width="7.5703125" style="403" customWidth="1"/>
    <col min="102" max="102" width="7.5703125" style="403" hidden="1" customWidth="1"/>
    <col min="103" max="103" width="9.5703125" style="542" bestFit="1" customWidth="1"/>
    <col min="104" max="104" width="7.28515625" style="403" hidden="1" customWidth="1"/>
    <col min="105" max="106" width="6.5703125" style="403" hidden="1" customWidth="1"/>
    <col min="107" max="107" width="9.140625" style="542" customWidth="1"/>
    <col min="108" max="108" width="6.28515625" style="403" hidden="1" customWidth="1"/>
    <col min="109" max="109" width="9.140625" style="403"/>
    <col min="110" max="110" width="9.140625" style="403" hidden="1" customWidth="1"/>
    <col min="111" max="111" width="0" style="403" hidden="1" customWidth="1"/>
    <col min="112" max="114" width="6.28515625" style="403" hidden="1" customWidth="1"/>
    <col min="115" max="115" width="8" style="403" customWidth="1"/>
    <col min="116" max="116" width="6.140625" style="403" hidden="1" customWidth="1"/>
    <col min="117" max="117" width="7.5703125" style="403" customWidth="1"/>
    <col min="118" max="118" width="6.42578125" style="403" hidden="1" customWidth="1"/>
    <col min="119" max="119" width="8.140625" style="403" customWidth="1"/>
    <col min="120" max="120" width="7" style="403" hidden="1" customWidth="1"/>
    <col min="121" max="121" width="10.140625" style="403" customWidth="1"/>
    <col min="122" max="122" width="10.42578125" style="403" customWidth="1"/>
    <col min="123" max="123" width="11.85546875" style="403" customWidth="1"/>
    <col min="124" max="124" width="9.5703125" style="403" hidden="1" customWidth="1"/>
    <col min="125" max="125" width="7.28515625" style="403" hidden="1" customWidth="1"/>
    <col min="126" max="126" width="8.85546875" style="403" hidden="1" customWidth="1"/>
    <col min="127" max="127" width="7" style="403" hidden="1" customWidth="1"/>
    <col min="128" max="128" width="20.85546875" style="403" customWidth="1"/>
    <col min="129" max="129" width="9.140625" style="403"/>
    <col min="130" max="130" width="62.140625" style="403" customWidth="1"/>
    <col min="131" max="131" width="29" style="403" customWidth="1"/>
    <col min="132" max="132" width="13.5703125" style="403" customWidth="1"/>
    <col min="133" max="133" width="10.85546875" style="403" hidden="1" customWidth="1"/>
    <col min="134" max="139" width="8.5703125" style="403" hidden="1" customWidth="1"/>
    <col min="140" max="140" width="12.140625" style="403" hidden="1" customWidth="1"/>
    <col min="141" max="141" width="9.5703125" style="403" hidden="1" customWidth="1"/>
    <col min="142" max="142" width="11.42578125" style="403" hidden="1" customWidth="1"/>
    <col min="143" max="143" width="11.28515625" style="403" customWidth="1"/>
    <col min="144" max="144" width="9.7109375" style="403" hidden="1" customWidth="1"/>
    <col min="145" max="145" width="12.28515625" style="403" customWidth="1"/>
    <col min="146" max="146" width="9.5703125" style="403" hidden="1" customWidth="1"/>
    <col min="147" max="147" width="12.7109375" style="403" customWidth="1"/>
    <col min="148" max="148" width="9.5703125" style="403" hidden="1" customWidth="1"/>
    <col min="149" max="149" width="12.7109375" style="403" hidden="1" customWidth="1"/>
    <col min="150" max="150" width="10" style="403" hidden="1" customWidth="1"/>
    <col min="151" max="151" width="10.140625" style="403" hidden="1" customWidth="1"/>
    <col min="152" max="152" width="8.7109375" style="403" customWidth="1"/>
    <col min="153" max="153" width="9.42578125" style="403" customWidth="1"/>
    <col min="154" max="154" width="7.7109375" style="403" hidden="1" customWidth="1"/>
    <col min="155" max="156" width="6.42578125" style="403" hidden="1" customWidth="1"/>
    <col min="157" max="157" width="10.7109375" style="403" customWidth="1"/>
    <col min="158" max="158" width="5.85546875" style="403" hidden="1" customWidth="1"/>
    <col min="159" max="159" width="10" style="403" customWidth="1"/>
    <col min="160" max="160" width="7.140625" style="403" hidden="1" customWidth="1"/>
    <col min="161" max="161" width="10.85546875" style="403" customWidth="1"/>
    <col min="162" max="162" width="0.28515625" style="403" customWidth="1"/>
    <col min="163" max="163" width="10" style="403" customWidth="1"/>
    <col min="164" max="164" width="6.85546875" style="403" hidden="1" customWidth="1"/>
    <col min="165" max="165" width="9.42578125" style="403" customWidth="1"/>
    <col min="166" max="166" width="7.5703125" style="403" hidden="1" customWidth="1"/>
    <col min="167" max="167" width="10.85546875" style="403" customWidth="1"/>
    <col min="168" max="168" width="7.28515625" style="403" hidden="1" customWidth="1"/>
    <col min="169" max="170" width="6.5703125" style="403" hidden="1" customWidth="1"/>
    <col min="171" max="171" width="8" style="542" customWidth="1"/>
    <col min="172" max="172" width="7.85546875" style="403" hidden="1" customWidth="1"/>
    <col min="173" max="173" width="11.5703125" style="403" customWidth="1"/>
    <col min="174" max="174" width="8.7109375" style="403" hidden="1" customWidth="1"/>
    <col min="175" max="175" width="8.7109375" style="403" customWidth="1"/>
    <col min="176" max="176" width="6.28515625" style="403" hidden="1" customWidth="1"/>
    <col min="177" max="177" width="8.42578125" style="403" hidden="1" customWidth="1"/>
    <col min="178" max="178" width="6.28515625" style="403" hidden="1" customWidth="1"/>
    <col min="179" max="179" width="8.140625" style="403" customWidth="1"/>
    <col min="180" max="180" width="6.140625" style="403" hidden="1" customWidth="1"/>
    <col min="181" max="181" width="9" style="403" customWidth="1"/>
    <col min="182" max="182" width="6.42578125" style="403" hidden="1" customWidth="1"/>
    <col min="183" max="183" width="7" style="403" customWidth="1"/>
    <col min="184" max="184" width="7" style="403" hidden="1" customWidth="1"/>
    <col min="185" max="185" width="13.28515625" style="403" customWidth="1"/>
    <col min="186" max="186" width="15.5703125" style="403" customWidth="1"/>
    <col min="187" max="187" width="16.7109375" style="405" customWidth="1"/>
    <col min="188" max="188" width="12.140625" style="404" customWidth="1"/>
    <col min="189" max="189" width="7.28515625" style="403" customWidth="1"/>
    <col min="190" max="190" width="8.85546875" style="403" customWidth="1"/>
    <col min="191" max="191" width="7" style="403" customWidth="1"/>
    <col min="192" max="192" width="20.85546875" style="403" customWidth="1"/>
    <col min="193" max="193" width="9.140625" style="403"/>
    <col min="194" max="194" width="14.5703125" style="403" customWidth="1"/>
    <col min="195" max="195" width="15.140625" style="403" customWidth="1"/>
    <col min="196" max="196" width="38.5703125" style="403" customWidth="1"/>
    <col min="197" max="197" width="22.85546875" style="403" customWidth="1"/>
    <col min="198" max="198" width="11" style="403" customWidth="1"/>
    <col min="199" max="199" width="13" style="403" customWidth="1"/>
    <col min="200" max="200" width="24.5703125" style="403" customWidth="1"/>
    <col min="201" max="16384" width="9.140625" style="403"/>
  </cols>
  <sheetData>
    <row r="1" spans="1:200" ht="19.5" customHeight="1" x14ac:dyDescent="0.3">
      <c r="A1" s="1064" t="s">
        <v>644</v>
      </c>
      <c r="B1" s="1064"/>
      <c r="C1" s="1064"/>
      <c r="D1" s="1064"/>
      <c r="E1" s="1064"/>
      <c r="F1" s="1064"/>
      <c r="G1" s="1064"/>
      <c r="H1" s="1064"/>
      <c r="I1" s="1064"/>
      <c r="J1" s="1064"/>
      <c r="K1" s="1064"/>
      <c r="L1" s="1064"/>
      <c r="M1" s="1064"/>
      <c r="N1" s="1064"/>
      <c r="O1" s="1064"/>
      <c r="P1" s="1064"/>
      <c r="Q1" s="1064"/>
      <c r="R1" s="1064"/>
      <c r="S1" s="1064"/>
      <c r="T1" s="1064"/>
      <c r="U1" s="1064"/>
      <c r="V1" s="1064"/>
      <c r="W1" s="1064"/>
      <c r="X1" s="1064"/>
      <c r="Y1" s="1064"/>
      <c r="Z1" s="1064"/>
      <c r="AA1" s="1064"/>
      <c r="AB1" s="1064"/>
      <c r="AC1" s="1064"/>
      <c r="AD1" s="1064"/>
      <c r="AE1" s="1064"/>
      <c r="AF1" s="1064"/>
      <c r="AG1" s="1064"/>
      <c r="AH1" s="1064"/>
      <c r="AI1" s="1064"/>
      <c r="AJ1" s="1064"/>
      <c r="AK1" s="1064"/>
      <c r="AL1" s="1064"/>
      <c r="AM1" s="1064"/>
      <c r="AN1" s="1064"/>
      <c r="AO1" s="1064"/>
      <c r="AP1" s="1064"/>
      <c r="AQ1" s="1064"/>
      <c r="AR1" s="1064"/>
      <c r="AS1" s="1064"/>
      <c r="AT1" s="1064"/>
      <c r="AU1" s="1064"/>
      <c r="AV1" s="1064"/>
      <c r="AW1" s="1064"/>
      <c r="AX1" s="1064"/>
      <c r="AY1" s="1064"/>
      <c r="AZ1" s="1064"/>
      <c r="BA1" s="1064"/>
      <c r="BB1" s="1064"/>
      <c r="BC1" s="1064"/>
      <c r="BD1" s="1064"/>
      <c r="BE1" s="1064"/>
      <c r="BF1" s="1064"/>
      <c r="BG1" s="1064"/>
      <c r="BH1" s="1064"/>
      <c r="BI1" s="1064"/>
      <c r="BJ1" s="1064"/>
      <c r="BK1" s="1064"/>
      <c r="BL1" s="1064"/>
      <c r="BM1" s="1064" t="s">
        <v>644</v>
      </c>
      <c r="BN1" s="1064"/>
      <c r="BO1" s="1064"/>
      <c r="BP1" s="1064"/>
      <c r="BQ1" s="1064"/>
      <c r="BR1" s="1064"/>
      <c r="BS1" s="1064"/>
      <c r="BT1" s="1064"/>
      <c r="BU1" s="1064"/>
      <c r="BV1" s="1064"/>
      <c r="BW1" s="1064"/>
      <c r="BX1" s="1064"/>
      <c r="BY1" s="1064"/>
      <c r="BZ1" s="1064"/>
      <c r="CA1" s="1064"/>
      <c r="CB1" s="1064"/>
      <c r="CC1" s="1064"/>
      <c r="CD1" s="1064"/>
      <c r="CE1" s="1064"/>
      <c r="CF1" s="1064"/>
      <c r="CG1" s="1064"/>
      <c r="CH1" s="1064"/>
      <c r="CI1" s="1064"/>
      <c r="CJ1" s="1064"/>
      <c r="CK1" s="1064"/>
      <c r="CL1" s="1064"/>
      <c r="CM1" s="1064"/>
      <c r="CN1" s="1064"/>
      <c r="CO1" s="1064"/>
      <c r="CP1" s="1064"/>
      <c r="CQ1" s="1064"/>
      <c r="CR1" s="1064"/>
      <c r="CS1" s="1064"/>
      <c r="CT1" s="1064"/>
      <c r="CU1" s="1064"/>
      <c r="CV1" s="1064"/>
      <c r="CW1" s="1064"/>
      <c r="CX1" s="1064"/>
      <c r="CY1" s="1064"/>
      <c r="CZ1" s="1064"/>
      <c r="DA1" s="1064"/>
      <c r="DB1" s="1064"/>
      <c r="DC1" s="1064"/>
      <c r="DD1" s="1064"/>
      <c r="DE1" s="1064"/>
      <c r="DF1" s="1064"/>
      <c r="DG1" s="1064"/>
      <c r="DH1" s="1064"/>
      <c r="DI1" s="1064"/>
      <c r="DJ1" s="1064"/>
      <c r="DK1" s="1064"/>
      <c r="DL1" s="1064"/>
      <c r="DM1" s="1064"/>
      <c r="DN1" s="1064"/>
      <c r="DO1" s="1064"/>
      <c r="DP1" s="1064"/>
      <c r="DQ1" s="1064"/>
      <c r="DR1" s="1064"/>
      <c r="DS1" s="1064"/>
      <c r="DT1" s="1064"/>
      <c r="DU1" s="1064"/>
      <c r="DV1" s="1064"/>
      <c r="DW1" s="1064"/>
      <c r="DX1" s="1064"/>
      <c r="DY1" s="1064" t="s">
        <v>644</v>
      </c>
      <c r="DZ1" s="1064"/>
      <c r="EA1" s="1064"/>
      <c r="EB1" s="1064"/>
      <c r="EC1" s="1064"/>
      <c r="ED1" s="1064"/>
      <c r="EE1" s="1064"/>
      <c r="EF1" s="1064"/>
      <c r="EG1" s="1064"/>
      <c r="EH1" s="1064"/>
      <c r="EI1" s="1064"/>
      <c r="EJ1" s="1064"/>
      <c r="EK1" s="1064"/>
      <c r="EL1" s="1064"/>
      <c r="EM1" s="1064"/>
      <c r="EN1" s="1064"/>
      <c r="EO1" s="1064"/>
      <c r="EP1" s="1064"/>
      <c r="EQ1" s="1064"/>
      <c r="ER1" s="1064"/>
      <c r="ES1" s="1064"/>
      <c r="ET1" s="1064"/>
      <c r="EU1" s="1064"/>
      <c r="EV1" s="1064"/>
      <c r="EW1" s="1064"/>
      <c r="EX1" s="1064"/>
      <c r="EY1" s="1064"/>
      <c r="EZ1" s="1064"/>
      <c r="FA1" s="1064"/>
      <c r="FB1" s="1064"/>
      <c r="FC1" s="1064"/>
      <c r="FD1" s="1064"/>
      <c r="FE1" s="1064"/>
      <c r="FF1" s="1064"/>
      <c r="FG1" s="1064"/>
      <c r="FH1" s="1064"/>
      <c r="FI1" s="1064"/>
      <c r="FJ1" s="1064"/>
      <c r="FK1" s="1064"/>
      <c r="FL1" s="1064"/>
      <c r="FM1" s="1064"/>
      <c r="FN1" s="1064"/>
      <c r="FO1" s="1064"/>
      <c r="FP1" s="1064"/>
      <c r="FQ1" s="1064"/>
      <c r="FR1" s="1064"/>
      <c r="FS1" s="1064"/>
      <c r="FT1" s="1064"/>
      <c r="FU1" s="1064"/>
      <c r="FV1" s="1064"/>
      <c r="FW1" s="1064"/>
      <c r="FX1" s="1064"/>
      <c r="FY1" s="1064"/>
      <c r="FZ1" s="1064"/>
      <c r="GA1" s="1064"/>
      <c r="GB1" s="1064"/>
      <c r="GC1" s="1064"/>
      <c r="GD1" s="1064"/>
      <c r="GE1" s="1064"/>
      <c r="GF1" s="1064"/>
      <c r="GG1" s="1064"/>
      <c r="GH1" s="1064"/>
      <c r="GI1" s="1064"/>
      <c r="GJ1" s="1064"/>
    </row>
    <row r="2" spans="1:200" ht="19.5" customHeight="1" x14ac:dyDescent="0.3">
      <c r="A2" s="1064" t="s">
        <v>643</v>
      </c>
      <c r="B2" s="1064"/>
      <c r="C2" s="1064"/>
      <c r="D2" s="1064"/>
      <c r="E2" s="1064"/>
      <c r="F2" s="1064"/>
      <c r="G2" s="1064"/>
      <c r="H2" s="1064"/>
      <c r="I2" s="1064"/>
      <c r="J2" s="1064"/>
      <c r="K2" s="1064"/>
      <c r="L2" s="1064"/>
      <c r="M2" s="1064"/>
      <c r="N2" s="1064"/>
      <c r="O2" s="1064"/>
      <c r="P2" s="1064"/>
      <c r="Q2" s="1064"/>
      <c r="R2" s="1064"/>
      <c r="S2" s="1064"/>
      <c r="T2" s="1064"/>
      <c r="U2" s="1064"/>
      <c r="V2" s="1064"/>
      <c r="W2" s="1064"/>
      <c r="X2" s="1064"/>
      <c r="Y2" s="1064"/>
      <c r="Z2" s="1064"/>
      <c r="AA2" s="1064"/>
      <c r="AB2" s="1064"/>
      <c r="AC2" s="1064"/>
      <c r="AD2" s="1064"/>
      <c r="AE2" s="1064"/>
      <c r="AF2" s="1064"/>
      <c r="AG2" s="1064"/>
      <c r="AH2" s="1064"/>
      <c r="AI2" s="1064"/>
      <c r="AJ2" s="1064"/>
      <c r="AK2" s="1064"/>
      <c r="AL2" s="1064"/>
      <c r="AM2" s="1064"/>
      <c r="AN2" s="1064"/>
      <c r="AO2" s="1064"/>
      <c r="AP2" s="1064"/>
      <c r="AQ2" s="1064"/>
      <c r="AR2" s="1064"/>
      <c r="AS2" s="1064"/>
      <c r="AT2" s="1064"/>
      <c r="AU2" s="1064"/>
      <c r="AV2" s="1064"/>
      <c r="AW2" s="1064"/>
      <c r="AX2" s="1064"/>
      <c r="AY2" s="1064"/>
      <c r="AZ2" s="1064"/>
      <c r="BA2" s="1064"/>
      <c r="BB2" s="1064"/>
      <c r="BC2" s="1064"/>
      <c r="BD2" s="1064"/>
      <c r="BE2" s="1064"/>
      <c r="BF2" s="1064"/>
      <c r="BG2" s="1064"/>
      <c r="BH2" s="1064"/>
      <c r="BI2" s="1064"/>
      <c r="BJ2" s="1064"/>
      <c r="BK2" s="1064"/>
      <c r="BL2" s="1064"/>
      <c r="BM2" s="1064" t="s">
        <v>643</v>
      </c>
      <c r="BN2" s="1064"/>
      <c r="BO2" s="1064"/>
      <c r="BP2" s="1064"/>
      <c r="BQ2" s="1064"/>
      <c r="BR2" s="1064"/>
      <c r="BS2" s="1064"/>
      <c r="BT2" s="1064"/>
      <c r="BU2" s="1064"/>
      <c r="BV2" s="1064"/>
      <c r="BW2" s="1064"/>
      <c r="BX2" s="1064"/>
      <c r="BY2" s="1064"/>
      <c r="BZ2" s="1064"/>
      <c r="CA2" s="1064"/>
      <c r="CB2" s="1064"/>
      <c r="CC2" s="1064"/>
      <c r="CD2" s="1064"/>
      <c r="CE2" s="1064"/>
      <c r="CF2" s="1064"/>
      <c r="CG2" s="1064"/>
      <c r="CH2" s="1064"/>
      <c r="CI2" s="1064"/>
      <c r="CJ2" s="1064"/>
      <c r="CK2" s="1064"/>
      <c r="CL2" s="1064"/>
      <c r="CM2" s="1064"/>
      <c r="CN2" s="1064"/>
      <c r="CO2" s="1064"/>
      <c r="CP2" s="1064"/>
      <c r="CQ2" s="1064"/>
      <c r="CR2" s="1064"/>
      <c r="CS2" s="1064"/>
      <c r="CT2" s="1064"/>
      <c r="CU2" s="1064"/>
      <c r="CV2" s="1064"/>
      <c r="CW2" s="1064"/>
      <c r="CX2" s="1064"/>
      <c r="CY2" s="1064"/>
      <c r="CZ2" s="1064"/>
      <c r="DA2" s="1064"/>
      <c r="DB2" s="1064"/>
      <c r="DC2" s="1064"/>
      <c r="DD2" s="1064"/>
      <c r="DE2" s="1064"/>
      <c r="DF2" s="1064"/>
      <c r="DG2" s="1064"/>
      <c r="DH2" s="1064"/>
      <c r="DI2" s="1064"/>
      <c r="DJ2" s="1064"/>
      <c r="DK2" s="1064"/>
      <c r="DL2" s="1064"/>
      <c r="DM2" s="1064"/>
      <c r="DN2" s="1064"/>
      <c r="DO2" s="1064"/>
      <c r="DP2" s="1064"/>
      <c r="DQ2" s="1064"/>
      <c r="DR2" s="1064"/>
      <c r="DS2" s="1064"/>
      <c r="DT2" s="1064"/>
      <c r="DU2" s="1064"/>
      <c r="DV2" s="1064"/>
      <c r="DW2" s="1064"/>
      <c r="DX2" s="1064"/>
      <c r="DY2" s="1064" t="s">
        <v>643</v>
      </c>
      <c r="DZ2" s="1064"/>
      <c r="EA2" s="1064"/>
      <c r="EB2" s="1064"/>
      <c r="EC2" s="1064"/>
      <c r="ED2" s="1064"/>
      <c r="EE2" s="1064"/>
      <c r="EF2" s="1064"/>
      <c r="EG2" s="1064"/>
      <c r="EH2" s="1064"/>
      <c r="EI2" s="1064"/>
      <c r="EJ2" s="1064"/>
      <c r="EK2" s="1064"/>
      <c r="EL2" s="1064"/>
      <c r="EM2" s="1064"/>
      <c r="EN2" s="1064"/>
      <c r="EO2" s="1064"/>
      <c r="EP2" s="1064"/>
      <c r="EQ2" s="1064"/>
      <c r="ER2" s="1064"/>
      <c r="ES2" s="1064"/>
      <c r="ET2" s="1064"/>
      <c r="EU2" s="1064"/>
      <c r="EV2" s="1064"/>
      <c r="EW2" s="1064"/>
      <c r="EX2" s="1064"/>
      <c r="EY2" s="1064"/>
      <c r="EZ2" s="1064"/>
      <c r="FA2" s="1064"/>
      <c r="FB2" s="1064"/>
      <c r="FC2" s="1064"/>
      <c r="FD2" s="1064"/>
      <c r="FE2" s="1064"/>
      <c r="FF2" s="1064"/>
      <c r="FG2" s="1064"/>
      <c r="FH2" s="1064"/>
      <c r="FI2" s="1064"/>
      <c r="FJ2" s="1064"/>
      <c r="FK2" s="1064"/>
      <c r="FL2" s="1064"/>
      <c r="FM2" s="1064"/>
      <c r="FN2" s="1064"/>
      <c r="FO2" s="1064"/>
      <c r="FP2" s="1064"/>
      <c r="FQ2" s="1064"/>
      <c r="FR2" s="1064"/>
      <c r="FS2" s="1064"/>
      <c r="FT2" s="1064"/>
      <c r="FU2" s="1064"/>
      <c r="FV2" s="1064"/>
      <c r="FW2" s="1064"/>
      <c r="FX2" s="1064"/>
      <c r="FY2" s="1064"/>
      <c r="FZ2" s="1064"/>
      <c r="GA2" s="1064"/>
      <c r="GB2" s="1064"/>
      <c r="GC2" s="1064"/>
      <c r="GD2" s="1064"/>
      <c r="GE2" s="1064"/>
      <c r="GF2" s="1064"/>
      <c r="GG2" s="1064"/>
      <c r="GH2" s="1064"/>
      <c r="GI2" s="1064"/>
      <c r="GJ2" s="1064"/>
    </row>
    <row r="3" spans="1:200" ht="19.5" customHeight="1" x14ac:dyDescent="0.3">
      <c r="A3" s="1064" t="s">
        <v>642</v>
      </c>
      <c r="B3" s="1064"/>
      <c r="C3" s="1064"/>
      <c r="D3" s="1064"/>
      <c r="E3" s="1064"/>
      <c r="F3" s="1064"/>
      <c r="G3" s="1064"/>
      <c r="H3" s="1064"/>
      <c r="I3" s="1064"/>
      <c r="J3" s="1064"/>
      <c r="K3" s="1064"/>
      <c r="L3" s="1064"/>
      <c r="M3" s="1064"/>
      <c r="N3" s="1064"/>
      <c r="O3" s="1064"/>
      <c r="P3" s="1064"/>
      <c r="Q3" s="1064"/>
      <c r="R3" s="1064"/>
      <c r="S3" s="1064"/>
      <c r="T3" s="1064"/>
      <c r="U3" s="1064"/>
      <c r="V3" s="1064"/>
      <c r="W3" s="1064"/>
      <c r="X3" s="1064"/>
      <c r="Y3" s="1064"/>
      <c r="Z3" s="1064"/>
      <c r="AA3" s="1064"/>
      <c r="AB3" s="1064"/>
      <c r="AC3" s="1064"/>
      <c r="AD3" s="1064"/>
      <c r="AE3" s="1064"/>
      <c r="AF3" s="1064"/>
      <c r="AG3" s="1064"/>
      <c r="AH3" s="1064"/>
      <c r="AI3" s="1064"/>
      <c r="AJ3" s="1064"/>
      <c r="AK3" s="1064"/>
      <c r="AL3" s="1064"/>
      <c r="AM3" s="1064"/>
      <c r="AN3" s="1064"/>
      <c r="AO3" s="1064"/>
      <c r="AP3" s="1064"/>
      <c r="AQ3" s="1064"/>
      <c r="AR3" s="1064"/>
      <c r="AS3" s="1064"/>
      <c r="AT3" s="1064"/>
      <c r="AU3" s="1064"/>
      <c r="AV3" s="1064"/>
      <c r="AW3" s="1064"/>
      <c r="AX3" s="1064"/>
      <c r="AY3" s="1064"/>
      <c r="AZ3" s="1064"/>
      <c r="BA3" s="1064"/>
      <c r="BB3" s="1064"/>
      <c r="BC3" s="1064"/>
      <c r="BD3" s="1064"/>
      <c r="BE3" s="1064"/>
      <c r="BF3" s="1064"/>
      <c r="BG3" s="1064"/>
      <c r="BH3" s="1064"/>
      <c r="BI3" s="1064"/>
      <c r="BJ3" s="1064"/>
      <c r="BK3" s="1064"/>
      <c r="BL3" s="1064"/>
      <c r="BM3" s="1064" t="s">
        <v>642</v>
      </c>
      <c r="BN3" s="1064"/>
      <c r="BO3" s="1064"/>
      <c r="BP3" s="1064"/>
      <c r="BQ3" s="1064"/>
      <c r="BR3" s="1064"/>
      <c r="BS3" s="1064"/>
      <c r="BT3" s="1064"/>
      <c r="BU3" s="1064"/>
      <c r="BV3" s="1064"/>
      <c r="BW3" s="1064"/>
      <c r="BX3" s="1064"/>
      <c r="BY3" s="1064"/>
      <c r="BZ3" s="1064"/>
      <c r="CA3" s="1064"/>
      <c r="CB3" s="1064"/>
      <c r="CC3" s="1064"/>
      <c r="CD3" s="1064"/>
      <c r="CE3" s="1064"/>
      <c r="CF3" s="1064"/>
      <c r="CG3" s="1064"/>
      <c r="CH3" s="1064"/>
      <c r="CI3" s="1064"/>
      <c r="CJ3" s="1064"/>
      <c r="CK3" s="1064"/>
      <c r="CL3" s="1064"/>
      <c r="CM3" s="1064"/>
      <c r="CN3" s="1064"/>
      <c r="CO3" s="1064"/>
      <c r="CP3" s="1064"/>
      <c r="CQ3" s="1064"/>
      <c r="CR3" s="1064"/>
      <c r="CS3" s="1064"/>
      <c r="CT3" s="1064"/>
      <c r="CU3" s="1064"/>
      <c r="CV3" s="1064"/>
      <c r="CW3" s="1064"/>
      <c r="CX3" s="1064"/>
      <c r="CY3" s="1064"/>
      <c r="CZ3" s="1064"/>
      <c r="DA3" s="1064"/>
      <c r="DB3" s="1064"/>
      <c r="DC3" s="1064"/>
      <c r="DD3" s="1064"/>
      <c r="DE3" s="1064"/>
      <c r="DF3" s="1064"/>
      <c r="DG3" s="1064"/>
      <c r="DH3" s="1064"/>
      <c r="DI3" s="1064"/>
      <c r="DJ3" s="1064"/>
      <c r="DK3" s="1064"/>
      <c r="DL3" s="1064"/>
      <c r="DM3" s="1064"/>
      <c r="DN3" s="1064"/>
      <c r="DO3" s="1064"/>
      <c r="DP3" s="1064"/>
      <c r="DQ3" s="1064"/>
      <c r="DR3" s="1064"/>
      <c r="DS3" s="1064"/>
      <c r="DT3" s="1064"/>
      <c r="DU3" s="1064"/>
      <c r="DV3" s="1064"/>
      <c r="DW3" s="1064"/>
      <c r="DX3" s="1064"/>
      <c r="DY3" s="1064" t="s">
        <v>641</v>
      </c>
      <c r="DZ3" s="1064"/>
      <c r="EA3" s="1064"/>
      <c r="EB3" s="1064"/>
      <c r="EC3" s="1064"/>
      <c r="ED3" s="1064"/>
      <c r="EE3" s="1064"/>
      <c r="EF3" s="1064"/>
      <c r="EG3" s="1064"/>
      <c r="EH3" s="1064"/>
      <c r="EI3" s="1064"/>
      <c r="EJ3" s="1064"/>
      <c r="EK3" s="1064"/>
      <c r="EL3" s="1064"/>
      <c r="EM3" s="1064"/>
      <c r="EN3" s="1064"/>
      <c r="EO3" s="1064"/>
      <c r="EP3" s="1064"/>
      <c r="EQ3" s="1064"/>
      <c r="ER3" s="1064"/>
      <c r="ES3" s="1064"/>
      <c r="ET3" s="1064"/>
      <c r="EU3" s="1064"/>
      <c r="EV3" s="1064"/>
      <c r="EW3" s="1064"/>
      <c r="EX3" s="1064"/>
      <c r="EY3" s="1064"/>
      <c r="EZ3" s="1064"/>
      <c r="FA3" s="1064"/>
      <c r="FB3" s="1064"/>
      <c r="FC3" s="1064"/>
      <c r="FD3" s="1064"/>
      <c r="FE3" s="1064"/>
      <c r="FF3" s="1064"/>
      <c r="FG3" s="1064"/>
      <c r="FH3" s="1064"/>
      <c r="FI3" s="1064"/>
      <c r="FJ3" s="1064"/>
      <c r="FK3" s="1064"/>
      <c r="FL3" s="1064"/>
      <c r="FM3" s="1064"/>
      <c r="FN3" s="1064"/>
      <c r="FO3" s="1064"/>
      <c r="FP3" s="1064"/>
      <c r="FQ3" s="1064"/>
      <c r="FR3" s="1064"/>
      <c r="FS3" s="1064"/>
      <c r="FT3" s="1064"/>
      <c r="FU3" s="1064"/>
      <c r="FV3" s="1064"/>
      <c r="FW3" s="1064"/>
      <c r="FX3" s="1064"/>
      <c r="FY3" s="1064"/>
      <c r="FZ3" s="1064"/>
      <c r="GA3" s="1064"/>
      <c r="GB3" s="1064"/>
      <c r="GC3" s="1064"/>
      <c r="GD3" s="1064"/>
      <c r="GE3" s="1064"/>
      <c r="GF3" s="1064"/>
      <c r="GG3" s="1064"/>
      <c r="GH3" s="1064"/>
      <c r="GI3" s="1064"/>
      <c r="GJ3" s="1064"/>
    </row>
    <row r="4" spans="1:200" ht="19.5" customHeight="1" x14ac:dyDescent="0.3">
      <c r="A4" s="1064" t="s">
        <v>640</v>
      </c>
      <c r="B4" s="1064"/>
      <c r="C4" s="1064"/>
      <c r="D4" s="1064"/>
      <c r="E4" s="1064"/>
      <c r="F4" s="1064"/>
      <c r="G4" s="1064"/>
      <c r="H4" s="1064"/>
      <c r="I4" s="1064"/>
      <c r="J4" s="1064"/>
      <c r="K4" s="1064"/>
      <c r="L4" s="1064"/>
      <c r="M4" s="1064"/>
      <c r="N4" s="1064"/>
      <c r="O4" s="1064"/>
      <c r="P4" s="1064"/>
      <c r="Q4" s="1064"/>
      <c r="R4" s="1064"/>
      <c r="S4" s="1064"/>
      <c r="T4" s="1064"/>
      <c r="U4" s="1064"/>
      <c r="V4" s="1064"/>
      <c r="W4" s="1064"/>
      <c r="X4" s="1064"/>
      <c r="Y4" s="1064"/>
      <c r="Z4" s="1064"/>
      <c r="AA4" s="1064"/>
      <c r="AB4" s="1064"/>
      <c r="AC4" s="1064"/>
      <c r="AD4" s="1064"/>
      <c r="AE4" s="1064"/>
      <c r="AF4" s="1064"/>
      <c r="AG4" s="1064"/>
      <c r="AH4" s="1064"/>
      <c r="AI4" s="1064"/>
      <c r="AJ4" s="1064"/>
      <c r="AK4" s="1064"/>
      <c r="AL4" s="1064"/>
      <c r="AM4" s="1064"/>
      <c r="AN4" s="1064"/>
      <c r="AO4" s="1064"/>
      <c r="AP4" s="1064"/>
      <c r="AQ4" s="1064"/>
      <c r="AR4" s="1064"/>
      <c r="AS4" s="1064"/>
      <c r="AT4" s="1064"/>
      <c r="AU4" s="1064"/>
      <c r="AV4" s="1064"/>
      <c r="AW4" s="1064"/>
      <c r="AX4" s="1064"/>
      <c r="AY4" s="1064"/>
      <c r="AZ4" s="1064"/>
      <c r="BA4" s="1064"/>
      <c r="BB4" s="1064"/>
      <c r="BC4" s="1064"/>
      <c r="BD4" s="1064"/>
      <c r="BE4" s="1064"/>
      <c r="BF4" s="1064"/>
      <c r="BG4" s="1064"/>
      <c r="BH4" s="1064"/>
      <c r="BI4" s="1064"/>
      <c r="BJ4" s="1064"/>
      <c r="BK4" s="1064"/>
      <c r="BL4" s="1064"/>
      <c r="BM4" s="1064" t="s">
        <v>640</v>
      </c>
      <c r="BN4" s="1064"/>
      <c r="BO4" s="1064"/>
      <c r="BP4" s="1064"/>
      <c r="BQ4" s="1064"/>
      <c r="BR4" s="1064"/>
      <c r="BS4" s="1064"/>
      <c r="BT4" s="1064"/>
      <c r="BU4" s="1064"/>
      <c r="BV4" s="1064"/>
      <c r="BW4" s="1064"/>
      <c r="BX4" s="1064"/>
      <c r="BY4" s="1064"/>
      <c r="BZ4" s="1064"/>
      <c r="CA4" s="1064"/>
      <c r="CB4" s="1064"/>
      <c r="CC4" s="1064"/>
      <c r="CD4" s="1064"/>
      <c r="CE4" s="1064"/>
      <c r="CF4" s="1064"/>
      <c r="CG4" s="1064"/>
      <c r="CH4" s="1064"/>
      <c r="CI4" s="1064"/>
      <c r="CJ4" s="1064"/>
      <c r="CK4" s="1064"/>
      <c r="CL4" s="1064"/>
      <c r="CM4" s="1064"/>
      <c r="CN4" s="1064"/>
      <c r="CO4" s="1064"/>
      <c r="CP4" s="1064"/>
      <c r="CQ4" s="1064"/>
      <c r="CR4" s="1064"/>
      <c r="CS4" s="1064"/>
      <c r="CT4" s="1064"/>
      <c r="CU4" s="1064"/>
      <c r="CV4" s="1064"/>
      <c r="CW4" s="1064"/>
      <c r="CX4" s="1064"/>
      <c r="CY4" s="1064"/>
      <c r="CZ4" s="1064"/>
      <c r="DA4" s="1064"/>
      <c r="DB4" s="1064"/>
      <c r="DC4" s="1064"/>
      <c r="DD4" s="1064"/>
      <c r="DE4" s="1064"/>
      <c r="DF4" s="1064"/>
      <c r="DG4" s="1064"/>
      <c r="DH4" s="1064"/>
      <c r="DI4" s="1064"/>
      <c r="DJ4" s="1064"/>
      <c r="DK4" s="1064"/>
      <c r="DL4" s="1064"/>
      <c r="DM4" s="1064"/>
      <c r="DN4" s="1064"/>
      <c r="DO4" s="1064"/>
      <c r="DP4" s="1064"/>
      <c r="DQ4" s="1064"/>
      <c r="DR4" s="1064"/>
      <c r="DS4" s="1064"/>
      <c r="DT4" s="1064"/>
      <c r="DU4" s="1064"/>
      <c r="DV4" s="1064"/>
      <c r="DW4" s="1064"/>
      <c r="DX4" s="1064"/>
      <c r="DY4" s="1064" t="s">
        <v>640</v>
      </c>
      <c r="DZ4" s="1064"/>
      <c r="EA4" s="1064"/>
      <c r="EB4" s="1064"/>
      <c r="EC4" s="1064"/>
      <c r="ED4" s="1064"/>
      <c r="EE4" s="1064"/>
      <c r="EF4" s="1064"/>
      <c r="EG4" s="1064"/>
      <c r="EH4" s="1064"/>
      <c r="EI4" s="1064"/>
      <c r="EJ4" s="1064"/>
      <c r="EK4" s="1064"/>
      <c r="EL4" s="1064"/>
      <c r="EM4" s="1064"/>
      <c r="EN4" s="1064"/>
      <c r="EO4" s="1064"/>
      <c r="EP4" s="1064"/>
      <c r="EQ4" s="1064"/>
      <c r="ER4" s="1064"/>
      <c r="ES4" s="1064"/>
      <c r="ET4" s="1064"/>
      <c r="EU4" s="1064"/>
      <c r="EV4" s="1064"/>
      <c r="EW4" s="1064"/>
      <c r="EX4" s="1064"/>
      <c r="EY4" s="1064"/>
      <c r="EZ4" s="1064"/>
      <c r="FA4" s="1064"/>
      <c r="FB4" s="1064"/>
      <c r="FC4" s="1064"/>
      <c r="FD4" s="1064"/>
      <c r="FE4" s="1064"/>
      <c r="FF4" s="1064"/>
      <c r="FG4" s="1064"/>
      <c r="FH4" s="1064"/>
      <c r="FI4" s="1064"/>
      <c r="FJ4" s="1064"/>
      <c r="FK4" s="1064"/>
      <c r="FL4" s="1064"/>
      <c r="FM4" s="1064"/>
      <c r="FN4" s="1064"/>
      <c r="FO4" s="1064"/>
      <c r="FP4" s="1064"/>
      <c r="FQ4" s="1064"/>
      <c r="FR4" s="1064"/>
      <c r="FS4" s="1064"/>
      <c r="FT4" s="1064"/>
      <c r="FU4" s="1064"/>
      <c r="FV4" s="1064"/>
      <c r="FW4" s="1064"/>
      <c r="FX4" s="1064"/>
      <c r="FY4" s="1064"/>
      <c r="FZ4" s="1064"/>
      <c r="GA4" s="1064"/>
      <c r="GB4" s="1064"/>
      <c r="GC4" s="1064"/>
      <c r="GD4" s="1064"/>
      <c r="GE4" s="1064"/>
      <c r="GF4" s="1064"/>
      <c r="GG4" s="1064"/>
      <c r="GH4" s="1064"/>
      <c r="GI4" s="1064"/>
      <c r="GJ4" s="1064"/>
    </row>
    <row r="5" spans="1:200" ht="19.5" customHeight="1" thickBot="1" x14ac:dyDescent="0.35">
      <c r="A5" s="1078" t="s">
        <v>639</v>
      </c>
      <c r="B5" s="1078"/>
      <c r="C5" s="1078"/>
      <c r="D5" s="1078"/>
      <c r="E5" s="1078"/>
      <c r="F5" s="1078"/>
      <c r="G5" s="1078"/>
      <c r="H5" s="1078"/>
      <c r="I5" s="1078"/>
      <c r="J5" s="1078"/>
      <c r="K5" s="1078"/>
      <c r="L5" s="1078"/>
      <c r="M5" s="1078"/>
      <c r="N5" s="1078"/>
      <c r="O5" s="1078"/>
      <c r="P5" s="1078"/>
      <c r="Q5" s="1078"/>
      <c r="R5" s="1078"/>
      <c r="S5" s="1078"/>
      <c r="T5" s="1078"/>
      <c r="U5" s="1078"/>
      <c r="V5" s="1078"/>
      <c r="W5" s="1078"/>
      <c r="X5" s="1078"/>
      <c r="Y5" s="1078"/>
      <c r="Z5" s="1078"/>
      <c r="AA5" s="1078"/>
      <c r="AB5" s="1078"/>
      <c r="AC5" s="1078"/>
      <c r="AD5" s="1078"/>
      <c r="AE5" s="1078"/>
      <c r="AF5" s="1078"/>
      <c r="AG5" s="1078"/>
      <c r="AH5" s="1078"/>
      <c r="AI5" s="1078"/>
      <c r="AJ5" s="1078"/>
      <c r="AK5" s="1078"/>
      <c r="AL5" s="1078"/>
      <c r="AM5" s="1078"/>
      <c r="AN5" s="1078"/>
      <c r="AO5" s="1078"/>
      <c r="AP5" s="1078"/>
      <c r="AQ5" s="1078"/>
      <c r="AR5" s="1078"/>
      <c r="AS5" s="1078"/>
      <c r="AT5" s="1078"/>
      <c r="AU5" s="1078"/>
      <c r="AV5" s="1078"/>
      <c r="AW5" s="1078"/>
      <c r="AX5" s="1078"/>
      <c r="AY5" s="1078"/>
      <c r="AZ5" s="1078"/>
      <c r="BA5" s="1078"/>
      <c r="BB5" s="1078"/>
      <c r="BC5" s="1078"/>
      <c r="BD5" s="1078"/>
      <c r="BE5" s="1078"/>
      <c r="BF5" s="1078"/>
      <c r="BG5" s="1078"/>
      <c r="BH5" s="1078"/>
      <c r="BI5" s="1078"/>
      <c r="BJ5" s="1078"/>
      <c r="BK5" s="1078"/>
      <c r="BL5" s="1078"/>
      <c r="BM5" s="1078" t="s">
        <v>638</v>
      </c>
      <c r="BN5" s="1078"/>
      <c r="BO5" s="1078"/>
      <c r="BP5" s="1078"/>
      <c r="BQ5" s="1078"/>
      <c r="BR5" s="1078"/>
      <c r="BS5" s="1078"/>
      <c r="BT5" s="1078"/>
      <c r="BU5" s="1078"/>
      <c r="BV5" s="1078"/>
      <c r="BW5" s="1078"/>
      <c r="BX5" s="1078"/>
      <c r="BY5" s="1078"/>
      <c r="BZ5" s="1078"/>
      <c r="CA5" s="1078"/>
      <c r="CB5" s="1078"/>
      <c r="CC5" s="1078"/>
      <c r="CD5" s="1078"/>
      <c r="CE5" s="1078"/>
      <c r="CF5" s="1078"/>
      <c r="CG5" s="1078"/>
      <c r="CH5" s="1078"/>
      <c r="CI5" s="1078"/>
      <c r="CJ5" s="1078"/>
      <c r="CK5" s="1078"/>
      <c r="CL5" s="1078"/>
      <c r="CM5" s="1078"/>
      <c r="CN5" s="1078"/>
      <c r="CO5" s="1078"/>
      <c r="CP5" s="1078"/>
      <c r="CQ5" s="1078"/>
      <c r="CR5" s="1078"/>
      <c r="CS5" s="1078"/>
      <c r="CT5" s="1078"/>
      <c r="CU5" s="1078"/>
      <c r="CV5" s="1078"/>
      <c r="CW5" s="1078"/>
      <c r="CX5" s="1078"/>
      <c r="CY5" s="1078"/>
      <c r="CZ5" s="1078"/>
      <c r="DA5" s="1078"/>
      <c r="DB5" s="1078"/>
      <c r="DC5" s="1078"/>
      <c r="DD5" s="1078"/>
      <c r="DE5" s="1078"/>
      <c r="DF5" s="1078"/>
      <c r="DG5" s="1078"/>
      <c r="DH5" s="1078"/>
      <c r="DI5" s="1078"/>
      <c r="DJ5" s="1078"/>
      <c r="DK5" s="1078"/>
      <c r="DL5" s="1078"/>
      <c r="DM5" s="1078"/>
      <c r="DN5" s="1078"/>
      <c r="DO5" s="1078"/>
      <c r="DP5" s="1078"/>
      <c r="DQ5" s="1078"/>
      <c r="DR5" s="1078"/>
      <c r="DS5" s="1078"/>
      <c r="DT5" s="1078"/>
      <c r="DU5" s="1078"/>
      <c r="DV5" s="1078"/>
      <c r="DW5" s="1078"/>
      <c r="DX5" s="1078"/>
      <c r="DY5" s="1078" t="s">
        <v>637</v>
      </c>
      <c r="DZ5" s="1078"/>
      <c r="EA5" s="1078"/>
      <c r="EB5" s="1078"/>
      <c r="EC5" s="1078"/>
      <c r="ED5" s="1078"/>
      <c r="EE5" s="1078"/>
      <c r="EF5" s="1078"/>
      <c r="EG5" s="1078"/>
      <c r="EH5" s="1078"/>
      <c r="EI5" s="1078"/>
      <c r="EJ5" s="1078"/>
      <c r="EK5" s="1078"/>
      <c r="EL5" s="1078"/>
      <c r="EM5" s="1078"/>
      <c r="EN5" s="1078"/>
      <c r="EO5" s="1078"/>
      <c r="EP5" s="1078"/>
      <c r="EQ5" s="1078"/>
      <c r="ER5" s="1078"/>
      <c r="ES5" s="1078"/>
      <c r="ET5" s="1078"/>
      <c r="EU5" s="1078"/>
      <c r="EV5" s="1078"/>
      <c r="EW5" s="1078"/>
      <c r="EX5" s="1078"/>
      <c r="EY5" s="1078"/>
      <c r="EZ5" s="1078"/>
      <c r="FA5" s="1078"/>
      <c r="FB5" s="1078"/>
      <c r="FC5" s="1078"/>
      <c r="FD5" s="1078"/>
      <c r="FE5" s="1078"/>
      <c r="FF5" s="1078"/>
      <c r="FG5" s="1078"/>
      <c r="FH5" s="1078"/>
      <c r="FI5" s="1078"/>
      <c r="FJ5" s="1078"/>
      <c r="FK5" s="1078"/>
      <c r="FL5" s="1078"/>
      <c r="FM5" s="1078"/>
      <c r="FN5" s="1078"/>
      <c r="FO5" s="1078"/>
      <c r="FP5" s="1078"/>
      <c r="FQ5" s="1078"/>
      <c r="FR5" s="1078"/>
      <c r="FS5" s="1078"/>
      <c r="FT5" s="1078"/>
      <c r="FU5" s="1078"/>
      <c r="FV5" s="1078"/>
      <c r="FW5" s="1078"/>
      <c r="FX5" s="1078"/>
      <c r="FY5" s="1078"/>
      <c r="FZ5" s="1078"/>
      <c r="GA5" s="1078"/>
      <c r="GB5" s="1078"/>
      <c r="GC5" s="1078"/>
      <c r="GD5" s="1078"/>
      <c r="GE5" s="1078"/>
      <c r="GF5" s="1078"/>
      <c r="GG5" s="1078"/>
      <c r="GH5" s="1078"/>
      <c r="GI5" s="1078"/>
      <c r="GJ5" s="1078"/>
    </row>
    <row r="6" spans="1:200" x14ac:dyDescent="0.35">
      <c r="A6" s="1069" t="s">
        <v>636</v>
      </c>
      <c r="B6" s="455" t="s">
        <v>635</v>
      </c>
      <c r="C6" s="1071" t="s">
        <v>634</v>
      </c>
      <c r="D6" s="1071" t="s">
        <v>633</v>
      </c>
      <c r="E6" s="1065"/>
      <c r="F6" s="1073"/>
      <c r="G6" s="1066"/>
      <c r="H6" s="1065" t="s">
        <v>3</v>
      </c>
      <c r="I6" s="1073"/>
      <c r="J6" s="1073"/>
      <c r="K6" s="1066"/>
      <c r="L6" s="1065" t="s">
        <v>632</v>
      </c>
      <c r="M6" s="1066"/>
      <c r="N6" s="460"/>
      <c r="O6" s="537"/>
      <c r="P6" s="459"/>
      <c r="Q6" s="537"/>
      <c r="R6" s="459"/>
      <c r="S6" s="537"/>
      <c r="T6" s="459"/>
      <c r="U6" s="459"/>
      <c r="V6" s="459"/>
      <c r="W6" s="459"/>
      <c r="X6" s="537"/>
      <c r="Y6" s="537"/>
      <c r="Z6" s="459"/>
      <c r="AA6" s="459"/>
      <c r="AB6" s="459"/>
      <c r="AC6" s="537"/>
      <c r="AD6" s="459"/>
      <c r="AE6" s="537" t="s">
        <v>631</v>
      </c>
      <c r="AF6" s="459"/>
      <c r="AG6" s="459"/>
      <c r="AH6" s="459"/>
      <c r="AI6" s="459"/>
      <c r="AJ6" s="459"/>
      <c r="AK6" s="459"/>
      <c r="AL6" s="459"/>
      <c r="AM6" s="537"/>
      <c r="AN6" s="459"/>
      <c r="AO6" s="459"/>
      <c r="AP6" s="459"/>
      <c r="AQ6" s="537"/>
      <c r="AR6" s="459"/>
      <c r="AS6" s="537"/>
      <c r="AT6" s="459"/>
      <c r="AU6" s="459"/>
      <c r="AV6" s="459"/>
      <c r="AW6" s="459"/>
      <c r="AX6" s="459"/>
      <c r="AY6" s="459"/>
      <c r="AZ6" s="459"/>
      <c r="BA6" s="459"/>
      <c r="BB6" s="459"/>
      <c r="BC6" s="459"/>
      <c r="BD6" s="459"/>
      <c r="BE6" s="459"/>
      <c r="BF6" s="458"/>
      <c r="BG6" s="455"/>
      <c r="BH6" s="455"/>
      <c r="BI6" s="455"/>
      <c r="BJ6" s="455"/>
      <c r="BK6" s="455"/>
      <c r="BL6" s="454"/>
      <c r="BM6" s="1069" t="s">
        <v>636</v>
      </c>
      <c r="BN6" s="455" t="s">
        <v>635</v>
      </c>
      <c r="BO6" s="1071" t="s">
        <v>634</v>
      </c>
      <c r="BP6" s="1071" t="s">
        <v>633</v>
      </c>
      <c r="BQ6" s="1065"/>
      <c r="BR6" s="1073"/>
      <c r="BS6" s="1066"/>
      <c r="BT6" s="1065" t="s">
        <v>3</v>
      </c>
      <c r="BU6" s="1073"/>
      <c r="BV6" s="1073"/>
      <c r="BW6" s="1066"/>
      <c r="BX6" s="1065" t="s">
        <v>632</v>
      </c>
      <c r="BY6" s="1066"/>
      <c r="BZ6" s="460"/>
      <c r="CA6" s="537"/>
      <c r="CB6" s="537"/>
      <c r="CC6" s="537"/>
      <c r="CD6" s="537"/>
      <c r="CE6" s="537"/>
      <c r="CF6" s="459"/>
      <c r="CG6" s="459"/>
      <c r="CH6" s="459"/>
      <c r="CI6" s="459"/>
      <c r="CJ6" s="459"/>
      <c r="CK6" s="537"/>
      <c r="CL6" s="459"/>
      <c r="CM6" s="459"/>
      <c r="CN6" s="459"/>
      <c r="CO6" s="537"/>
      <c r="CP6" s="459"/>
      <c r="CQ6" s="537" t="s">
        <v>631</v>
      </c>
      <c r="CR6" s="459"/>
      <c r="CS6" s="459"/>
      <c r="CT6" s="459"/>
      <c r="CU6" s="459"/>
      <c r="CV6" s="459"/>
      <c r="CW6" s="459"/>
      <c r="CX6" s="459"/>
      <c r="CY6" s="537"/>
      <c r="CZ6" s="459"/>
      <c r="DA6" s="459"/>
      <c r="DB6" s="459"/>
      <c r="DC6" s="537"/>
      <c r="DD6" s="459"/>
      <c r="DE6" s="459"/>
      <c r="DF6" s="459"/>
      <c r="DG6" s="459"/>
      <c r="DH6" s="459"/>
      <c r="DI6" s="459"/>
      <c r="DJ6" s="459"/>
      <c r="DK6" s="459"/>
      <c r="DL6" s="459"/>
      <c r="DM6" s="459"/>
      <c r="DN6" s="459"/>
      <c r="DO6" s="459"/>
      <c r="DP6" s="459"/>
      <c r="DQ6" s="459"/>
      <c r="DR6" s="458"/>
      <c r="DS6" s="455"/>
      <c r="DT6" s="455"/>
      <c r="DU6" s="455"/>
      <c r="DV6" s="455"/>
      <c r="DW6" s="455"/>
      <c r="DX6" s="454"/>
      <c r="DY6" s="1069" t="s">
        <v>636</v>
      </c>
      <c r="DZ6" s="460" t="s">
        <v>635</v>
      </c>
      <c r="EA6" s="1071" t="s">
        <v>634</v>
      </c>
      <c r="EB6" s="1071" t="s">
        <v>633</v>
      </c>
      <c r="EC6" s="1065"/>
      <c r="ED6" s="1073"/>
      <c r="EE6" s="1066"/>
      <c r="EF6" s="1065" t="s">
        <v>3</v>
      </c>
      <c r="EG6" s="1073"/>
      <c r="EH6" s="1073"/>
      <c r="EI6" s="1066"/>
      <c r="EJ6" s="1065" t="s">
        <v>632</v>
      </c>
      <c r="EK6" s="1066"/>
      <c r="EL6" s="460"/>
      <c r="EM6" s="459"/>
      <c r="EN6" s="459"/>
      <c r="EO6" s="459"/>
      <c r="EP6" s="459"/>
      <c r="EQ6" s="459"/>
      <c r="ER6" s="459"/>
      <c r="ES6" s="459"/>
      <c r="ET6" s="459"/>
      <c r="EU6" s="459"/>
      <c r="EV6" s="459"/>
      <c r="EW6" s="459"/>
      <c r="EX6" s="459"/>
      <c r="EY6" s="459"/>
      <c r="EZ6" s="459"/>
      <c r="FA6" s="459"/>
      <c r="FB6" s="459"/>
      <c r="FC6" s="459" t="s">
        <v>631</v>
      </c>
      <c r="FD6" s="459"/>
      <c r="FE6" s="459"/>
      <c r="FF6" s="459"/>
      <c r="FG6" s="459"/>
      <c r="FH6" s="459"/>
      <c r="FI6" s="459"/>
      <c r="FJ6" s="459"/>
      <c r="FK6" s="459"/>
      <c r="FL6" s="459"/>
      <c r="FM6" s="459"/>
      <c r="FN6" s="459"/>
      <c r="FO6" s="537"/>
      <c r="FP6" s="459"/>
      <c r="FQ6" s="459"/>
      <c r="FR6" s="459"/>
      <c r="FS6" s="459"/>
      <c r="FT6" s="459"/>
      <c r="FU6" s="459"/>
      <c r="FV6" s="459"/>
      <c r="FW6" s="459"/>
      <c r="FX6" s="459"/>
      <c r="FY6" s="459"/>
      <c r="FZ6" s="459"/>
      <c r="GA6" s="459"/>
      <c r="GB6" s="459"/>
      <c r="GC6" s="459"/>
      <c r="GD6" s="458"/>
      <c r="GE6" s="457"/>
      <c r="GF6" s="456"/>
      <c r="GG6" s="455"/>
      <c r="GH6" s="455"/>
      <c r="GI6" s="455"/>
      <c r="GJ6" s="454"/>
      <c r="GL6" s="453"/>
      <c r="GM6" s="453"/>
      <c r="GN6" s="453"/>
      <c r="GO6" s="453"/>
      <c r="GP6" s="453"/>
      <c r="GQ6" s="453"/>
      <c r="GR6" s="453"/>
    </row>
    <row r="7" spans="1:200" x14ac:dyDescent="0.35">
      <c r="A7" s="1070"/>
      <c r="B7" s="435" t="s">
        <v>630</v>
      </c>
      <c r="C7" s="1072"/>
      <c r="D7" s="1072"/>
      <c r="E7" s="1067"/>
      <c r="F7" s="1074"/>
      <c r="G7" s="1068"/>
      <c r="H7" s="1067"/>
      <c r="I7" s="1074"/>
      <c r="J7" s="1074"/>
      <c r="K7" s="1068"/>
      <c r="L7" s="1067"/>
      <c r="M7" s="1068"/>
      <c r="N7" s="452"/>
      <c r="O7" s="538"/>
      <c r="P7" s="432"/>
      <c r="Q7" s="538"/>
      <c r="R7" s="432"/>
      <c r="S7" s="538"/>
      <c r="T7" s="432"/>
      <c r="U7" s="432"/>
      <c r="V7" s="432"/>
      <c r="W7" s="432"/>
      <c r="X7" s="538"/>
      <c r="Y7" s="538"/>
      <c r="Z7" s="432"/>
      <c r="AA7" s="432"/>
      <c r="AB7" s="432"/>
      <c r="AC7" s="538"/>
      <c r="AD7" s="432"/>
      <c r="AE7" s="538"/>
      <c r="AF7" s="432"/>
      <c r="AG7" s="432"/>
      <c r="AH7" s="432"/>
      <c r="AI7" s="432"/>
      <c r="AJ7" s="432"/>
      <c r="AK7" s="432"/>
      <c r="AL7" s="432"/>
      <c r="AM7" s="538"/>
      <c r="AN7" s="432"/>
      <c r="AO7" s="432"/>
      <c r="AP7" s="432"/>
      <c r="AQ7" s="538"/>
      <c r="AR7" s="432"/>
      <c r="AS7" s="538"/>
      <c r="AT7" s="432"/>
      <c r="AU7" s="432"/>
      <c r="AV7" s="432"/>
      <c r="AW7" s="432"/>
      <c r="AX7" s="432"/>
      <c r="AY7" s="432"/>
      <c r="AZ7" s="432"/>
      <c r="BA7" s="432"/>
      <c r="BB7" s="432"/>
      <c r="BC7" s="432"/>
      <c r="BD7" s="432"/>
      <c r="BE7" s="432"/>
      <c r="BF7" s="451"/>
      <c r="BG7" s="448"/>
      <c r="BH7" s="448"/>
      <c r="BI7" s="448"/>
      <c r="BJ7" s="448"/>
      <c r="BK7" s="448"/>
      <c r="BL7" s="440"/>
      <c r="BM7" s="1070"/>
      <c r="BN7" s="435" t="s">
        <v>630</v>
      </c>
      <c r="BO7" s="1072"/>
      <c r="BP7" s="1072"/>
      <c r="BQ7" s="1067"/>
      <c r="BR7" s="1074"/>
      <c r="BS7" s="1068"/>
      <c r="BT7" s="1067"/>
      <c r="BU7" s="1074"/>
      <c r="BV7" s="1074"/>
      <c r="BW7" s="1068"/>
      <c r="BX7" s="1067"/>
      <c r="BY7" s="1068"/>
      <c r="BZ7" s="452"/>
      <c r="CA7" s="538"/>
      <c r="CB7" s="538"/>
      <c r="CC7" s="538"/>
      <c r="CD7" s="538"/>
      <c r="CE7" s="538"/>
      <c r="CF7" s="432"/>
      <c r="CG7" s="432"/>
      <c r="CH7" s="432"/>
      <c r="CI7" s="432"/>
      <c r="CJ7" s="432"/>
      <c r="CK7" s="538"/>
      <c r="CL7" s="432"/>
      <c r="CM7" s="432"/>
      <c r="CN7" s="432"/>
      <c r="CO7" s="538"/>
      <c r="CP7" s="432"/>
      <c r="CQ7" s="538"/>
      <c r="CR7" s="432"/>
      <c r="CS7" s="432"/>
      <c r="CT7" s="432"/>
      <c r="CU7" s="432"/>
      <c r="CV7" s="432"/>
      <c r="CW7" s="432"/>
      <c r="CX7" s="432"/>
      <c r="CY7" s="538"/>
      <c r="CZ7" s="432"/>
      <c r="DA7" s="432"/>
      <c r="DB7" s="432"/>
      <c r="DC7" s="538"/>
      <c r="DD7" s="432"/>
      <c r="DE7" s="432"/>
      <c r="DF7" s="432"/>
      <c r="DG7" s="432"/>
      <c r="DH7" s="432"/>
      <c r="DI7" s="432"/>
      <c r="DJ7" s="432"/>
      <c r="DK7" s="432"/>
      <c r="DL7" s="432"/>
      <c r="DM7" s="432"/>
      <c r="DN7" s="432"/>
      <c r="DO7" s="432"/>
      <c r="DP7" s="432"/>
      <c r="DQ7" s="432"/>
      <c r="DR7" s="451"/>
      <c r="DS7" s="448"/>
      <c r="DT7" s="448"/>
      <c r="DU7" s="448"/>
      <c r="DV7" s="448"/>
      <c r="DW7" s="448"/>
      <c r="DX7" s="440"/>
      <c r="DY7" s="1070"/>
      <c r="DZ7" s="435" t="s">
        <v>630</v>
      </c>
      <c r="EA7" s="1072"/>
      <c r="EB7" s="1072"/>
      <c r="EC7" s="1067"/>
      <c r="ED7" s="1074"/>
      <c r="EE7" s="1068"/>
      <c r="EF7" s="1067"/>
      <c r="EG7" s="1074"/>
      <c r="EH7" s="1074"/>
      <c r="EI7" s="1068"/>
      <c r="EJ7" s="1067"/>
      <c r="EK7" s="1068"/>
      <c r="EL7" s="452"/>
      <c r="EM7" s="432"/>
      <c r="EN7" s="432"/>
      <c r="EO7" s="432"/>
      <c r="EP7" s="432"/>
      <c r="EQ7" s="432"/>
      <c r="ER7" s="432"/>
      <c r="ES7" s="432"/>
      <c r="ET7" s="432"/>
      <c r="EU7" s="432"/>
      <c r="EV7" s="432"/>
      <c r="EW7" s="432"/>
      <c r="EX7" s="432"/>
      <c r="EY7" s="432"/>
      <c r="EZ7" s="432"/>
      <c r="FA7" s="432"/>
      <c r="FB7" s="432"/>
      <c r="FC7" s="432"/>
      <c r="FD7" s="432"/>
      <c r="FE7" s="432"/>
      <c r="FF7" s="432"/>
      <c r="FG7" s="432"/>
      <c r="FH7" s="432"/>
      <c r="FI7" s="432"/>
      <c r="FJ7" s="432"/>
      <c r="FK7" s="432"/>
      <c r="FL7" s="432"/>
      <c r="FM7" s="432"/>
      <c r="FN7" s="432"/>
      <c r="FO7" s="538"/>
      <c r="FP7" s="432"/>
      <c r="FQ7" s="432"/>
      <c r="FR7" s="432"/>
      <c r="FS7" s="432"/>
      <c r="FT7" s="432"/>
      <c r="FU7" s="432"/>
      <c r="FV7" s="432"/>
      <c r="FW7" s="432"/>
      <c r="FX7" s="432"/>
      <c r="FY7" s="432"/>
      <c r="FZ7" s="432"/>
      <c r="GA7" s="432"/>
      <c r="GB7" s="432"/>
      <c r="GC7" s="432"/>
      <c r="GD7" s="451"/>
      <c r="GE7" s="450"/>
      <c r="GF7" s="449"/>
      <c r="GG7" s="448"/>
      <c r="GH7" s="448"/>
      <c r="GI7" s="448"/>
      <c r="GJ7" s="440"/>
      <c r="GL7" s="447"/>
      <c r="GM7" s="447"/>
      <c r="GN7" s="447"/>
      <c r="GO7" s="447"/>
      <c r="GP7" s="447"/>
      <c r="GQ7" s="447"/>
      <c r="GR7" s="447"/>
    </row>
    <row r="8" spans="1:200" ht="218.25" customHeight="1" x14ac:dyDescent="0.45">
      <c r="A8" s="437"/>
      <c r="B8" s="436" t="s">
        <v>629</v>
      </c>
      <c r="C8" s="436" t="s">
        <v>77</v>
      </c>
      <c r="D8" s="580" t="s">
        <v>0</v>
      </c>
      <c r="E8" s="581" t="s">
        <v>1</v>
      </c>
      <c r="F8" s="581" t="s">
        <v>628</v>
      </c>
      <c r="G8" s="582" t="s">
        <v>627</v>
      </c>
      <c r="H8" s="583" t="s">
        <v>626</v>
      </c>
      <c r="I8" s="584" t="s">
        <v>625</v>
      </c>
      <c r="J8" s="587" t="s">
        <v>624</v>
      </c>
      <c r="K8" s="584" t="s">
        <v>623</v>
      </c>
      <c r="L8" s="584" t="s">
        <v>7</v>
      </c>
      <c r="M8" s="585" t="s">
        <v>7</v>
      </c>
      <c r="N8" s="586"/>
      <c r="O8" s="588" t="s">
        <v>622</v>
      </c>
      <c r="P8" s="586"/>
      <c r="Q8" s="588" t="s">
        <v>621</v>
      </c>
      <c r="R8" s="586"/>
      <c r="S8" s="588" t="s">
        <v>620</v>
      </c>
      <c r="T8" s="586"/>
      <c r="U8" s="586" t="s">
        <v>619</v>
      </c>
      <c r="V8" s="586"/>
      <c r="W8" s="586" t="s">
        <v>618</v>
      </c>
      <c r="X8" s="587" t="s">
        <v>617</v>
      </c>
      <c r="Y8" s="587" t="s">
        <v>616</v>
      </c>
      <c r="Z8" s="586"/>
      <c r="AA8" s="586" t="s">
        <v>615</v>
      </c>
      <c r="AB8" s="586"/>
      <c r="AC8" s="588" t="s">
        <v>614</v>
      </c>
      <c r="AD8" s="586"/>
      <c r="AE8" s="588" t="s">
        <v>613</v>
      </c>
      <c r="AF8" s="586"/>
      <c r="AG8" s="586" t="s">
        <v>612</v>
      </c>
      <c r="AH8" s="586"/>
      <c r="AI8" s="586" t="s">
        <v>611</v>
      </c>
      <c r="AJ8" s="586"/>
      <c r="AK8" s="586" t="s">
        <v>610</v>
      </c>
      <c r="AL8" s="586"/>
      <c r="AM8" s="588" t="s">
        <v>609</v>
      </c>
      <c r="AN8" s="586"/>
      <c r="AO8" s="586" t="s">
        <v>608</v>
      </c>
      <c r="AP8" s="586"/>
      <c r="AQ8" s="588" t="s">
        <v>607</v>
      </c>
      <c r="AR8" s="586"/>
      <c r="AS8" s="588" t="s">
        <v>606</v>
      </c>
      <c r="AT8" s="586"/>
      <c r="AU8" s="586" t="s">
        <v>605</v>
      </c>
      <c r="AV8" s="586"/>
      <c r="AW8" s="586" t="s">
        <v>604</v>
      </c>
      <c r="AX8" s="586"/>
      <c r="AY8" s="586" t="s">
        <v>603</v>
      </c>
      <c r="AZ8" s="586"/>
      <c r="BA8" s="586" t="s">
        <v>602</v>
      </c>
      <c r="BB8" s="586"/>
      <c r="BC8" s="586" t="s">
        <v>601</v>
      </c>
      <c r="BD8" s="586"/>
      <c r="BE8" s="586" t="s">
        <v>600</v>
      </c>
      <c r="BF8" s="582" t="s">
        <v>599</v>
      </c>
      <c r="BG8" s="582" t="s">
        <v>598</v>
      </c>
      <c r="BI8" s="582"/>
      <c r="BJ8" s="582"/>
      <c r="BK8" s="582"/>
      <c r="BL8" s="440" t="s">
        <v>597</v>
      </c>
      <c r="BM8" s="437"/>
      <c r="BN8" s="436" t="s">
        <v>629</v>
      </c>
      <c r="BO8" s="436" t="s">
        <v>77</v>
      </c>
      <c r="BP8" s="580" t="s">
        <v>0</v>
      </c>
      <c r="BQ8" s="581" t="s">
        <v>1</v>
      </c>
      <c r="BR8" s="581" t="s">
        <v>628</v>
      </c>
      <c r="BS8" s="582" t="s">
        <v>627</v>
      </c>
      <c r="BT8" s="583" t="s">
        <v>626</v>
      </c>
      <c r="BU8" s="584" t="s">
        <v>625</v>
      </c>
      <c r="BV8" s="587" t="s">
        <v>624</v>
      </c>
      <c r="BW8" s="587" t="s">
        <v>623</v>
      </c>
      <c r="BX8" s="584" t="s">
        <v>7</v>
      </c>
      <c r="BY8" s="585" t="s">
        <v>7</v>
      </c>
      <c r="BZ8" s="586"/>
      <c r="CA8" s="588" t="s">
        <v>622</v>
      </c>
      <c r="CB8" s="588"/>
      <c r="CC8" s="588" t="s">
        <v>621</v>
      </c>
      <c r="CD8" s="588"/>
      <c r="CE8" s="588" t="s">
        <v>620</v>
      </c>
      <c r="CF8" s="586"/>
      <c r="CG8" s="586" t="s">
        <v>619</v>
      </c>
      <c r="CH8" s="586"/>
      <c r="CI8" s="586" t="s">
        <v>618</v>
      </c>
      <c r="CJ8" s="584" t="s">
        <v>617</v>
      </c>
      <c r="CK8" s="587" t="s">
        <v>616</v>
      </c>
      <c r="CL8" s="586"/>
      <c r="CM8" s="586" t="s">
        <v>615</v>
      </c>
      <c r="CN8" s="586"/>
      <c r="CO8" s="588" t="s">
        <v>614</v>
      </c>
      <c r="CP8" s="586"/>
      <c r="CQ8" s="588" t="s">
        <v>613</v>
      </c>
      <c r="CR8" s="586"/>
      <c r="CS8" s="586" t="s">
        <v>612</v>
      </c>
      <c r="CT8" s="586"/>
      <c r="CU8" s="586" t="s">
        <v>611</v>
      </c>
      <c r="CV8" s="586"/>
      <c r="CW8" s="586" t="s">
        <v>610</v>
      </c>
      <c r="CX8" s="586"/>
      <c r="CY8" s="588" t="s">
        <v>609</v>
      </c>
      <c r="CZ8" s="586"/>
      <c r="DA8" s="586" t="s">
        <v>608</v>
      </c>
      <c r="DB8" s="586"/>
      <c r="DC8" s="588" t="s">
        <v>607</v>
      </c>
      <c r="DD8" s="586"/>
      <c r="DE8" s="586" t="s">
        <v>606</v>
      </c>
      <c r="DF8" s="586"/>
      <c r="DG8" s="586" t="s">
        <v>605</v>
      </c>
      <c r="DH8" s="586"/>
      <c r="DI8" s="586" t="s">
        <v>604</v>
      </c>
      <c r="DJ8" s="586"/>
      <c r="DK8" s="586" t="s">
        <v>603</v>
      </c>
      <c r="DL8" s="586"/>
      <c r="DM8" s="586" t="s">
        <v>602</v>
      </c>
      <c r="DN8" s="586"/>
      <c r="DO8" s="586" t="s">
        <v>601</v>
      </c>
      <c r="DP8" s="586"/>
      <c r="DQ8" s="586" t="s">
        <v>600</v>
      </c>
      <c r="DR8" s="582" t="s">
        <v>599</v>
      </c>
      <c r="DS8" s="582" t="s">
        <v>598</v>
      </c>
      <c r="DU8" s="582"/>
      <c r="DV8" s="582"/>
      <c r="DW8" s="582"/>
      <c r="DX8" s="440" t="s">
        <v>597</v>
      </c>
      <c r="DY8" s="437"/>
      <c r="DZ8" s="589" t="s">
        <v>629</v>
      </c>
      <c r="EA8" s="436" t="s">
        <v>77</v>
      </c>
      <c r="EB8" s="580" t="s">
        <v>0</v>
      </c>
      <c r="EC8" s="581" t="s">
        <v>1</v>
      </c>
      <c r="ED8" s="581" t="s">
        <v>628</v>
      </c>
      <c r="EE8" s="582" t="s">
        <v>627</v>
      </c>
      <c r="EF8" s="583" t="s">
        <v>626</v>
      </c>
      <c r="EG8" s="584" t="s">
        <v>625</v>
      </c>
      <c r="EH8" s="584" t="s">
        <v>624</v>
      </c>
      <c r="EI8" s="584" t="s">
        <v>623</v>
      </c>
      <c r="EJ8" s="584" t="s">
        <v>7</v>
      </c>
      <c r="EK8" s="585" t="s">
        <v>7</v>
      </c>
      <c r="EL8" s="586"/>
      <c r="EM8" s="586" t="s">
        <v>622</v>
      </c>
      <c r="EN8" s="586"/>
      <c r="EO8" s="586" t="s">
        <v>621</v>
      </c>
      <c r="EP8" s="586"/>
      <c r="EQ8" s="586" t="s">
        <v>620</v>
      </c>
      <c r="ER8" s="586"/>
      <c r="ES8" s="586" t="s">
        <v>619</v>
      </c>
      <c r="ET8" s="586"/>
      <c r="EU8" s="586" t="s">
        <v>618</v>
      </c>
      <c r="EV8" s="584" t="s">
        <v>617</v>
      </c>
      <c r="EW8" s="584" t="s">
        <v>616</v>
      </c>
      <c r="EX8" s="586"/>
      <c r="EY8" s="586" t="s">
        <v>615</v>
      </c>
      <c r="EZ8" s="586"/>
      <c r="FA8" s="586" t="s">
        <v>614</v>
      </c>
      <c r="FB8" s="586"/>
      <c r="FC8" s="586" t="s">
        <v>613</v>
      </c>
      <c r="FD8" s="586"/>
      <c r="FE8" s="586" t="s">
        <v>612</v>
      </c>
      <c r="FF8" s="586"/>
      <c r="FG8" s="586" t="s">
        <v>611</v>
      </c>
      <c r="FH8" s="586"/>
      <c r="FI8" s="586" t="s">
        <v>610</v>
      </c>
      <c r="FJ8" s="586"/>
      <c r="FK8" s="586" t="s">
        <v>609</v>
      </c>
      <c r="FL8" s="586"/>
      <c r="FM8" s="586" t="s">
        <v>608</v>
      </c>
      <c r="FN8" s="586"/>
      <c r="FO8" s="588" t="s">
        <v>607</v>
      </c>
      <c r="FP8" s="586"/>
      <c r="FQ8" s="586" t="s">
        <v>606</v>
      </c>
      <c r="FR8" s="586"/>
      <c r="FS8" s="586" t="s">
        <v>605</v>
      </c>
      <c r="FT8" s="586"/>
      <c r="FU8" s="586" t="s">
        <v>604</v>
      </c>
      <c r="FV8" s="586"/>
      <c r="FW8" s="586" t="s">
        <v>603</v>
      </c>
      <c r="FX8" s="586"/>
      <c r="FY8" s="586" t="s">
        <v>602</v>
      </c>
      <c r="FZ8" s="586"/>
      <c r="GA8" s="586" t="s">
        <v>601</v>
      </c>
      <c r="GB8" s="586"/>
      <c r="GC8" s="586" t="s">
        <v>600</v>
      </c>
      <c r="GD8" s="582" t="s">
        <v>599</v>
      </c>
      <c r="GE8" s="582" t="s">
        <v>598</v>
      </c>
      <c r="GF8" s="582"/>
      <c r="GG8" s="582"/>
      <c r="GH8" s="582"/>
      <c r="GI8" s="582"/>
      <c r="GJ8" s="440" t="s">
        <v>597</v>
      </c>
      <c r="GL8" s="556" t="s">
        <v>690</v>
      </c>
      <c r="GM8" s="556" t="s">
        <v>691</v>
      </c>
      <c r="GN8" s="443"/>
      <c r="GO8" s="441"/>
      <c r="GP8" s="442"/>
      <c r="GQ8" s="441"/>
      <c r="GR8" s="441"/>
    </row>
    <row r="9" spans="1:200" ht="24.95" customHeight="1" x14ac:dyDescent="0.45">
      <c r="A9" s="424">
        <v>1</v>
      </c>
      <c r="B9" s="949" t="s">
        <v>645</v>
      </c>
      <c r="C9" s="950" t="s">
        <v>646</v>
      </c>
      <c r="D9" s="927">
        <v>1</v>
      </c>
      <c r="E9" s="424"/>
      <c r="F9" s="424"/>
      <c r="G9" s="424"/>
      <c r="H9" s="424"/>
      <c r="I9" s="424"/>
      <c r="J9" s="541"/>
      <c r="K9" s="424"/>
      <c r="L9" s="425">
        <f>SUM(L10:L17)</f>
        <v>80</v>
      </c>
      <c r="M9" s="425">
        <f>SUM(M10:M17)</f>
        <v>80</v>
      </c>
      <c r="N9" s="425">
        <f>SUM(N10:N17)</f>
        <v>30</v>
      </c>
      <c r="O9" s="765">
        <f>SUM(O10:O17)</f>
        <v>60</v>
      </c>
      <c r="P9" s="766">
        <f t="shared" ref="P9" si="0">SUM(P10:P23)</f>
        <v>14</v>
      </c>
      <c r="Q9" s="765">
        <f t="shared" ref="Q9:BF9" si="1">SUM(Q10:Q17)</f>
        <v>14</v>
      </c>
      <c r="R9" s="766">
        <f t="shared" si="1"/>
        <v>36</v>
      </c>
      <c r="S9" s="765">
        <f t="shared" si="1"/>
        <v>36</v>
      </c>
      <c r="T9" s="766">
        <f t="shared" si="1"/>
        <v>0</v>
      </c>
      <c r="U9" s="766">
        <f t="shared" si="1"/>
        <v>0</v>
      </c>
      <c r="V9" s="766">
        <f t="shared" si="1"/>
        <v>0</v>
      </c>
      <c r="W9" s="766">
        <f t="shared" si="1"/>
        <v>0</v>
      </c>
      <c r="X9" s="765">
        <f t="shared" si="1"/>
        <v>0</v>
      </c>
      <c r="Y9" s="765">
        <f t="shared" si="1"/>
        <v>4</v>
      </c>
      <c r="Z9" s="766">
        <f t="shared" si="1"/>
        <v>0</v>
      </c>
      <c r="AA9" s="766">
        <f t="shared" si="1"/>
        <v>0</v>
      </c>
      <c r="AB9" s="766">
        <f t="shared" si="1"/>
        <v>17</v>
      </c>
      <c r="AC9" s="765">
        <f t="shared" si="1"/>
        <v>85</v>
      </c>
      <c r="AD9" s="766">
        <f t="shared" si="1"/>
        <v>2</v>
      </c>
      <c r="AE9" s="765">
        <f t="shared" si="1"/>
        <v>60</v>
      </c>
      <c r="AF9" s="766">
        <f t="shared" si="1"/>
        <v>0</v>
      </c>
      <c r="AG9" s="766">
        <f t="shared" si="1"/>
        <v>0</v>
      </c>
      <c r="AH9" s="766">
        <f t="shared" si="1"/>
        <v>0</v>
      </c>
      <c r="AI9" s="766">
        <f t="shared" si="1"/>
        <v>0</v>
      </c>
      <c r="AJ9" s="766">
        <f t="shared" si="1"/>
        <v>0</v>
      </c>
      <c r="AK9" s="766">
        <f t="shared" si="1"/>
        <v>0</v>
      </c>
      <c r="AL9" s="766">
        <f t="shared" si="1"/>
        <v>1</v>
      </c>
      <c r="AM9" s="765">
        <f t="shared" si="1"/>
        <v>46</v>
      </c>
      <c r="AN9" s="766">
        <f t="shared" si="1"/>
        <v>0</v>
      </c>
      <c r="AO9" s="766">
        <f t="shared" si="1"/>
        <v>0</v>
      </c>
      <c r="AP9" s="766">
        <f t="shared" si="1"/>
        <v>0</v>
      </c>
      <c r="AQ9" s="765">
        <f t="shared" si="1"/>
        <v>0</v>
      </c>
      <c r="AR9" s="766">
        <f t="shared" si="1"/>
        <v>0</v>
      </c>
      <c r="AS9" s="765">
        <f t="shared" si="1"/>
        <v>0</v>
      </c>
      <c r="AT9" s="766">
        <f t="shared" si="1"/>
        <v>1</v>
      </c>
      <c r="AU9" s="766">
        <f t="shared" si="1"/>
        <v>7.666666666666667</v>
      </c>
      <c r="AV9" s="766">
        <f t="shared" si="1"/>
        <v>0</v>
      </c>
      <c r="AW9" s="766">
        <f t="shared" si="1"/>
        <v>0</v>
      </c>
      <c r="AX9" s="766">
        <f t="shared" si="1"/>
        <v>0</v>
      </c>
      <c r="AY9" s="766">
        <f t="shared" si="1"/>
        <v>0</v>
      </c>
      <c r="AZ9" s="766">
        <f t="shared" si="1"/>
        <v>0</v>
      </c>
      <c r="BA9" s="766">
        <f t="shared" si="1"/>
        <v>0</v>
      </c>
      <c r="BB9" s="766">
        <f t="shared" si="1"/>
        <v>0</v>
      </c>
      <c r="BC9" s="766">
        <f t="shared" si="1"/>
        <v>0</v>
      </c>
      <c r="BD9" s="766">
        <f t="shared" si="1"/>
        <v>2</v>
      </c>
      <c r="BE9" s="766">
        <f t="shared" si="1"/>
        <v>50</v>
      </c>
      <c r="BF9" s="766">
        <f t="shared" si="1"/>
        <v>362.66666666666663</v>
      </c>
      <c r="BG9" s="766">
        <f>SUM(BG10:BG17)</f>
        <v>110</v>
      </c>
      <c r="BH9" s="425"/>
      <c r="BI9" s="424"/>
      <c r="BJ9" s="49"/>
      <c r="BK9" s="49"/>
      <c r="BL9" s="49"/>
      <c r="BM9" s="424">
        <v>1</v>
      </c>
      <c r="BN9" s="949" t="s">
        <v>645</v>
      </c>
      <c r="BO9" s="950" t="s">
        <v>646</v>
      </c>
      <c r="BP9" s="927">
        <v>1</v>
      </c>
      <c r="BQ9" s="424"/>
      <c r="BR9" s="424"/>
      <c r="BS9" s="424"/>
      <c r="BT9" s="424"/>
      <c r="BU9" s="424"/>
      <c r="BV9" s="541"/>
      <c r="BW9" s="541"/>
      <c r="BX9" s="425">
        <f t="shared" ref="BX9:BZ9" si="2">SUM(BX10:BX17)</f>
        <v>130</v>
      </c>
      <c r="BY9" s="425">
        <f t="shared" si="2"/>
        <v>130</v>
      </c>
      <c r="BZ9" s="425">
        <f t="shared" si="2"/>
        <v>18</v>
      </c>
      <c r="CA9" s="765">
        <f>SUM(CA10:CA17)</f>
        <v>36</v>
      </c>
      <c r="CB9" s="765">
        <f t="shared" ref="CB9" si="3">SUM(CB10:CB23)</f>
        <v>16</v>
      </c>
      <c r="CC9" s="765">
        <f t="shared" ref="CC9:DR9" si="4">SUM(CC10:CC17)</f>
        <v>16</v>
      </c>
      <c r="CD9" s="765">
        <f t="shared" si="4"/>
        <v>96</v>
      </c>
      <c r="CE9" s="765">
        <f t="shared" si="4"/>
        <v>96</v>
      </c>
      <c r="CF9" s="766">
        <f t="shared" si="4"/>
        <v>0</v>
      </c>
      <c r="CG9" s="766">
        <f t="shared" si="4"/>
        <v>0</v>
      </c>
      <c r="CH9" s="766">
        <f t="shared" si="4"/>
        <v>0</v>
      </c>
      <c r="CI9" s="766">
        <f t="shared" si="4"/>
        <v>0</v>
      </c>
      <c r="CJ9" s="766">
        <f t="shared" si="4"/>
        <v>0</v>
      </c>
      <c r="CK9" s="765">
        <f t="shared" si="4"/>
        <v>6.5</v>
      </c>
      <c r="CL9" s="766">
        <f t="shared" si="4"/>
        <v>0</v>
      </c>
      <c r="CM9" s="766">
        <f t="shared" si="4"/>
        <v>0</v>
      </c>
      <c r="CN9" s="766">
        <f t="shared" si="4"/>
        <v>6</v>
      </c>
      <c r="CO9" s="765">
        <f t="shared" si="4"/>
        <v>34</v>
      </c>
      <c r="CP9" s="766">
        <f t="shared" si="4"/>
        <v>2</v>
      </c>
      <c r="CQ9" s="765">
        <f t="shared" si="4"/>
        <v>60</v>
      </c>
      <c r="CR9" s="766">
        <f t="shared" si="4"/>
        <v>0</v>
      </c>
      <c r="CS9" s="766">
        <f t="shared" si="4"/>
        <v>0</v>
      </c>
      <c r="CT9" s="766">
        <f t="shared" si="4"/>
        <v>0</v>
      </c>
      <c r="CU9" s="766">
        <f t="shared" si="4"/>
        <v>0</v>
      </c>
      <c r="CV9" s="766">
        <f t="shared" si="4"/>
        <v>0</v>
      </c>
      <c r="CW9" s="766">
        <f t="shared" si="4"/>
        <v>0</v>
      </c>
      <c r="CX9" s="766">
        <f t="shared" si="4"/>
        <v>1</v>
      </c>
      <c r="CY9" s="765">
        <f t="shared" si="4"/>
        <v>46</v>
      </c>
      <c r="CZ9" s="766">
        <f t="shared" si="4"/>
        <v>0</v>
      </c>
      <c r="DA9" s="766">
        <f t="shared" si="4"/>
        <v>0</v>
      </c>
      <c r="DB9" s="766">
        <f t="shared" si="4"/>
        <v>1</v>
      </c>
      <c r="DC9" s="765">
        <f t="shared" si="4"/>
        <v>15.666666666666666</v>
      </c>
      <c r="DD9" s="766">
        <f t="shared" si="4"/>
        <v>2</v>
      </c>
      <c r="DE9" s="766">
        <f t="shared" si="4"/>
        <v>12</v>
      </c>
      <c r="DF9" s="766">
        <f t="shared" si="4"/>
        <v>0</v>
      </c>
      <c r="DG9" s="766">
        <f t="shared" si="4"/>
        <v>0</v>
      </c>
      <c r="DH9" s="766">
        <f t="shared" si="4"/>
        <v>0</v>
      </c>
      <c r="DI9" s="766">
        <f t="shared" si="4"/>
        <v>0</v>
      </c>
      <c r="DJ9" s="766">
        <f t="shared" si="4"/>
        <v>0</v>
      </c>
      <c r="DK9" s="766">
        <f t="shared" si="4"/>
        <v>0</v>
      </c>
      <c r="DL9" s="766">
        <f t="shared" si="4"/>
        <v>1</v>
      </c>
      <c r="DM9" s="766">
        <f t="shared" si="4"/>
        <v>8</v>
      </c>
      <c r="DN9" s="766">
        <f t="shared" si="4"/>
        <v>0</v>
      </c>
      <c r="DO9" s="766">
        <f t="shared" si="4"/>
        <v>0</v>
      </c>
      <c r="DP9" s="766">
        <f t="shared" si="4"/>
        <v>2</v>
      </c>
      <c r="DQ9" s="766">
        <f t="shared" si="4"/>
        <v>50</v>
      </c>
      <c r="DR9" s="766">
        <f t="shared" si="4"/>
        <v>380.16666666666669</v>
      </c>
      <c r="DS9" s="766">
        <f>SUM(DS10:DS17)</f>
        <v>183.66666666666666</v>
      </c>
      <c r="DT9" s="425"/>
      <c r="DU9" s="590"/>
      <c r="DV9" s="424"/>
      <c r="DW9" s="424"/>
      <c r="DX9" s="424"/>
      <c r="DY9" s="424">
        <v>1</v>
      </c>
      <c r="DZ9" s="949" t="s">
        <v>645</v>
      </c>
      <c r="EA9" s="950" t="s">
        <v>646</v>
      </c>
      <c r="EB9" s="927">
        <v>1</v>
      </c>
      <c r="EC9" s="424"/>
      <c r="ED9" s="424"/>
      <c r="EE9" s="424"/>
      <c r="EF9" s="424"/>
      <c r="EG9" s="424"/>
      <c r="EH9" s="424"/>
      <c r="EI9" s="424"/>
      <c r="EJ9" s="429">
        <f t="shared" ref="EJ9:GC9" si="5">SUM(BX9+L9)</f>
        <v>210</v>
      </c>
      <c r="EK9" s="429">
        <f t="shared" si="5"/>
        <v>210</v>
      </c>
      <c r="EL9" s="429">
        <f t="shared" si="5"/>
        <v>48</v>
      </c>
      <c r="EM9" s="1058">
        <f t="shared" si="5"/>
        <v>96</v>
      </c>
      <c r="EN9" s="1058">
        <f t="shared" si="5"/>
        <v>30</v>
      </c>
      <c r="EO9" s="1058">
        <f t="shared" si="5"/>
        <v>30</v>
      </c>
      <c r="EP9" s="1058">
        <f t="shared" si="5"/>
        <v>132</v>
      </c>
      <c r="EQ9" s="1058">
        <f t="shared" si="5"/>
        <v>132</v>
      </c>
      <c r="ER9" s="1058">
        <f t="shared" si="5"/>
        <v>0</v>
      </c>
      <c r="ES9" s="1058">
        <f t="shared" si="5"/>
        <v>0</v>
      </c>
      <c r="ET9" s="1058">
        <f t="shared" si="5"/>
        <v>0</v>
      </c>
      <c r="EU9" s="1058">
        <f t="shared" si="5"/>
        <v>0</v>
      </c>
      <c r="EV9" s="1058">
        <f t="shared" si="5"/>
        <v>0</v>
      </c>
      <c r="EW9" s="1058">
        <f t="shared" si="5"/>
        <v>10.5</v>
      </c>
      <c r="EX9" s="1058">
        <f t="shared" si="5"/>
        <v>0</v>
      </c>
      <c r="EY9" s="1058">
        <f t="shared" si="5"/>
        <v>0</v>
      </c>
      <c r="EZ9" s="1058">
        <f t="shared" si="5"/>
        <v>23</v>
      </c>
      <c r="FA9" s="1058">
        <f t="shared" si="5"/>
        <v>119</v>
      </c>
      <c r="FB9" s="1058">
        <f t="shared" si="5"/>
        <v>4</v>
      </c>
      <c r="FC9" s="1058">
        <f t="shared" si="5"/>
        <v>120</v>
      </c>
      <c r="FD9" s="1058">
        <f t="shared" si="5"/>
        <v>0</v>
      </c>
      <c r="FE9" s="1058">
        <f t="shared" si="5"/>
        <v>0</v>
      </c>
      <c r="FF9" s="1058">
        <f t="shared" si="5"/>
        <v>0</v>
      </c>
      <c r="FG9" s="1058">
        <f t="shared" si="5"/>
        <v>0</v>
      </c>
      <c r="FH9" s="1058">
        <f t="shared" si="5"/>
        <v>0</v>
      </c>
      <c r="FI9" s="1058">
        <f t="shared" si="5"/>
        <v>0</v>
      </c>
      <c r="FJ9" s="1058">
        <f t="shared" si="5"/>
        <v>2</v>
      </c>
      <c r="FK9" s="1058">
        <f t="shared" si="5"/>
        <v>92</v>
      </c>
      <c r="FL9" s="1058">
        <f t="shared" si="5"/>
        <v>0</v>
      </c>
      <c r="FM9" s="1058">
        <f t="shared" si="5"/>
        <v>0</v>
      </c>
      <c r="FN9" s="1058">
        <f t="shared" si="5"/>
        <v>1</v>
      </c>
      <c r="FO9" s="1059">
        <f t="shared" si="5"/>
        <v>15.666666666666666</v>
      </c>
      <c r="FP9" s="1058">
        <f t="shared" si="5"/>
        <v>2</v>
      </c>
      <c r="FQ9" s="1058">
        <f t="shared" si="5"/>
        <v>12</v>
      </c>
      <c r="FR9" s="1058">
        <f t="shared" si="5"/>
        <v>1</v>
      </c>
      <c r="FS9" s="1058">
        <f t="shared" si="5"/>
        <v>7.666666666666667</v>
      </c>
      <c r="FT9" s="1058">
        <f t="shared" si="5"/>
        <v>0</v>
      </c>
      <c r="FU9" s="1058">
        <f t="shared" si="5"/>
        <v>0</v>
      </c>
      <c r="FV9" s="1058">
        <f t="shared" si="5"/>
        <v>0</v>
      </c>
      <c r="FW9" s="1058">
        <f t="shared" si="5"/>
        <v>0</v>
      </c>
      <c r="FX9" s="1058">
        <f t="shared" si="5"/>
        <v>1</v>
      </c>
      <c r="FY9" s="1058">
        <f t="shared" si="5"/>
        <v>8</v>
      </c>
      <c r="FZ9" s="1058">
        <f t="shared" si="5"/>
        <v>0</v>
      </c>
      <c r="GA9" s="1058">
        <f t="shared" si="5"/>
        <v>0</v>
      </c>
      <c r="GB9" s="1058">
        <f t="shared" si="5"/>
        <v>4</v>
      </c>
      <c r="GC9" s="1058">
        <f t="shared" si="5"/>
        <v>100</v>
      </c>
      <c r="GE9" s="1058">
        <v>742.83333333333326</v>
      </c>
      <c r="GF9" s="1058">
        <v>293.66666666666663</v>
      </c>
      <c r="GG9" s="424"/>
      <c r="GH9" s="424"/>
      <c r="GI9" s="424"/>
      <c r="GJ9" s="424"/>
      <c r="GL9" s="557">
        <v>550</v>
      </c>
      <c r="GM9" s="557">
        <v>150</v>
      </c>
      <c r="GN9" s="461" t="s">
        <v>645</v>
      </c>
      <c r="GO9" s="462" t="s">
        <v>646</v>
      </c>
      <c r="GP9" s="463">
        <v>1</v>
      </c>
      <c r="GQ9" s="428"/>
      <c r="GR9" s="422"/>
    </row>
    <row r="10" spans="1:200" ht="24.95" customHeight="1" x14ac:dyDescent="0.45">
      <c r="A10" s="424"/>
      <c r="B10" s="951" t="s">
        <v>148</v>
      </c>
      <c r="C10" s="952" t="s">
        <v>183</v>
      </c>
      <c r="D10" s="929" t="s">
        <v>24</v>
      </c>
      <c r="E10" s="593" t="s">
        <v>323</v>
      </c>
      <c r="F10" s="593" t="s">
        <v>328</v>
      </c>
      <c r="G10" s="593">
        <v>5</v>
      </c>
      <c r="H10" s="593">
        <v>23</v>
      </c>
      <c r="I10" s="593">
        <v>2</v>
      </c>
      <c r="J10" s="660">
        <v>1</v>
      </c>
      <c r="K10" s="593">
        <f>SUM(J10)*2</f>
        <v>2</v>
      </c>
      <c r="L10" s="591">
        <v>80</v>
      </c>
      <c r="M10" s="594">
        <f t="shared" ref="M10:M13" si="6">SUM(N10+P10+R10+T10+V10)</f>
        <v>80</v>
      </c>
      <c r="N10" s="595">
        <v>30</v>
      </c>
      <c r="O10" s="852">
        <f t="shared" ref="O10:O13" si="7">SUM(N10)*I10</f>
        <v>60</v>
      </c>
      <c r="P10" s="853">
        <v>14</v>
      </c>
      <c r="Q10" s="852">
        <f t="shared" ref="Q10:Q13" si="8">P10*J10</f>
        <v>14</v>
      </c>
      <c r="R10" s="853">
        <v>36</v>
      </c>
      <c r="S10" s="852">
        <f t="shared" ref="S10:S12" si="9">SUM(R10)*J10</f>
        <v>36</v>
      </c>
      <c r="T10" s="853"/>
      <c r="U10" s="854">
        <f t="shared" ref="U10:U11" si="10">SUM(T10)*K10</f>
        <v>0</v>
      </c>
      <c r="V10" s="853"/>
      <c r="W10" s="854">
        <f t="shared" ref="W10" si="11">SUM(V10)*J10*5</f>
        <v>0</v>
      </c>
      <c r="X10" s="852">
        <f t="shared" ref="X10" si="12">SUM(J10*AX10*2+K10*AZ10*2)</f>
        <v>0</v>
      </c>
      <c r="Y10" s="852">
        <f t="shared" ref="Y10" si="13">L10*J10*0.05</f>
        <v>4</v>
      </c>
      <c r="Z10" s="853"/>
      <c r="AA10" s="854"/>
      <c r="AB10" s="853"/>
      <c r="AC10" s="852">
        <f t="shared" ref="AC10" si="14">SUM(AB10)*3*H10/5</f>
        <v>0</v>
      </c>
      <c r="AD10" s="853"/>
      <c r="AE10" s="855">
        <f t="shared" ref="AE10" si="15">SUM(AD10*H10*(30+4))</f>
        <v>0</v>
      </c>
      <c r="AF10" s="853"/>
      <c r="AG10" s="854">
        <f t="shared" ref="AG10:AG11" si="16">SUM(AF10*H10*3)</f>
        <v>0</v>
      </c>
      <c r="AH10" s="854"/>
      <c r="AI10" s="854">
        <f t="shared" ref="AI10:AI11" si="17">SUM(AH10*H10/3)</f>
        <v>0</v>
      </c>
      <c r="AJ10" s="853"/>
      <c r="AK10" s="854">
        <f t="shared" ref="AK10" si="18">SUM(AJ10*H10*2/3)</f>
        <v>0</v>
      </c>
      <c r="AL10" s="853">
        <v>1</v>
      </c>
      <c r="AM10" s="852">
        <f t="shared" ref="AM10" si="19">SUM(AL10*H10*2)</f>
        <v>46</v>
      </c>
      <c r="AN10" s="853"/>
      <c r="AO10" s="854">
        <f t="shared" ref="AO10" si="20">SUM(AN10*J10*2)</f>
        <v>0</v>
      </c>
      <c r="AP10" s="853"/>
      <c r="AQ10" s="852">
        <f t="shared" ref="AQ10" si="21">SUM(AP10*H10*2)</f>
        <v>0</v>
      </c>
      <c r="AR10" s="853"/>
      <c r="AS10" s="852">
        <f>SUM(J10*AR10*6)</f>
        <v>0</v>
      </c>
      <c r="AT10" s="853">
        <v>1</v>
      </c>
      <c r="AU10" s="854">
        <f t="shared" ref="AU10:AU13" si="22">AT10*H10/3</f>
        <v>7.666666666666667</v>
      </c>
      <c r="AV10" s="853"/>
      <c r="AW10" s="854">
        <f t="shared" ref="AW10" si="23">SUM(J10*AV10*6)</f>
        <v>0</v>
      </c>
      <c r="AX10" s="853"/>
      <c r="AY10" s="854">
        <f>SUM(J10*AX10*8)</f>
        <v>0</v>
      </c>
      <c r="AZ10" s="854"/>
      <c r="BA10" s="854">
        <f t="shared" ref="BA10" si="24">SUM(AZ10*K10*5*6)</f>
        <v>0</v>
      </c>
      <c r="BB10" s="853"/>
      <c r="BC10" s="854">
        <f t="shared" ref="BC10" si="25">SUM(BB10*K10*4*6)</f>
        <v>0</v>
      </c>
      <c r="BD10" s="853"/>
      <c r="BE10" s="854">
        <f t="shared" ref="BE10" si="26">SUM(BD10*50)</f>
        <v>0</v>
      </c>
      <c r="BF10" s="854">
        <f t="shared" ref="BF10:BF13" si="27">O10+Q10+S10+U10+W10+X10+Y10+AA10+AC10+AE10+AG10+AI10+AK10+AM10+AO10+AQ10+AS10+AU10+AW10+AY10+BA10+BC10+BE10</f>
        <v>167.66666666666666</v>
      </c>
      <c r="BG10" s="854">
        <f t="shared" ref="BG10:BG13" si="28">BC10+BA10+AY10+AW10+AS10+AQ10+X10+W10+U10+S10+Q10+O10</f>
        <v>110</v>
      </c>
      <c r="BH10" s="84"/>
      <c r="BI10" s="600"/>
      <c r="BJ10" s="49"/>
      <c r="BK10" s="49"/>
      <c r="BL10" s="424"/>
      <c r="BM10" s="424"/>
      <c r="BN10" s="951" t="s">
        <v>148</v>
      </c>
      <c r="BO10" s="952" t="s">
        <v>183</v>
      </c>
      <c r="BP10" s="929" t="s">
        <v>24</v>
      </c>
      <c r="BQ10" s="593" t="s">
        <v>323</v>
      </c>
      <c r="BR10" s="593" t="s">
        <v>328</v>
      </c>
      <c r="BS10" s="593">
        <v>6</v>
      </c>
      <c r="BT10" s="593">
        <v>23</v>
      </c>
      <c r="BU10" s="593">
        <v>2</v>
      </c>
      <c r="BV10" s="660">
        <v>1</v>
      </c>
      <c r="BW10" s="660">
        <f>SUM(BV10)*2</f>
        <v>2</v>
      </c>
      <c r="BX10" s="591">
        <v>110</v>
      </c>
      <c r="BY10" s="594">
        <f t="shared" ref="BY10" si="29">SUM(BZ10+CB10+CD10+CF10+CH10)</f>
        <v>110</v>
      </c>
      <c r="BZ10" s="595">
        <v>16</v>
      </c>
      <c r="CA10" s="767">
        <f>SUM(BZ10)*BU10</f>
        <v>32</v>
      </c>
      <c r="CB10" s="796">
        <v>16</v>
      </c>
      <c r="CC10" s="767">
        <f t="shared" ref="CC10:CC14" si="30">CB10*BV10</f>
        <v>16</v>
      </c>
      <c r="CD10" s="796">
        <v>78</v>
      </c>
      <c r="CE10" s="767">
        <f t="shared" ref="CE10:CE11" si="31">SUM(CD10)*BV10</f>
        <v>78</v>
      </c>
      <c r="CF10" s="768"/>
      <c r="CG10" s="769">
        <f t="shared" ref="CG10:CG11" si="32">SUM(CF10)*BW10</f>
        <v>0</v>
      </c>
      <c r="CH10" s="768"/>
      <c r="CI10" s="769">
        <f>SUM(CH10)*BW10</f>
        <v>0</v>
      </c>
      <c r="CJ10" s="769">
        <f t="shared" ref="CJ10:CJ11" si="33">SUM(BV10*DJ10*2+BW10*DL10*2)</f>
        <v>0</v>
      </c>
      <c r="CK10" s="767">
        <f t="shared" ref="CK10" si="34">BX10*BV10*0.05</f>
        <v>5.5</v>
      </c>
      <c r="CL10" s="768"/>
      <c r="CM10" s="769"/>
      <c r="CN10" s="768"/>
      <c r="CO10" s="767">
        <f t="shared" ref="CO10" si="35">SUM(CN10)*3*BT10/5</f>
        <v>0</v>
      </c>
      <c r="CP10" s="768"/>
      <c r="CQ10" s="770">
        <f t="shared" ref="CQ10" si="36">SUM(CP10*BT10*(30+4))</f>
        <v>0</v>
      </c>
      <c r="CR10" s="768"/>
      <c r="CS10" s="769">
        <f t="shared" ref="CS10:CS11" si="37">SUM(CR10*BT10*3)</f>
        <v>0</v>
      </c>
      <c r="CT10" s="769"/>
      <c r="CU10" s="769">
        <f t="shared" ref="CU10:CU11" si="38">SUM(CT10*BT10/3)</f>
        <v>0</v>
      </c>
      <c r="CV10" s="768"/>
      <c r="CW10" s="769">
        <f t="shared" ref="CW10" si="39">SUM(CV10*BT10*2/3)</f>
        <v>0</v>
      </c>
      <c r="CX10" s="768">
        <v>1</v>
      </c>
      <c r="CY10" s="767">
        <f t="shared" ref="CY10" si="40">SUM(CX10*BT10*2)</f>
        <v>46</v>
      </c>
      <c r="CZ10" s="768"/>
      <c r="DA10" s="769">
        <f t="shared" ref="DA10" si="41">SUM(CZ10*BV10*2)</f>
        <v>0</v>
      </c>
      <c r="DB10" s="768"/>
      <c r="DC10" s="767">
        <f t="shared" ref="DC10" si="42">SUM(DB10*BT10*2)</f>
        <v>0</v>
      </c>
      <c r="DD10" s="768">
        <v>1</v>
      </c>
      <c r="DE10" s="769">
        <f>DD10*BV10*6</f>
        <v>6</v>
      </c>
      <c r="DF10" s="768"/>
      <c r="DG10" s="769">
        <f t="shared" ref="DG10:DG16" si="43">DF10*BT10/3</f>
        <v>0</v>
      </c>
      <c r="DH10" s="768"/>
      <c r="DI10" s="769">
        <f t="shared" ref="DI10" si="44">SUM(BV10*DH10*6)</f>
        <v>0</v>
      </c>
      <c r="DJ10" s="768"/>
      <c r="DK10" s="769">
        <f>SUM(BV10*DJ10*8)</f>
        <v>0</v>
      </c>
      <c r="DL10" s="769"/>
      <c r="DM10" s="769">
        <f t="shared" ref="DM10" si="45">SUM(DL10*BW10*5*6)</f>
        <v>0</v>
      </c>
      <c r="DN10" s="768"/>
      <c r="DO10" s="769">
        <f t="shared" ref="DO10" si="46">SUM(DN10*BW10*4*6)</f>
        <v>0</v>
      </c>
      <c r="DP10" s="768"/>
      <c r="DQ10" s="769">
        <f t="shared" ref="DQ10" si="47">SUM(DP10*50)</f>
        <v>0</v>
      </c>
      <c r="DR10" s="769">
        <f t="shared" ref="DR10:DR16" si="48">CA10+CC10+CE10+CG10+CI10+CJ10+CK10+CM10+CO10+CQ10+CS10+CU10+CW10+CY10+DA10+DC10+DE10+DG10+DI10+DK10+DM10+DO10+DQ10</f>
        <v>183.5</v>
      </c>
      <c r="DS10" s="769">
        <f t="shared" ref="DS10:DS16" si="49">DO10+DM10+DK10+DI10+DE10+DC10+CJ10+CI10+CG10+CE10+CC10+CA10</f>
        <v>132</v>
      </c>
      <c r="DT10" s="84"/>
      <c r="DU10" s="424"/>
      <c r="DV10" s="424"/>
      <c r="DW10" s="424"/>
      <c r="DX10" s="424"/>
      <c r="DY10" s="424"/>
      <c r="DZ10" s="971"/>
      <c r="EA10" s="972"/>
      <c r="EB10" s="972"/>
      <c r="EC10" s="424"/>
      <c r="ED10" s="424"/>
      <c r="EE10" s="424"/>
      <c r="EF10" s="424"/>
      <c r="EG10" s="424"/>
      <c r="EH10" s="424"/>
      <c r="EI10" s="424"/>
      <c r="EJ10" s="429">
        <f t="shared" ref="EJ10:EJ73" si="50">SUM(BX10+L10)</f>
        <v>190</v>
      </c>
      <c r="EK10" s="429">
        <f t="shared" ref="EK10:EK73" si="51">SUM(BY10+M10)</f>
        <v>190</v>
      </c>
      <c r="EL10" s="429">
        <f t="shared" ref="EL10:EL73" si="52">SUM(BZ10+N10)</f>
        <v>46</v>
      </c>
      <c r="EM10" s="1058">
        <f t="shared" ref="EM10:EM73" si="53">SUM(CA10+O10)</f>
        <v>92</v>
      </c>
      <c r="EN10" s="1058">
        <f t="shared" ref="EN10:EN73" si="54">SUM(CB10+P10)</f>
        <v>30</v>
      </c>
      <c r="EO10" s="1058">
        <f t="shared" ref="EO10:EO73" si="55">SUM(CC10+Q10)</f>
        <v>30</v>
      </c>
      <c r="EP10" s="1058">
        <f t="shared" ref="EP10:EP73" si="56">SUM(CD10+R10)</f>
        <v>114</v>
      </c>
      <c r="EQ10" s="1058">
        <f t="shared" ref="EQ10:EQ73" si="57">SUM(CE10+S10)</f>
        <v>114</v>
      </c>
      <c r="ER10" s="1058">
        <f t="shared" ref="ER10:ER73" si="58">SUM(CF10+T10)</f>
        <v>0</v>
      </c>
      <c r="ES10" s="1058">
        <f t="shared" ref="ES10:ES73" si="59">SUM(CG10+U10)</f>
        <v>0</v>
      </c>
      <c r="ET10" s="1058">
        <f t="shared" ref="ET10:ET73" si="60">SUM(CH10+V10)</f>
        <v>0</v>
      </c>
      <c r="EU10" s="1058">
        <f t="shared" ref="EU10:EU73" si="61">SUM(CI10+W10)</f>
        <v>0</v>
      </c>
      <c r="EV10" s="1058">
        <f t="shared" ref="EV10:EV73" si="62">SUM(CJ10+X10)</f>
        <v>0</v>
      </c>
      <c r="EW10" s="1058">
        <f t="shared" ref="EW10:EW73" si="63">SUM(CK10+Y10)</f>
        <v>9.5</v>
      </c>
      <c r="EX10" s="1058">
        <f t="shared" ref="EX10:EX73" si="64">SUM(CL10+Z10)</f>
        <v>0</v>
      </c>
      <c r="EY10" s="1058">
        <f t="shared" ref="EY10:EY73" si="65">SUM(CM10+AA10)</f>
        <v>0</v>
      </c>
      <c r="EZ10" s="1058">
        <f t="shared" ref="EZ10:EZ73" si="66">SUM(CN10+AB10)</f>
        <v>0</v>
      </c>
      <c r="FA10" s="1058">
        <f t="shared" ref="FA10:FA73" si="67">SUM(CO10+AC10)</f>
        <v>0</v>
      </c>
      <c r="FB10" s="1058">
        <f t="shared" ref="FB10:FB73" si="68">SUM(CP10+AD10)</f>
        <v>0</v>
      </c>
      <c r="FC10" s="1058">
        <f t="shared" ref="FC10:FC73" si="69">SUM(CQ10+AE10)</f>
        <v>0</v>
      </c>
      <c r="FD10" s="1058">
        <f t="shared" ref="FD10:FD73" si="70">SUM(CR10+AF10)</f>
        <v>0</v>
      </c>
      <c r="FE10" s="1058">
        <f t="shared" ref="FE10:FE73" si="71">SUM(CS10+AG10)</f>
        <v>0</v>
      </c>
      <c r="FF10" s="1058">
        <f t="shared" ref="FF10:FF73" si="72">SUM(CT10+AH10)</f>
        <v>0</v>
      </c>
      <c r="FG10" s="1058">
        <f t="shared" ref="FG10:FG73" si="73">SUM(CU10+AI10)</f>
        <v>0</v>
      </c>
      <c r="FH10" s="1058">
        <f t="shared" ref="FH10:FH73" si="74">SUM(CV10+AJ10)</f>
        <v>0</v>
      </c>
      <c r="FI10" s="1058">
        <f t="shared" ref="FI10:FI73" si="75">SUM(CW10+AK10)</f>
        <v>0</v>
      </c>
      <c r="FJ10" s="1058">
        <f t="shared" ref="FJ10:FJ73" si="76">SUM(CX10+AL10)</f>
        <v>2</v>
      </c>
      <c r="FK10" s="1058">
        <f t="shared" ref="FK10:FK73" si="77">SUM(CY10+AM10)</f>
        <v>92</v>
      </c>
      <c r="FL10" s="1058">
        <f t="shared" ref="FL10:FL73" si="78">SUM(CZ10+AN10)</f>
        <v>0</v>
      </c>
      <c r="FM10" s="1058">
        <f t="shared" ref="FM10:FM73" si="79">SUM(DA10+AO10)</f>
        <v>0</v>
      </c>
      <c r="FN10" s="1058">
        <f t="shared" ref="FN10:FN73" si="80">SUM(DB10+AP10)</f>
        <v>0</v>
      </c>
      <c r="FO10" s="1059">
        <f t="shared" ref="FO10:FO73" si="81">SUM(DC10+AQ10)</f>
        <v>0</v>
      </c>
      <c r="FP10" s="1058">
        <f t="shared" ref="FP10:FP73" si="82">SUM(DD10+AR10)</f>
        <v>1</v>
      </c>
      <c r="FQ10" s="1058">
        <f t="shared" ref="FQ10:FQ73" si="83">SUM(DE10+AS10)</f>
        <v>6</v>
      </c>
      <c r="FR10" s="1058">
        <f t="shared" ref="FR10:FR73" si="84">SUM(DF10+AT10)</f>
        <v>1</v>
      </c>
      <c r="FS10" s="1058">
        <f t="shared" ref="FS10:FS73" si="85">SUM(DG10+AU10)</f>
        <v>7.666666666666667</v>
      </c>
      <c r="FT10" s="1058">
        <f t="shared" ref="FT10:FT73" si="86">SUM(DH10+AV10)</f>
        <v>0</v>
      </c>
      <c r="FU10" s="1058">
        <f t="shared" ref="FU10:FU73" si="87">SUM(DI10+AW10)</f>
        <v>0</v>
      </c>
      <c r="FV10" s="1058">
        <f t="shared" ref="FV10:FV73" si="88">SUM(DJ10+AX10)</f>
        <v>0</v>
      </c>
      <c r="FW10" s="1058">
        <f t="shared" ref="FW10:FW73" si="89">SUM(DK10+AY10)</f>
        <v>0</v>
      </c>
      <c r="FX10" s="1058">
        <f t="shared" ref="FX10:FX73" si="90">SUM(DL10+AZ10)</f>
        <v>0</v>
      </c>
      <c r="FY10" s="1058">
        <f t="shared" ref="FY10:FY73" si="91">SUM(DM10+BA10)</f>
        <v>0</v>
      </c>
      <c r="FZ10" s="1058">
        <f t="shared" ref="FZ10:FZ73" si="92">SUM(DN10+BB10)</f>
        <v>0</v>
      </c>
      <c r="GA10" s="1058">
        <f t="shared" ref="GA10:GA73" si="93">SUM(DO10+BC10)</f>
        <v>0</v>
      </c>
      <c r="GB10" s="1058">
        <f t="shared" ref="GB10:GB73" si="94">SUM(DP10+BD10)</f>
        <v>0</v>
      </c>
      <c r="GC10" s="1058">
        <f t="shared" ref="GC10:GC73" si="95">SUM(DQ10+BE10)</f>
        <v>0</v>
      </c>
      <c r="GE10" s="1058">
        <v>351.16666666666663</v>
      </c>
      <c r="GF10" s="1058">
        <v>242</v>
      </c>
      <c r="GG10" s="424"/>
      <c r="GH10" s="424"/>
      <c r="GI10" s="424"/>
      <c r="GJ10" s="424"/>
      <c r="GL10" s="558"/>
      <c r="GM10" s="558"/>
      <c r="GN10" s="9"/>
      <c r="GO10" s="17"/>
      <c r="GP10" s="17"/>
      <c r="GQ10" s="428"/>
      <c r="GR10" s="422"/>
    </row>
    <row r="11" spans="1:200" s="406" customFormat="1" ht="24.95" customHeight="1" x14ac:dyDescent="0.45">
      <c r="A11" s="424"/>
      <c r="B11" s="953" t="s">
        <v>413</v>
      </c>
      <c r="C11" s="954" t="s">
        <v>171</v>
      </c>
      <c r="D11" s="930"/>
      <c r="E11" s="177" t="s">
        <v>169</v>
      </c>
      <c r="F11" s="177"/>
      <c r="G11" s="177">
        <v>1</v>
      </c>
      <c r="H11" s="177"/>
      <c r="I11" s="177"/>
      <c r="J11" s="660"/>
      <c r="K11" s="177"/>
      <c r="L11" s="177"/>
      <c r="M11" s="602">
        <f t="shared" si="6"/>
        <v>0</v>
      </c>
      <c r="N11" s="603"/>
      <c r="O11" s="852">
        <f t="shared" si="7"/>
        <v>0</v>
      </c>
      <c r="P11" s="856"/>
      <c r="Q11" s="852">
        <f t="shared" si="8"/>
        <v>0</v>
      </c>
      <c r="R11" s="856"/>
      <c r="S11" s="852">
        <f t="shared" si="9"/>
        <v>0</v>
      </c>
      <c r="T11" s="856"/>
      <c r="U11" s="857">
        <f t="shared" si="10"/>
        <v>0</v>
      </c>
      <c r="V11" s="856"/>
      <c r="W11" s="857">
        <f>SUM(V11)*J11*5</f>
        <v>0</v>
      </c>
      <c r="X11" s="857">
        <v>0</v>
      </c>
      <c r="Y11" s="852">
        <f t="shared" ref="Y11" si="96">SUM(L11*5/100*J11)</f>
        <v>0</v>
      </c>
      <c r="Z11" s="856"/>
      <c r="AA11" s="857"/>
      <c r="AB11" s="856"/>
      <c r="AC11" s="852">
        <f t="shared" ref="AC11" si="97">SUM(AB11)*3*H11/5</f>
        <v>0</v>
      </c>
      <c r="AD11" s="856"/>
      <c r="AE11" s="855">
        <f t="shared" ref="AE11" si="98">SUM(AD11*H11*(30+4))</f>
        <v>0</v>
      </c>
      <c r="AF11" s="856"/>
      <c r="AG11" s="857">
        <f t="shared" si="16"/>
        <v>0</v>
      </c>
      <c r="AH11" s="856"/>
      <c r="AI11" s="857">
        <f t="shared" si="17"/>
        <v>0</v>
      </c>
      <c r="AJ11" s="856"/>
      <c r="AK11" s="857">
        <f t="shared" ref="AK11" si="99">SUM(AJ11*H11*2/3)</f>
        <v>0</v>
      </c>
      <c r="AL11" s="856"/>
      <c r="AM11" s="852">
        <f>SUM(AL11*H11)</f>
        <v>0</v>
      </c>
      <c r="AN11" s="856"/>
      <c r="AO11" s="857">
        <f t="shared" ref="AO11" si="100">SUM(AN11*J11)</f>
        <v>0</v>
      </c>
      <c r="AP11" s="856"/>
      <c r="AQ11" s="852">
        <f t="shared" ref="AQ11" si="101">SUM(AP11*H11*2)</f>
        <v>0</v>
      </c>
      <c r="AR11" s="856"/>
      <c r="AS11" s="857">
        <f t="shared" ref="AS11" si="102">SUM(AR11*J11*2)</f>
        <v>0</v>
      </c>
      <c r="AT11" s="858"/>
      <c r="AU11" s="854">
        <f t="shared" si="22"/>
        <v>0</v>
      </c>
      <c r="AV11" s="856"/>
      <c r="AW11" s="857">
        <f>SUM(AV11*H11/3)</f>
        <v>0</v>
      </c>
      <c r="AX11" s="856"/>
      <c r="AY11" s="857">
        <f t="shared" ref="AY11" si="103">SUM(AX11*H11/3)</f>
        <v>0</v>
      </c>
      <c r="AZ11" s="856"/>
      <c r="BA11" s="857">
        <f>SUM(AZ11*K11*5*6)</f>
        <v>0</v>
      </c>
      <c r="BB11" s="856"/>
      <c r="BC11" s="857">
        <f>SUM(BB11*J11*4*8)</f>
        <v>0</v>
      </c>
      <c r="BD11" s="856">
        <v>2</v>
      </c>
      <c r="BE11" s="857">
        <f>SUM(BD11*50)/2</f>
        <v>50</v>
      </c>
      <c r="BF11" s="854">
        <f t="shared" si="27"/>
        <v>50</v>
      </c>
      <c r="BG11" s="854">
        <f t="shared" si="28"/>
        <v>0</v>
      </c>
      <c r="BH11" s="84"/>
      <c r="BI11" s="424"/>
      <c r="BJ11" s="424"/>
      <c r="BK11" s="424"/>
      <c r="BL11" s="424"/>
      <c r="BM11" s="424"/>
      <c r="BN11" s="953" t="s">
        <v>413</v>
      </c>
      <c r="BO11" s="954" t="s">
        <v>171</v>
      </c>
      <c r="BP11" s="930"/>
      <c r="BQ11" s="177" t="s">
        <v>169</v>
      </c>
      <c r="BR11" s="177"/>
      <c r="BS11" s="177">
        <v>2</v>
      </c>
      <c r="BT11" s="177"/>
      <c r="BU11" s="177"/>
      <c r="BV11" s="660"/>
      <c r="BW11" s="660"/>
      <c r="BX11" s="601"/>
      <c r="BY11" s="602">
        <f t="shared" ref="BY11:BY14" si="104">SUM(BZ11+CB11+CD11+CF11+CH11)</f>
        <v>0</v>
      </c>
      <c r="BZ11" s="603"/>
      <c r="CA11" s="767">
        <f t="shared" ref="CA11" si="105">SUM(BZ11)*BU11</f>
        <v>0</v>
      </c>
      <c r="CB11" s="796"/>
      <c r="CC11" s="767">
        <f t="shared" si="30"/>
        <v>0</v>
      </c>
      <c r="CD11" s="796"/>
      <c r="CE11" s="767">
        <f t="shared" si="31"/>
        <v>0</v>
      </c>
      <c r="CF11" s="771"/>
      <c r="CG11" s="772">
        <f t="shared" si="32"/>
        <v>0</v>
      </c>
      <c r="CH11" s="771"/>
      <c r="CI11" s="772">
        <f t="shared" ref="CI11" si="106">SUM(CH11)*BV11*5</f>
        <v>0</v>
      </c>
      <c r="CJ11" s="772">
        <f t="shared" si="33"/>
        <v>0</v>
      </c>
      <c r="CK11" s="767">
        <f>SUM(BX11*5/100*BV11)</f>
        <v>0</v>
      </c>
      <c r="CL11" s="771"/>
      <c r="CM11" s="772"/>
      <c r="CN11" s="771"/>
      <c r="CO11" s="767">
        <f>SUM(CN11)*3*BT11/5</f>
        <v>0</v>
      </c>
      <c r="CP11" s="771"/>
      <c r="CQ11" s="770">
        <f t="shared" ref="CQ11" si="107">SUM(CP11*BT11*(30+4))</f>
        <v>0</v>
      </c>
      <c r="CR11" s="771"/>
      <c r="CS11" s="772">
        <f t="shared" si="37"/>
        <v>0</v>
      </c>
      <c r="CT11" s="771"/>
      <c r="CU11" s="772">
        <f t="shared" si="38"/>
        <v>0</v>
      </c>
      <c r="CV11" s="771"/>
      <c r="CW11" s="772">
        <f t="shared" ref="CW11" si="108">SUM(CV11*BT11*2/3)</f>
        <v>0</v>
      </c>
      <c r="CX11" s="771"/>
      <c r="CY11" s="767">
        <f>SUM(CX11*BT11)</f>
        <v>0</v>
      </c>
      <c r="CZ11" s="771"/>
      <c r="DA11" s="772">
        <f t="shared" ref="DA11" si="109">SUM(CZ11*BV11)</f>
        <v>0</v>
      </c>
      <c r="DB11" s="771"/>
      <c r="DC11" s="767">
        <f>SUM(DB11*BT11*2)</f>
        <v>0</v>
      </c>
      <c r="DD11" s="771"/>
      <c r="DE11" s="772">
        <f t="shared" ref="DE11" si="110">SUM(DD11*BV11*2)</f>
        <v>0</v>
      </c>
      <c r="DF11" s="773"/>
      <c r="DG11" s="769">
        <f t="shared" si="43"/>
        <v>0</v>
      </c>
      <c r="DH11" s="771"/>
      <c r="DI11" s="772">
        <f>SUM(DH11*BT11/3)</f>
        <v>0</v>
      </c>
      <c r="DJ11" s="771"/>
      <c r="DK11" s="772">
        <f>SUM(DJ11*BT11/3)</f>
        <v>0</v>
      </c>
      <c r="DL11" s="771"/>
      <c r="DM11" s="772">
        <f>SUM(DL11*BW11*5*6)</f>
        <v>0</v>
      </c>
      <c r="DN11" s="771"/>
      <c r="DO11" s="772">
        <f>SUM(DN11*BV11*4*6)</f>
        <v>0</v>
      </c>
      <c r="DP11" s="771">
        <v>2</v>
      </c>
      <c r="DQ11" s="772">
        <f>SUM(DP11*50)/2</f>
        <v>50</v>
      </c>
      <c r="DR11" s="769">
        <f t="shared" si="48"/>
        <v>50</v>
      </c>
      <c r="DS11" s="769">
        <f t="shared" si="49"/>
        <v>0</v>
      </c>
      <c r="DT11" s="84"/>
      <c r="DU11" s="424"/>
      <c r="DV11" s="424"/>
      <c r="DW11" s="424"/>
      <c r="DX11" s="424"/>
      <c r="DY11" s="424"/>
      <c r="DZ11" s="971"/>
      <c r="EA11" s="972"/>
      <c r="EB11" s="972"/>
      <c r="EC11" s="424"/>
      <c r="ED11" s="424"/>
      <c r="EE11" s="424"/>
      <c r="EF11" s="424"/>
      <c r="EG11" s="424"/>
      <c r="EH11" s="424"/>
      <c r="EI11" s="424"/>
      <c r="EJ11" s="429">
        <f t="shared" si="50"/>
        <v>0</v>
      </c>
      <c r="EK11" s="429">
        <f t="shared" si="51"/>
        <v>0</v>
      </c>
      <c r="EL11" s="429">
        <f t="shared" si="52"/>
        <v>0</v>
      </c>
      <c r="EM11" s="1058">
        <f t="shared" si="53"/>
        <v>0</v>
      </c>
      <c r="EN11" s="1058">
        <f t="shared" si="54"/>
        <v>0</v>
      </c>
      <c r="EO11" s="1058">
        <f t="shared" si="55"/>
        <v>0</v>
      </c>
      <c r="EP11" s="1058">
        <f t="shared" si="56"/>
        <v>0</v>
      </c>
      <c r="EQ11" s="1058">
        <f t="shared" si="57"/>
        <v>0</v>
      </c>
      <c r="ER11" s="1058">
        <f t="shared" si="58"/>
        <v>0</v>
      </c>
      <c r="ES11" s="1058">
        <f t="shared" si="59"/>
        <v>0</v>
      </c>
      <c r="ET11" s="1058">
        <f t="shared" si="60"/>
        <v>0</v>
      </c>
      <c r="EU11" s="1058">
        <f t="shared" si="61"/>
        <v>0</v>
      </c>
      <c r="EV11" s="1058">
        <f t="shared" si="62"/>
        <v>0</v>
      </c>
      <c r="EW11" s="1058">
        <f t="shared" si="63"/>
        <v>0</v>
      </c>
      <c r="EX11" s="1058">
        <f t="shared" si="64"/>
        <v>0</v>
      </c>
      <c r="EY11" s="1058">
        <f t="shared" si="65"/>
        <v>0</v>
      </c>
      <c r="EZ11" s="1058">
        <f t="shared" si="66"/>
        <v>0</v>
      </c>
      <c r="FA11" s="1058">
        <f t="shared" si="67"/>
        <v>0</v>
      </c>
      <c r="FB11" s="1058">
        <f t="shared" si="68"/>
        <v>0</v>
      </c>
      <c r="FC11" s="1058">
        <f t="shared" si="69"/>
        <v>0</v>
      </c>
      <c r="FD11" s="1058">
        <f t="shared" si="70"/>
        <v>0</v>
      </c>
      <c r="FE11" s="1058">
        <f t="shared" si="71"/>
        <v>0</v>
      </c>
      <c r="FF11" s="1058">
        <f t="shared" si="72"/>
        <v>0</v>
      </c>
      <c r="FG11" s="1058">
        <f t="shared" si="73"/>
        <v>0</v>
      </c>
      <c r="FH11" s="1058">
        <f t="shared" si="74"/>
        <v>0</v>
      </c>
      <c r="FI11" s="1058">
        <f t="shared" si="75"/>
        <v>0</v>
      </c>
      <c r="FJ11" s="1058">
        <f t="shared" si="76"/>
        <v>0</v>
      </c>
      <c r="FK11" s="1058">
        <f t="shared" si="77"/>
        <v>0</v>
      </c>
      <c r="FL11" s="1058">
        <f t="shared" si="78"/>
        <v>0</v>
      </c>
      <c r="FM11" s="1058">
        <f t="shared" si="79"/>
        <v>0</v>
      </c>
      <c r="FN11" s="1058">
        <f t="shared" si="80"/>
        <v>0</v>
      </c>
      <c r="FO11" s="1059">
        <f t="shared" si="81"/>
        <v>0</v>
      </c>
      <c r="FP11" s="1058">
        <f t="shared" si="82"/>
        <v>0</v>
      </c>
      <c r="FQ11" s="1058">
        <f t="shared" si="83"/>
        <v>0</v>
      </c>
      <c r="FR11" s="1058">
        <f t="shared" si="84"/>
        <v>0</v>
      </c>
      <c r="FS11" s="1058">
        <f t="shared" si="85"/>
        <v>0</v>
      </c>
      <c r="FT11" s="1058">
        <f t="shared" si="86"/>
        <v>0</v>
      </c>
      <c r="FU11" s="1058">
        <f t="shared" si="87"/>
        <v>0</v>
      </c>
      <c r="FV11" s="1058">
        <f t="shared" si="88"/>
        <v>0</v>
      </c>
      <c r="FW11" s="1058">
        <f t="shared" si="89"/>
        <v>0</v>
      </c>
      <c r="FX11" s="1058">
        <f t="shared" si="90"/>
        <v>0</v>
      </c>
      <c r="FY11" s="1058">
        <f t="shared" si="91"/>
        <v>0</v>
      </c>
      <c r="FZ11" s="1058">
        <f t="shared" si="92"/>
        <v>0</v>
      </c>
      <c r="GA11" s="1058">
        <f t="shared" si="93"/>
        <v>0</v>
      </c>
      <c r="GB11" s="1058">
        <f t="shared" si="94"/>
        <v>4</v>
      </c>
      <c r="GC11" s="1058">
        <f t="shared" si="95"/>
        <v>100</v>
      </c>
      <c r="GE11" s="1058">
        <v>100</v>
      </c>
      <c r="GF11" s="1058">
        <v>0</v>
      </c>
      <c r="GG11" s="424"/>
      <c r="GH11" s="424"/>
      <c r="GI11" s="424"/>
      <c r="GJ11" s="424"/>
      <c r="GL11" s="558"/>
      <c r="GM11" s="558"/>
      <c r="GN11" s="9"/>
      <c r="GO11" s="17"/>
      <c r="GP11" s="17"/>
      <c r="GQ11" s="428"/>
      <c r="GR11" s="422"/>
    </row>
    <row r="12" spans="1:200" s="406" customFormat="1" ht="24.95" customHeight="1" x14ac:dyDescent="0.45">
      <c r="A12" s="424"/>
      <c r="B12" s="955" t="s">
        <v>150</v>
      </c>
      <c r="C12" s="956" t="s">
        <v>183</v>
      </c>
      <c r="D12" s="932" t="s">
        <v>24</v>
      </c>
      <c r="E12" s="160" t="s">
        <v>323</v>
      </c>
      <c r="F12" s="160" t="s">
        <v>126</v>
      </c>
      <c r="G12" s="260">
        <v>9</v>
      </c>
      <c r="H12" s="160">
        <v>3</v>
      </c>
      <c r="I12" s="160">
        <v>1</v>
      </c>
      <c r="J12" s="563">
        <v>1</v>
      </c>
      <c r="K12" s="160">
        <v>1</v>
      </c>
      <c r="L12" s="159"/>
      <c r="M12" s="259">
        <f t="shared" si="6"/>
        <v>0</v>
      </c>
      <c r="N12" s="258"/>
      <c r="O12" s="859">
        <f t="shared" si="7"/>
        <v>0</v>
      </c>
      <c r="P12" s="860"/>
      <c r="Q12" s="859">
        <f t="shared" si="8"/>
        <v>0</v>
      </c>
      <c r="R12" s="860"/>
      <c r="S12" s="859">
        <f t="shared" si="9"/>
        <v>0</v>
      </c>
      <c r="T12" s="860"/>
      <c r="U12" s="861">
        <f t="shared" ref="U12" si="111">SUM(T12)*K12</f>
        <v>0</v>
      </c>
      <c r="V12" s="860"/>
      <c r="W12" s="861">
        <f t="shared" ref="W12:W13" si="112">SUM(V12)*J12*5</f>
        <v>0</v>
      </c>
      <c r="X12" s="861"/>
      <c r="Y12" s="859">
        <f t="shared" ref="Y12" si="113">L12*J12*0.05</f>
        <v>0</v>
      </c>
      <c r="Z12" s="860"/>
      <c r="AA12" s="861"/>
      <c r="AB12" s="860"/>
      <c r="AC12" s="859">
        <f t="shared" ref="AC12:AC13" si="114">SUM(AB12)*3*H12/5</f>
        <v>0</v>
      </c>
      <c r="AD12" s="860">
        <v>1</v>
      </c>
      <c r="AE12" s="862">
        <f t="shared" ref="AE12:AE13" si="115">SUM(AD12*H12*(15))</f>
        <v>45</v>
      </c>
      <c r="AF12" s="860"/>
      <c r="AG12" s="861">
        <f t="shared" ref="AG12" si="116">SUM(AF12*H12*3)</f>
        <v>0</v>
      </c>
      <c r="AH12" s="860"/>
      <c r="AI12" s="861">
        <f t="shared" ref="AI12:AI13" si="117">SUM(AH12*H12/3)</f>
        <v>0</v>
      </c>
      <c r="AJ12" s="860"/>
      <c r="AK12" s="861">
        <f t="shared" ref="AK12" si="118">SUM(AJ12*H12*2/3)</f>
        <v>0</v>
      </c>
      <c r="AL12" s="860"/>
      <c r="AM12" s="859">
        <f t="shared" ref="AM12:AM13" si="119">SUM(AL12*H12*2)</f>
        <v>0</v>
      </c>
      <c r="AN12" s="860"/>
      <c r="AO12" s="861">
        <f t="shared" ref="AO12" si="120">SUM(AN12*J12)</f>
        <v>0</v>
      </c>
      <c r="AP12" s="860"/>
      <c r="AQ12" s="859">
        <f t="shared" ref="AQ12" si="121">SUM(AP12*H12*2)</f>
        <v>0</v>
      </c>
      <c r="AR12" s="860"/>
      <c r="AS12" s="861">
        <f t="shared" ref="AS12:AS13" si="122">SUM(J12*AR12*6)</f>
        <v>0</v>
      </c>
      <c r="AT12" s="863"/>
      <c r="AU12" s="864">
        <f t="shared" si="22"/>
        <v>0</v>
      </c>
      <c r="AV12" s="860"/>
      <c r="AW12" s="861">
        <f t="shared" ref="AW12:AW13" si="123">SUM(AV12*H12/3)</f>
        <v>0</v>
      </c>
      <c r="AX12" s="860"/>
      <c r="AY12" s="861">
        <f t="shared" ref="AY12:AY13" si="124">SUM(J12*AX12*8)</f>
        <v>0</v>
      </c>
      <c r="AZ12" s="860"/>
      <c r="BA12" s="861">
        <f>SUM(AZ12*H12*5*2/3)</f>
        <v>0</v>
      </c>
      <c r="BB12" s="860"/>
      <c r="BC12" s="861">
        <f t="shared" ref="BC12" si="125">SUM(BB12*K12*4*6)</f>
        <v>0</v>
      </c>
      <c r="BD12" s="860"/>
      <c r="BE12" s="861">
        <f t="shared" ref="BE12:BE13" si="126">SUM(BD12*50)</f>
        <v>0</v>
      </c>
      <c r="BF12" s="864">
        <f t="shared" si="27"/>
        <v>45</v>
      </c>
      <c r="BG12" s="864">
        <f t="shared" si="28"/>
        <v>0</v>
      </c>
      <c r="BH12" s="84"/>
      <c r="BI12" s="600"/>
      <c r="BJ12" s="49"/>
      <c r="BK12" s="49"/>
      <c r="BL12" s="424"/>
      <c r="BM12" s="424"/>
      <c r="BN12" s="1016" t="s">
        <v>344</v>
      </c>
      <c r="BO12" s="1017" t="s">
        <v>183</v>
      </c>
      <c r="BP12" s="1006" t="s">
        <v>24</v>
      </c>
      <c r="BQ12" s="733" t="s">
        <v>323</v>
      </c>
      <c r="BR12" s="733" t="s">
        <v>512</v>
      </c>
      <c r="BS12" s="732">
        <v>10</v>
      </c>
      <c r="BT12" s="733">
        <v>23</v>
      </c>
      <c r="BU12" s="733">
        <v>2</v>
      </c>
      <c r="BV12" s="563">
        <v>1</v>
      </c>
      <c r="BW12" s="563">
        <f>SUM(BV12)*2</f>
        <v>2</v>
      </c>
      <c r="BX12" s="729">
        <v>20</v>
      </c>
      <c r="BY12" s="734">
        <f t="shared" si="104"/>
        <v>20</v>
      </c>
      <c r="BZ12" s="731">
        <v>2</v>
      </c>
      <c r="CA12" s="774">
        <f>SUM(BZ12)*BU12</f>
        <v>4</v>
      </c>
      <c r="CB12" s="808"/>
      <c r="CC12" s="774">
        <f t="shared" si="30"/>
        <v>0</v>
      </c>
      <c r="CD12" s="808">
        <v>18</v>
      </c>
      <c r="CE12" s="774">
        <f>SUM(CD12)*BV12</f>
        <v>18</v>
      </c>
      <c r="CF12" s="809"/>
      <c r="CG12" s="779">
        <f>SUM(CF12)*BW12</f>
        <v>0</v>
      </c>
      <c r="CH12" s="809"/>
      <c r="CI12" s="779">
        <f>SUM(CH12)*BV12*5</f>
        <v>0</v>
      </c>
      <c r="CJ12" s="779"/>
      <c r="CK12" s="774">
        <f t="shared" ref="CK12" si="127">BX12*BV12*0.05</f>
        <v>1</v>
      </c>
      <c r="CL12" s="809"/>
      <c r="CM12" s="779"/>
      <c r="CN12" s="809"/>
      <c r="CO12" s="774">
        <f>SUM(CN12)*3*BT12/5</f>
        <v>0</v>
      </c>
      <c r="CP12" s="809"/>
      <c r="CQ12" s="810">
        <f>SUM(CP12*BT12*(30+4))</f>
        <v>0</v>
      </c>
      <c r="CR12" s="809"/>
      <c r="CS12" s="779">
        <f>SUM(CR12*BT12*3)</f>
        <v>0</v>
      </c>
      <c r="CT12" s="809"/>
      <c r="CU12" s="779">
        <f>SUM(CT12*BT12/3)</f>
        <v>0</v>
      </c>
      <c r="CV12" s="809"/>
      <c r="CW12" s="779">
        <f>SUM(CV12*BT12*2/3)</f>
        <v>0</v>
      </c>
      <c r="CX12" s="809"/>
      <c r="CY12" s="774">
        <f t="shared" ref="CY12" si="128">SUM(CX12*BT12*2)</f>
        <v>0</v>
      </c>
      <c r="CZ12" s="809"/>
      <c r="DA12" s="779">
        <f>SUM(CZ12*BV12)</f>
        <v>0</v>
      </c>
      <c r="DB12" s="809"/>
      <c r="DC12" s="774">
        <f>SUM(DB12*BT12*2)</f>
        <v>0</v>
      </c>
      <c r="DD12" s="809">
        <v>1</v>
      </c>
      <c r="DE12" s="779">
        <f t="shared" ref="DE12" si="129">DD12*BV12*6</f>
        <v>6</v>
      </c>
      <c r="DF12" s="811"/>
      <c r="DG12" s="779">
        <f t="shared" si="43"/>
        <v>0</v>
      </c>
      <c r="DH12" s="809"/>
      <c r="DI12" s="779">
        <f>SUM(DH12*BT12/3)</f>
        <v>0</v>
      </c>
      <c r="DJ12" s="809"/>
      <c r="DK12" s="779">
        <f>SUM(BV12*DJ12*8)</f>
        <v>0</v>
      </c>
      <c r="DL12" s="809"/>
      <c r="DM12" s="779">
        <f>SUM(DL12*BW12*5*6)</f>
        <v>0</v>
      </c>
      <c r="DN12" s="809"/>
      <c r="DO12" s="779">
        <f>SUM(DN12*BW12*4*6)</f>
        <v>0</v>
      </c>
      <c r="DP12" s="809"/>
      <c r="DQ12" s="779">
        <f>SUM(DP12*50)</f>
        <v>0</v>
      </c>
      <c r="DR12" s="779">
        <f t="shared" si="48"/>
        <v>29</v>
      </c>
      <c r="DS12" s="779">
        <f t="shared" si="49"/>
        <v>28</v>
      </c>
      <c r="DT12" s="84"/>
      <c r="DU12" s="424"/>
      <c r="DV12" s="424"/>
      <c r="DW12" s="424"/>
      <c r="DX12" s="424"/>
      <c r="DY12" s="424"/>
      <c r="DZ12" s="971"/>
      <c r="EA12" s="972"/>
      <c r="EB12" s="972"/>
      <c r="EC12" s="424"/>
      <c r="ED12" s="424"/>
      <c r="EE12" s="424"/>
      <c r="EF12" s="424"/>
      <c r="EG12" s="424"/>
      <c r="EH12" s="424"/>
      <c r="EI12" s="424"/>
      <c r="EJ12" s="429">
        <f t="shared" si="50"/>
        <v>20</v>
      </c>
      <c r="EK12" s="429">
        <f t="shared" si="51"/>
        <v>20</v>
      </c>
      <c r="EL12" s="429">
        <f t="shared" si="52"/>
        <v>2</v>
      </c>
      <c r="EM12" s="1058">
        <f t="shared" si="53"/>
        <v>4</v>
      </c>
      <c r="EN12" s="1058">
        <f t="shared" si="54"/>
        <v>0</v>
      </c>
      <c r="EO12" s="1058">
        <f t="shared" si="55"/>
        <v>0</v>
      </c>
      <c r="EP12" s="1058">
        <f t="shared" si="56"/>
        <v>18</v>
      </c>
      <c r="EQ12" s="1058">
        <f t="shared" si="57"/>
        <v>18</v>
      </c>
      <c r="ER12" s="1058">
        <f t="shared" si="58"/>
        <v>0</v>
      </c>
      <c r="ES12" s="1058">
        <f t="shared" si="59"/>
        <v>0</v>
      </c>
      <c r="ET12" s="1058">
        <f t="shared" si="60"/>
        <v>0</v>
      </c>
      <c r="EU12" s="1058">
        <f t="shared" si="61"/>
        <v>0</v>
      </c>
      <c r="EV12" s="1058">
        <f t="shared" si="62"/>
        <v>0</v>
      </c>
      <c r="EW12" s="1058">
        <f t="shared" si="63"/>
        <v>1</v>
      </c>
      <c r="EX12" s="1058">
        <f t="shared" si="64"/>
        <v>0</v>
      </c>
      <c r="EY12" s="1058">
        <f t="shared" si="65"/>
        <v>0</v>
      </c>
      <c r="EZ12" s="1058">
        <f t="shared" si="66"/>
        <v>0</v>
      </c>
      <c r="FA12" s="1058">
        <f t="shared" si="67"/>
        <v>0</v>
      </c>
      <c r="FB12" s="1058">
        <f t="shared" si="68"/>
        <v>1</v>
      </c>
      <c r="FC12" s="1058">
        <f t="shared" si="69"/>
        <v>45</v>
      </c>
      <c r="FD12" s="1058">
        <f t="shared" si="70"/>
        <v>0</v>
      </c>
      <c r="FE12" s="1058">
        <f t="shared" si="71"/>
        <v>0</v>
      </c>
      <c r="FF12" s="1058">
        <f t="shared" si="72"/>
        <v>0</v>
      </c>
      <c r="FG12" s="1058">
        <f t="shared" si="73"/>
        <v>0</v>
      </c>
      <c r="FH12" s="1058">
        <f t="shared" si="74"/>
        <v>0</v>
      </c>
      <c r="FI12" s="1058">
        <f t="shared" si="75"/>
        <v>0</v>
      </c>
      <c r="FJ12" s="1058">
        <f t="shared" si="76"/>
        <v>0</v>
      </c>
      <c r="FK12" s="1058">
        <f t="shared" si="77"/>
        <v>0</v>
      </c>
      <c r="FL12" s="1058">
        <f t="shared" si="78"/>
        <v>0</v>
      </c>
      <c r="FM12" s="1058">
        <f t="shared" si="79"/>
        <v>0</v>
      </c>
      <c r="FN12" s="1058">
        <f t="shared" si="80"/>
        <v>0</v>
      </c>
      <c r="FO12" s="1059">
        <f t="shared" si="81"/>
        <v>0</v>
      </c>
      <c r="FP12" s="1058">
        <f t="shared" si="82"/>
        <v>1</v>
      </c>
      <c r="FQ12" s="1058">
        <f t="shared" si="83"/>
        <v>6</v>
      </c>
      <c r="FR12" s="1058">
        <f t="shared" si="84"/>
        <v>0</v>
      </c>
      <c r="FS12" s="1058">
        <f t="shared" si="85"/>
        <v>0</v>
      </c>
      <c r="FT12" s="1058">
        <f t="shared" si="86"/>
        <v>0</v>
      </c>
      <c r="FU12" s="1058">
        <f t="shared" si="87"/>
        <v>0</v>
      </c>
      <c r="FV12" s="1058">
        <f t="shared" si="88"/>
        <v>0</v>
      </c>
      <c r="FW12" s="1058">
        <f t="shared" si="89"/>
        <v>0</v>
      </c>
      <c r="FX12" s="1058">
        <f t="shared" si="90"/>
        <v>0</v>
      </c>
      <c r="FY12" s="1058">
        <f t="shared" si="91"/>
        <v>0</v>
      </c>
      <c r="FZ12" s="1058">
        <f t="shared" si="92"/>
        <v>0</v>
      </c>
      <c r="GA12" s="1058">
        <f t="shared" si="93"/>
        <v>0</v>
      </c>
      <c r="GB12" s="1058">
        <f t="shared" si="94"/>
        <v>0</v>
      </c>
      <c r="GC12" s="1058">
        <f t="shared" si="95"/>
        <v>0</v>
      </c>
      <c r="GE12" s="1058">
        <v>74</v>
      </c>
      <c r="GF12" s="1058">
        <v>28</v>
      </c>
      <c r="GG12" s="424"/>
      <c r="GH12" s="424"/>
      <c r="GI12" s="424"/>
      <c r="GJ12" s="424"/>
      <c r="GL12" s="558"/>
      <c r="GM12" s="558"/>
      <c r="GN12" s="427"/>
      <c r="GO12" s="426"/>
      <c r="GP12" s="426"/>
      <c r="GQ12" s="428"/>
      <c r="GR12" s="422"/>
    </row>
    <row r="13" spans="1:200" s="406" customFormat="1" ht="24.95" customHeight="1" x14ac:dyDescent="0.45">
      <c r="A13" s="424"/>
      <c r="B13" s="955" t="s">
        <v>150</v>
      </c>
      <c r="C13" s="956" t="s">
        <v>183</v>
      </c>
      <c r="D13" s="932" t="s">
        <v>51</v>
      </c>
      <c r="E13" s="160" t="s">
        <v>233</v>
      </c>
      <c r="F13" s="160" t="s">
        <v>242</v>
      </c>
      <c r="G13" s="260">
        <v>11</v>
      </c>
      <c r="H13" s="160">
        <v>1</v>
      </c>
      <c r="I13" s="160">
        <v>1</v>
      </c>
      <c r="J13" s="563">
        <v>1</v>
      </c>
      <c r="K13" s="160">
        <v>1</v>
      </c>
      <c r="L13" s="261"/>
      <c r="M13" s="259">
        <f t="shared" si="6"/>
        <v>0</v>
      </c>
      <c r="N13" s="258"/>
      <c r="O13" s="859">
        <f t="shared" si="7"/>
        <v>0</v>
      </c>
      <c r="P13" s="860"/>
      <c r="Q13" s="859">
        <f t="shared" si="8"/>
        <v>0</v>
      </c>
      <c r="R13" s="860"/>
      <c r="S13" s="859">
        <f>SUM(R13)*J13</f>
        <v>0</v>
      </c>
      <c r="T13" s="860"/>
      <c r="U13" s="861">
        <f>SUM(T13)*K13</f>
        <v>0</v>
      </c>
      <c r="V13" s="860"/>
      <c r="W13" s="861">
        <f t="shared" si="112"/>
        <v>0</v>
      </c>
      <c r="X13" s="861"/>
      <c r="Y13" s="865">
        <f>SUM(L13*15/100*J13)</f>
        <v>0</v>
      </c>
      <c r="Z13" s="860"/>
      <c r="AA13" s="861"/>
      <c r="AB13" s="860"/>
      <c r="AC13" s="859">
        <f t="shared" si="114"/>
        <v>0</v>
      </c>
      <c r="AD13" s="860">
        <v>1</v>
      </c>
      <c r="AE13" s="862">
        <f t="shared" si="115"/>
        <v>15</v>
      </c>
      <c r="AF13" s="860"/>
      <c r="AG13" s="861">
        <f>SUM(AF13*H13*3)</f>
        <v>0</v>
      </c>
      <c r="AH13" s="860"/>
      <c r="AI13" s="861">
        <f t="shared" si="117"/>
        <v>0</v>
      </c>
      <c r="AJ13" s="860"/>
      <c r="AK13" s="861">
        <f>SUM(AJ13*H13*2/3)</f>
        <v>0</v>
      </c>
      <c r="AL13" s="860"/>
      <c r="AM13" s="859">
        <f t="shared" si="119"/>
        <v>0</v>
      </c>
      <c r="AN13" s="860"/>
      <c r="AO13" s="861">
        <f>SUM(AN13*J13)</f>
        <v>0</v>
      </c>
      <c r="AP13" s="860"/>
      <c r="AQ13" s="859">
        <f>SUM(AP13*H13*2)</f>
        <v>0</v>
      </c>
      <c r="AR13" s="860"/>
      <c r="AS13" s="861">
        <f t="shared" si="122"/>
        <v>0</v>
      </c>
      <c r="AT13" s="863"/>
      <c r="AU13" s="864">
        <f t="shared" si="22"/>
        <v>0</v>
      </c>
      <c r="AV13" s="860"/>
      <c r="AW13" s="861">
        <f t="shared" si="123"/>
        <v>0</v>
      </c>
      <c r="AX13" s="860"/>
      <c r="AY13" s="861">
        <f t="shared" si="124"/>
        <v>0</v>
      </c>
      <c r="AZ13" s="860"/>
      <c r="BA13" s="861">
        <f>SUM(AZ13*K13*3*6)</f>
        <v>0</v>
      </c>
      <c r="BB13" s="860"/>
      <c r="BC13" s="861">
        <f>SUM(BB13*K13*4*6)</f>
        <v>0</v>
      </c>
      <c r="BD13" s="860"/>
      <c r="BE13" s="861">
        <f t="shared" si="126"/>
        <v>0</v>
      </c>
      <c r="BF13" s="864">
        <f t="shared" si="27"/>
        <v>15</v>
      </c>
      <c r="BG13" s="864">
        <f t="shared" si="28"/>
        <v>0</v>
      </c>
      <c r="BH13" s="84"/>
      <c r="BI13" s="424"/>
      <c r="BJ13" s="424"/>
      <c r="BK13" s="424"/>
      <c r="BL13" s="424"/>
      <c r="BM13" s="424"/>
      <c r="BN13" s="955" t="s">
        <v>175</v>
      </c>
      <c r="BO13" s="956" t="s">
        <v>183</v>
      </c>
      <c r="BP13" s="932" t="s">
        <v>24</v>
      </c>
      <c r="BQ13" s="160" t="s">
        <v>323</v>
      </c>
      <c r="BR13" s="160" t="s">
        <v>126</v>
      </c>
      <c r="BS13" s="260">
        <v>10</v>
      </c>
      <c r="BT13" s="160">
        <v>3</v>
      </c>
      <c r="BU13" s="160">
        <v>1</v>
      </c>
      <c r="BV13" s="563">
        <v>1</v>
      </c>
      <c r="BW13" s="563">
        <v>1</v>
      </c>
      <c r="BX13" s="159"/>
      <c r="BY13" s="259">
        <f t="shared" si="104"/>
        <v>0</v>
      </c>
      <c r="BZ13" s="258"/>
      <c r="CA13" s="774">
        <f t="shared" ref="CA13:CA14" si="130">SUM(BZ13)*BU13</f>
        <v>0</v>
      </c>
      <c r="CB13" s="808"/>
      <c r="CC13" s="774">
        <f t="shared" si="30"/>
        <v>0</v>
      </c>
      <c r="CD13" s="808"/>
      <c r="CE13" s="774">
        <f t="shared" ref="CE13:CE14" si="131">SUM(CD13)*BV13</f>
        <v>0</v>
      </c>
      <c r="CF13" s="775"/>
      <c r="CG13" s="776">
        <f t="shared" ref="CG13:CG14" si="132">SUM(CF13)*BW13</f>
        <v>0</v>
      </c>
      <c r="CH13" s="775"/>
      <c r="CI13" s="776">
        <f t="shared" ref="CI13:CI14" si="133">SUM(CH13)*BV13*5</f>
        <v>0</v>
      </c>
      <c r="CJ13" s="776"/>
      <c r="CK13" s="774">
        <f t="shared" ref="CK13" si="134">BX13*BV13*0.05</f>
        <v>0</v>
      </c>
      <c r="CL13" s="775"/>
      <c r="CM13" s="776"/>
      <c r="CN13" s="775"/>
      <c r="CO13" s="774">
        <f t="shared" ref="CO13:CO14" si="135">SUM(CN13)*3*BT13/5</f>
        <v>0</v>
      </c>
      <c r="CP13" s="775">
        <v>1</v>
      </c>
      <c r="CQ13" s="777">
        <f>SUM(CP13*BT13*(15))</f>
        <v>45</v>
      </c>
      <c r="CR13" s="775"/>
      <c r="CS13" s="776">
        <f t="shared" ref="CS13" si="136">SUM(CR13*BT13*3)</f>
        <v>0</v>
      </c>
      <c r="CT13" s="775"/>
      <c r="CU13" s="776">
        <f t="shared" ref="CU13:CU14" si="137">SUM(CT13*BT13/3)</f>
        <v>0</v>
      </c>
      <c r="CV13" s="775"/>
      <c r="CW13" s="776">
        <f t="shared" ref="CW13" si="138">SUM(CV13*BT13*2/3)</f>
        <v>0</v>
      </c>
      <c r="CX13" s="775"/>
      <c r="CY13" s="774">
        <f t="shared" ref="CY13:CY14" si="139">SUM(CX13*BT13*2)</f>
        <v>0</v>
      </c>
      <c r="CZ13" s="775"/>
      <c r="DA13" s="776">
        <f t="shared" ref="DA13:DA14" si="140">SUM(CZ13*BV13)</f>
        <v>0</v>
      </c>
      <c r="DB13" s="775"/>
      <c r="DC13" s="774">
        <f t="shared" ref="DC13:DC14" si="141">SUM(DB13*BT13*2)</f>
        <v>0</v>
      </c>
      <c r="DD13" s="775"/>
      <c r="DE13" s="776">
        <f t="shared" ref="DE13:DE14" si="142">SUM(BV13*DD13*6)</f>
        <v>0</v>
      </c>
      <c r="DF13" s="778"/>
      <c r="DG13" s="779">
        <f t="shared" si="43"/>
        <v>0</v>
      </c>
      <c r="DH13" s="775"/>
      <c r="DI13" s="776">
        <f t="shared" ref="DI13:DI14" si="143">SUM(DH13*BT13/3)</f>
        <v>0</v>
      </c>
      <c r="DJ13" s="775"/>
      <c r="DK13" s="776">
        <f t="shared" ref="DK13:DK14" si="144">SUM(BV13*DJ13*8)</f>
        <v>0</v>
      </c>
      <c r="DL13" s="775"/>
      <c r="DM13" s="776">
        <f>SUM(DL13*BW13*3*8)</f>
        <v>0</v>
      </c>
      <c r="DN13" s="775"/>
      <c r="DO13" s="776">
        <f t="shared" ref="DO13:DO14" si="145">SUM(DN13*BW13*4*6)</f>
        <v>0</v>
      </c>
      <c r="DP13" s="775"/>
      <c r="DQ13" s="776">
        <f t="shared" ref="DQ13:DQ14" si="146">SUM(DP13*50)</f>
        <v>0</v>
      </c>
      <c r="DR13" s="779">
        <f t="shared" si="48"/>
        <v>45</v>
      </c>
      <c r="DS13" s="779">
        <f t="shared" si="49"/>
        <v>0</v>
      </c>
      <c r="DT13" s="84"/>
      <c r="DU13" s="424"/>
      <c r="DV13" s="424"/>
      <c r="DW13" s="424"/>
      <c r="DX13" s="424"/>
      <c r="DY13" s="424"/>
      <c r="DZ13" s="959"/>
      <c r="EA13" s="959"/>
      <c r="EB13" s="1039"/>
      <c r="EC13" s="424"/>
      <c r="ED13" s="424"/>
      <c r="EE13" s="424"/>
      <c r="EF13" s="424"/>
      <c r="EG13" s="424"/>
      <c r="EH13" s="424"/>
      <c r="EI13" s="424"/>
      <c r="EJ13" s="429">
        <f t="shared" si="50"/>
        <v>0</v>
      </c>
      <c r="EK13" s="429">
        <f t="shared" si="51"/>
        <v>0</v>
      </c>
      <c r="EL13" s="429">
        <f t="shared" si="52"/>
        <v>0</v>
      </c>
      <c r="EM13" s="1058">
        <f t="shared" si="53"/>
        <v>0</v>
      </c>
      <c r="EN13" s="1058">
        <f t="shared" si="54"/>
        <v>0</v>
      </c>
      <c r="EO13" s="1058">
        <f t="shared" si="55"/>
        <v>0</v>
      </c>
      <c r="EP13" s="1058">
        <f t="shared" si="56"/>
        <v>0</v>
      </c>
      <c r="EQ13" s="1058">
        <f t="shared" si="57"/>
        <v>0</v>
      </c>
      <c r="ER13" s="1058">
        <f t="shared" si="58"/>
        <v>0</v>
      </c>
      <c r="ES13" s="1058">
        <f t="shared" si="59"/>
        <v>0</v>
      </c>
      <c r="ET13" s="1058">
        <f t="shared" si="60"/>
        <v>0</v>
      </c>
      <c r="EU13" s="1058">
        <f t="shared" si="61"/>
        <v>0</v>
      </c>
      <c r="EV13" s="1058">
        <f t="shared" si="62"/>
        <v>0</v>
      </c>
      <c r="EW13" s="1058">
        <f t="shared" si="63"/>
        <v>0</v>
      </c>
      <c r="EX13" s="1058">
        <f t="shared" si="64"/>
        <v>0</v>
      </c>
      <c r="EY13" s="1058">
        <f t="shared" si="65"/>
        <v>0</v>
      </c>
      <c r="EZ13" s="1058">
        <f t="shared" si="66"/>
        <v>0</v>
      </c>
      <c r="FA13" s="1058">
        <f t="shared" si="67"/>
        <v>0</v>
      </c>
      <c r="FB13" s="1058">
        <f t="shared" si="68"/>
        <v>2</v>
      </c>
      <c r="FC13" s="1058">
        <f t="shared" si="69"/>
        <v>60</v>
      </c>
      <c r="FD13" s="1058">
        <f t="shared" si="70"/>
        <v>0</v>
      </c>
      <c r="FE13" s="1058">
        <f t="shared" si="71"/>
        <v>0</v>
      </c>
      <c r="FF13" s="1058">
        <f t="shared" si="72"/>
        <v>0</v>
      </c>
      <c r="FG13" s="1058">
        <f t="shared" si="73"/>
        <v>0</v>
      </c>
      <c r="FH13" s="1058">
        <f t="shared" si="74"/>
        <v>0</v>
      </c>
      <c r="FI13" s="1058">
        <f t="shared" si="75"/>
        <v>0</v>
      </c>
      <c r="FJ13" s="1058">
        <f t="shared" si="76"/>
        <v>0</v>
      </c>
      <c r="FK13" s="1058">
        <f t="shared" si="77"/>
        <v>0</v>
      </c>
      <c r="FL13" s="1058">
        <f t="shared" si="78"/>
        <v>0</v>
      </c>
      <c r="FM13" s="1058">
        <f t="shared" si="79"/>
        <v>0</v>
      </c>
      <c r="FN13" s="1058">
        <f t="shared" si="80"/>
        <v>0</v>
      </c>
      <c r="FO13" s="1059">
        <f t="shared" si="81"/>
        <v>0</v>
      </c>
      <c r="FP13" s="1058">
        <f t="shared" si="82"/>
        <v>0</v>
      </c>
      <c r="FQ13" s="1058">
        <f t="shared" si="83"/>
        <v>0</v>
      </c>
      <c r="FR13" s="1058">
        <f t="shared" si="84"/>
        <v>0</v>
      </c>
      <c r="FS13" s="1058">
        <f t="shared" si="85"/>
        <v>0</v>
      </c>
      <c r="FT13" s="1058">
        <f t="shared" si="86"/>
        <v>0</v>
      </c>
      <c r="FU13" s="1058">
        <f t="shared" si="87"/>
        <v>0</v>
      </c>
      <c r="FV13" s="1058">
        <f t="shared" si="88"/>
        <v>0</v>
      </c>
      <c r="FW13" s="1058">
        <f t="shared" si="89"/>
        <v>0</v>
      </c>
      <c r="FX13" s="1058">
        <f t="shared" si="90"/>
        <v>0</v>
      </c>
      <c r="FY13" s="1058">
        <f t="shared" si="91"/>
        <v>0</v>
      </c>
      <c r="FZ13" s="1058">
        <f t="shared" si="92"/>
        <v>0</v>
      </c>
      <c r="GA13" s="1058">
        <f t="shared" si="93"/>
        <v>0</v>
      </c>
      <c r="GB13" s="1058">
        <f t="shared" si="94"/>
        <v>0</v>
      </c>
      <c r="GC13" s="1058">
        <f t="shared" si="95"/>
        <v>0</v>
      </c>
      <c r="GE13" s="1058">
        <v>60</v>
      </c>
      <c r="GF13" s="1058">
        <v>0</v>
      </c>
      <c r="GG13" s="424"/>
      <c r="GH13" s="424"/>
      <c r="GI13" s="424"/>
      <c r="GJ13" s="424"/>
      <c r="GL13" s="558"/>
      <c r="GM13" s="558"/>
      <c r="GQ13" s="428"/>
      <c r="GR13" s="422"/>
    </row>
    <row r="14" spans="1:200" ht="24.95" customHeight="1" x14ac:dyDescent="0.45">
      <c r="A14" s="424"/>
      <c r="B14" s="960" t="s">
        <v>423</v>
      </c>
      <c r="C14" s="961" t="s">
        <v>183</v>
      </c>
      <c r="D14" s="933" t="s">
        <v>24</v>
      </c>
      <c r="E14" s="735" t="s">
        <v>323</v>
      </c>
      <c r="F14" s="735" t="s">
        <v>512</v>
      </c>
      <c r="G14" s="735">
        <v>9</v>
      </c>
      <c r="H14" s="735">
        <v>10</v>
      </c>
      <c r="I14" s="735">
        <v>1</v>
      </c>
      <c r="J14" s="563">
        <v>3</v>
      </c>
      <c r="K14" s="735">
        <f t="shared" ref="K14" si="147">SUM(J14)*2</f>
        <v>6</v>
      </c>
      <c r="L14" s="736"/>
      <c r="M14" s="737">
        <f>SUM(N14+P14+R14+T14+V14)</f>
        <v>0</v>
      </c>
      <c r="N14" s="738"/>
      <c r="O14" s="859">
        <f>SUM(N14)*I14</f>
        <v>0</v>
      </c>
      <c r="P14" s="868"/>
      <c r="Q14" s="859">
        <f>P14*J14</f>
        <v>0</v>
      </c>
      <c r="R14" s="868"/>
      <c r="S14" s="859">
        <f>SUM(R14)*J14</f>
        <v>0</v>
      </c>
      <c r="T14" s="868"/>
      <c r="U14" s="869">
        <f>SUM(T14)*K14</f>
        <v>0</v>
      </c>
      <c r="V14" s="868"/>
      <c r="W14" s="869">
        <f>SUM(V14)*J14*5</f>
        <v>0</v>
      </c>
      <c r="X14" s="869">
        <f>SUM(J14*AX14*2+K14*AZ14*2)</f>
        <v>0</v>
      </c>
      <c r="Y14" s="859">
        <f t="shared" ref="Y14" si="148">L14*J14*0.05</f>
        <v>0</v>
      </c>
      <c r="Z14" s="868"/>
      <c r="AA14" s="869"/>
      <c r="AB14" s="868">
        <v>17</v>
      </c>
      <c r="AC14" s="859">
        <f>AB14*H14*0.5</f>
        <v>85</v>
      </c>
      <c r="AD14" s="868"/>
      <c r="AE14" s="862">
        <f>SUM(AD14*H14*(30+4))/5</f>
        <v>0</v>
      </c>
      <c r="AF14" s="868"/>
      <c r="AG14" s="869">
        <f t="shared" ref="AG14" si="149">SUM(AF14*H14*3)</f>
        <v>0</v>
      </c>
      <c r="AH14" s="868"/>
      <c r="AI14" s="869">
        <f t="shared" ref="AI14" si="150">SUM(AH14*H14/3)</f>
        <v>0</v>
      </c>
      <c r="AJ14" s="868"/>
      <c r="AK14" s="869">
        <f t="shared" ref="AK14" si="151">SUM(AJ14*H14*2/3)</f>
        <v>0</v>
      </c>
      <c r="AL14" s="868"/>
      <c r="AM14" s="859">
        <f t="shared" ref="AM14" si="152">SUM(AL14*H14*2)</f>
        <v>0</v>
      </c>
      <c r="AN14" s="868"/>
      <c r="AO14" s="869">
        <f>SUM(AN14*J14)</f>
        <v>0</v>
      </c>
      <c r="AP14" s="868"/>
      <c r="AQ14" s="859">
        <f>H14*AP14/3</f>
        <v>0</v>
      </c>
      <c r="AR14" s="868"/>
      <c r="AS14" s="869">
        <f t="shared" ref="AS14" si="153">SUM(J14*AR14*6)</f>
        <v>0</v>
      </c>
      <c r="AT14" s="870"/>
      <c r="AU14" s="869">
        <f t="shared" ref="AU14" si="154">AT14*H14/3</f>
        <v>0</v>
      </c>
      <c r="AV14" s="868"/>
      <c r="AW14" s="869">
        <f>SUM(AV14*H14/3)</f>
        <v>0</v>
      </c>
      <c r="AX14" s="868"/>
      <c r="AY14" s="869">
        <f t="shared" ref="AY14" si="155">SUM(J14*AX14*8)</f>
        <v>0</v>
      </c>
      <c r="AZ14" s="868"/>
      <c r="BA14" s="869">
        <f>SUM(AZ14*K14*5*6)</f>
        <v>0</v>
      </c>
      <c r="BB14" s="868"/>
      <c r="BC14" s="869">
        <f t="shared" ref="BC14" si="156">SUM(BB14*K14*4*6)</f>
        <v>0</v>
      </c>
      <c r="BD14" s="868"/>
      <c r="BE14" s="869">
        <f t="shared" ref="BE14" si="157">SUM(BD14*50)</f>
        <v>0</v>
      </c>
      <c r="BF14" s="869">
        <f t="shared" ref="BF14" si="158">O14+Q14+S14+U14+W14+X14+Y14+AA14+AC14+AE14+AG14+AI14+AK14+AM14+AO14+AQ14+AS14+AU14+AW14+AY14+BA14+BC14+BE14</f>
        <v>85</v>
      </c>
      <c r="BG14" s="869">
        <f t="shared" ref="BG14" si="159">BC14+BA14+AY14+AW14+AS14+AQ14+X14+W14+U14+S14+Q14+O14</f>
        <v>0</v>
      </c>
      <c r="BH14" s="84"/>
      <c r="BI14" s="424"/>
      <c r="BJ14" s="424"/>
      <c r="BK14" s="424"/>
      <c r="BL14" s="424"/>
      <c r="BM14" s="424"/>
      <c r="BN14" s="955" t="s">
        <v>175</v>
      </c>
      <c r="BO14" s="956" t="s">
        <v>183</v>
      </c>
      <c r="BP14" s="932" t="s">
        <v>51</v>
      </c>
      <c r="BQ14" s="160" t="s">
        <v>233</v>
      </c>
      <c r="BR14" s="160" t="s">
        <v>242</v>
      </c>
      <c r="BS14" s="260">
        <v>12</v>
      </c>
      <c r="BT14" s="160">
        <v>1</v>
      </c>
      <c r="BU14" s="160">
        <v>1</v>
      </c>
      <c r="BV14" s="563">
        <v>1</v>
      </c>
      <c r="BW14" s="563">
        <v>1</v>
      </c>
      <c r="BX14" s="261"/>
      <c r="BY14" s="259">
        <f t="shared" si="104"/>
        <v>0</v>
      </c>
      <c r="BZ14" s="258"/>
      <c r="CA14" s="774">
        <f t="shared" si="130"/>
        <v>0</v>
      </c>
      <c r="CB14" s="808"/>
      <c r="CC14" s="774">
        <f t="shared" si="30"/>
        <v>0</v>
      </c>
      <c r="CD14" s="808"/>
      <c r="CE14" s="774">
        <f t="shared" si="131"/>
        <v>0</v>
      </c>
      <c r="CF14" s="775"/>
      <c r="CG14" s="776">
        <f t="shared" si="132"/>
        <v>0</v>
      </c>
      <c r="CH14" s="775"/>
      <c r="CI14" s="776">
        <f t="shared" si="133"/>
        <v>0</v>
      </c>
      <c r="CJ14" s="776"/>
      <c r="CK14" s="784">
        <f>SUM(BX14*15/100*BV14)</f>
        <v>0</v>
      </c>
      <c r="CL14" s="775"/>
      <c r="CM14" s="776"/>
      <c r="CN14" s="775"/>
      <c r="CO14" s="774">
        <f t="shared" si="135"/>
        <v>0</v>
      </c>
      <c r="CP14" s="775">
        <v>1</v>
      </c>
      <c r="CQ14" s="777">
        <f>SUM(CP14*BT14*(15))</f>
        <v>15</v>
      </c>
      <c r="CR14" s="775"/>
      <c r="CS14" s="776">
        <f>SUM(CR14*BT14*3)</f>
        <v>0</v>
      </c>
      <c r="CT14" s="775"/>
      <c r="CU14" s="776">
        <f t="shared" si="137"/>
        <v>0</v>
      </c>
      <c r="CV14" s="775"/>
      <c r="CW14" s="776">
        <f>SUM(CV14*BT14*2/3)</f>
        <v>0</v>
      </c>
      <c r="CX14" s="775"/>
      <c r="CY14" s="774">
        <f t="shared" si="139"/>
        <v>0</v>
      </c>
      <c r="CZ14" s="775"/>
      <c r="DA14" s="776">
        <f t="shared" si="140"/>
        <v>0</v>
      </c>
      <c r="DB14" s="775"/>
      <c r="DC14" s="774">
        <f t="shared" si="141"/>
        <v>0</v>
      </c>
      <c r="DD14" s="775"/>
      <c r="DE14" s="776">
        <f t="shared" si="142"/>
        <v>0</v>
      </c>
      <c r="DF14" s="778"/>
      <c r="DG14" s="779">
        <f t="shared" si="43"/>
        <v>0</v>
      </c>
      <c r="DH14" s="775"/>
      <c r="DI14" s="776">
        <f t="shared" si="143"/>
        <v>0</v>
      </c>
      <c r="DJ14" s="775"/>
      <c r="DK14" s="776">
        <f t="shared" si="144"/>
        <v>0</v>
      </c>
      <c r="DL14" s="775">
        <v>1</v>
      </c>
      <c r="DM14" s="776">
        <v>8</v>
      </c>
      <c r="DN14" s="775"/>
      <c r="DO14" s="776">
        <f t="shared" si="145"/>
        <v>0</v>
      </c>
      <c r="DP14" s="775"/>
      <c r="DQ14" s="776">
        <f t="shared" si="146"/>
        <v>0</v>
      </c>
      <c r="DR14" s="779">
        <f t="shared" si="48"/>
        <v>23</v>
      </c>
      <c r="DS14" s="779">
        <f t="shared" si="49"/>
        <v>8</v>
      </c>
      <c r="DT14" s="84"/>
      <c r="DU14" s="424"/>
      <c r="DV14" s="424"/>
      <c r="DW14" s="424"/>
      <c r="DX14" s="424"/>
      <c r="DY14" s="424"/>
      <c r="DZ14" s="959"/>
      <c r="EA14" s="959"/>
      <c r="EB14" s="1039"/>
      <c r="EC14" s="424"/>
      <c r="ED14" s="424"/>
      <c r="EE14" s="424"/>
      <c r="EF14" s="424"/>
      <c r="EG14" s="424"/>
      <c r="EH14" s="424"/>
      <c r="EI14" s="424"/>
      <c r="EJ14" s="429" t="e">
        <f>SUM(BX14+#REF!)</f>
        <v>#REF!</v>
      </c>
      <c r="EK14" s="429" t="e">
        <f>SUM(BY14+#REF!)</f>
        <v>#REF!</v>
      </c>
      <c r="EL14" s="429" t="e">
        <f>SUM(BZ14+#REF!)</f>
        <v>#REF!</v>
      </c>
      <c r="EM14" s="1058" t="e">
        <f>SUM(CA14+#REF!)</f>
        <v>#REF!</v>
      </c>
      <c r="EN14" s="1058" t="e">
        <f>SUM(CB14+#REF!)</f>
        <v>#REF!</v>
      </c>
      <c r="EO14" s="1058" t="e">
        <f>SUM(CC14+#REF!)</f>
        <v>#REF!</v>
      </c>
      <c r="EP14" s="1058" t="e">
        <f>SUM(CD14+#REF!)</f>
        <v>#REF!</v>
      </c>
      <c r="EQ14" s="1058" t="e">
        <f>SUM(CE14+#REF!)</f>
        <v>#REF!</v>
      </c>
      <c r="ER14" s="1058" t="e">
        <f>SUM(CF14+#REF!)</f>
        <v>#REF!</v>
      </c>
      <c r="ES14" s="1058" t="e">
        <f>SUM(CG14+#REF!)</f>
        <v>#REF!</v>
      </c>
      <c r="ET14" s="1058" t="e">
        <f>SUM(CH14+#REF!)</f>
        <v>#REF!</v>
      </c>
      <c r="EU14" s="1058" t="e">
        <f>SUM(CI14+#REF!)</f>
        <v>#REF!</v>
      </c>
      <c r="EV14" s="1058" t="e">
        <f>SUM(CJ14+#REF!)</f>
        <v>#REF!</v>
      </c>
      <c r="EW14" s="1058" t="e">
        <f>SUM(CK14+#REF!)</f>
        <v>#REF!</v>
      </c>
      <c r="EX14" s="1058" t="e">
        <f>SUM(CL14+#REF!)</f>
        <v>#REF!</v>
      </c>
      <c r="EY14" s="1058" t="e">
        <f>SUM(CM14+#REF!)</f>
        <v>#REF!</v>
      </c>
      <c r="EZ14" s="1058" t="e">
        <f>SUM(CN14+#REF!)</f>
        <v>#REF!</v>
      </c>
      <c r="FA14" s="1058" t="e">
        <f>SUM(CO14+#REF!)</f>
        <v>#REF!</v>
      </c>
      <c r="FB14" s="1058" t="e">
        <f>SUM(CP14+#REF!)</f>
        <v>#REF!</v>
      </c>
      <c r="FC14" s="1058" t="e">
        <f>SUM(CQ14+#REF!)</f>
        <v>#REF!</v>
      </c>
      <c r="FD14" s="1058" t="e">
        <f>SUM(CR14+#REF!)</f>
        <v>#REF!</v>
      </c>
      <c r="FE14" s="1058" t="e">
        <f>SUM(CS14+#REF!)</f>
        <v>#REF!</v>
      </c>
      <c r="FF14" s="1058" t="e">
        <f>SUM(CT14+#REF!)</f>
        <v>#REF!</v>
      </c>
      <c r="FG14" s="1058" t="e">
        <f>SUM(CU14+#REF!)</f>
        <v>#REF!</v>
      </c>
      <c r="FH14" s="1058" t="e">
        <f>SUM(CV14+#REF!)</f>
        <v>#REF!</v>
      </c>
      <c r="FI14" s="1058" t="e">
        <f>SUM(CW14+#REF!)</f>
        <v>#REF!</v>
      </c>
      <c r="FJ14" s="1058" t="e">
        <f>SUM(CX14+#REF!)</f>
        <v>#REF!</v>
      </c>
      <c r="FK14" s="1058" t="e">
        <f>SUM(CY14+#REF!)</f>
        <v>#REF!</v>
      </c>
      <c r="FL14" s="1058" t="e">
        <f>SUM(CZ14+#REF!)</f>
        <v>#REF!</v>
      </c>
      <c r="FM14" s="1058" t="e">
        <f>SUM(DA14+#REF!)</f>
        <v>#REF!</v>
      </c>
      <c r="FN14" s="1058" t="e">
        <f>SUM(DB14+#REF!)</f>
        <v>#REF!</v>
      </c>
      <c r="FO14" s="1059" t="e">
        <f>SUM(DC14+#REF!)</f>
        <v>#REF!</v>
      </c>
      <c r="FP14" s="1058" t="e">
        <f>SUM(DD14+#REF!)</f>
        <v>#REF!</v>
      </c>
      <c r="FQ14" s="1058" t="e">
        <f>SUM(DE14+#REF!)</f>
        <v>#REF!</v>
      </c>
      <c r="FR14" s="1058" t="e">
        <f>SUM(DF14+#REF!)</f>
        <v>#REF!</v>
      </c>
      <c r="FS14" s="1058" t="e">
        <f>SUM(DG14+#REF!)</f>
        <v>#REF!</v>
      </c>
      <c r="FT14" s="1058" t="e">
        <f>SUM(DH14+#REF!)</f>
        <v>#REF!</v>
      </c>
      <c r="FU14" s="1058" t="e">
        <f>SUM(DI14+#REF!)</f>
        <v>#REF!</v>
      </c>
      <c r="FV14" s="1058" t="e">
        <f>SUM(DJ14+#REF!)</f>
        <v>#REF!</v>
      </c>
      <c r="FW14" s="1058" t="e">
        <f>SUM(DK14+#REF!)</f>
        <v>#REF!</v>
      </c>
      <c r="FX14" s="1058" t="e">
        <f>SUM(DL14+#REF!)</f>
        <v>#REF!</v>
      </c>
      <c r="FY14" s="1058" t="e">
        <f>SUM(DM14+#REF!)</f>
        <v>#REF!</v>
      </c>
      <c r="FZ14" s="1058" t="e">
        <f>SUM(DN14+#REF!)</f>
        <v>#REF!</v>
      </c>
      <c r="GA14" s="1058" t="e">
        <f>SUM(DO14+#REF!)</f>
        <v>#REF!</v>
      </c>
      <c r="GB14" s="1058" t="e">
        <f>SUM(DP14+#REF!)</f>
        <v>#REF!</v>
      </c>
      <c r="GC14" s="1058" t="e">
        <f>SUM(DQ14+#REF!)</f>
        <v>#REF!</v>
      </c>
      <c r="GE14" s="1058" t="e">
        <v>#REF!</v>
      </c>
      <c r="GF14" s="1058" t="e">
        <v>#REF!</v>
      </c>
      <c r="GG14" s="424"/>
      <c r="GH14" s="424"/>
      <c r="GI14" s="424"/>
      <c r="GJ14" s="424"/>
      <c r="GL14" s="558"/>
      <c r="GM14" s="558"/>
      <c r="GN14" s="406"/>
      <c r="GO14" s="406"/>
      <c r="GP14" s="406"/>
      <c r="GQ14" s="428"/>
      <c r="GR14" s="422"/>
    </row>
    <row r="15" spans="1:200" ht="24.95" customHeight="1" x14ac:dyDescent="0.45">
      <c r="A15" s="424"/>
      <c r="B15" s="959"/>
      <c r="C15" s="959"/>
      <c r="D15" s="764"/>
      <c r="E15" s="424"/>
      <c r="F15" s="424"/>
      <c r="G15" s="424"/>
      <c r="H15" s="424"/>
      <c r="I15" s="424"/>
      <c r="J15" s="541"/>
      <c r="K15" s="424"/>
      <c r="L15" s="424"/>
      <c r="M15" s="608">
        <f t="shared" ref="M15:M23" si="160">SUM(N15+P15+T15+V15+AR15*2)</f>
        <v>0</v>
      </c>
      <c r="N15" s="70"/>
      <c r="O15" s="852"/>
      <c r="P15" s="866"/>
      <c r="Q15" s="852"/>
      <c r="R15" s="866"/>
      <c r="S15" s="852"/>
      <c r="T15" s="866"/>
      <c r="U15" s="867"/>
      <c r="V15" s="866"/>
      <c r="W15" s="867"/>
      <c r="X15" s="852"/>
      <c r="Y15" s="852"/>
      <c r="Z15" s="866"/>
      <c r="AA15" s="867"/>
      <c r="AB15" s="866"/>
      <c r="AC15" s="852"/>
      <c r="AD15" s="866"/>
      <c r="AE15" s="855"/>
      <c r="AF15" s="866"/>
      <c r="AG15" s="867"/>
      <c r="AH15" s="866"/>
      <c r="AI15" s="867"/>
      <c r="AJ15" s="866"/>
      <c r="AK15" s="867"/>
      <c r="AL15" s="866"/>
      <c r="AM15" s="852"/>
      <c r="AN15" s="866"/>
      <c r="AO15" s="867"/>
      <c r="AP15" s="866"/>
      <c r="AQ15" s="852"/>
      <c r="AR15" s="866"/>
      <c r="AS15" s="852"/>
      <c r="AT15" s="866"/>
      <c r="AU15" s="867"/>
      <c r="AV15" s="866"/>
      <c r="AW15" s="867"/>
      <c r="AX15" s="866"/>
      <c r="AY15" s="867"/>
      <c r="AZ15" s="866"/>
      <c r="BA15" s="867"/>
      <c r="BB15" s="866"/>
      <c r="BC15" s="867"/>
      <c r="BD15" s="866"/>
      <c r="BE15" s="867"/>
      <c r="BF15" s="867"/>
      <c r="BG15" s="867">
        <f t="shared" ref="BG15:BG23" si="161">SUM(AO15+BE15+BC15+BA15+AY15+AW15+AS15+AQ15+AK15+AM15+AI15+AG15+AE15+AC15+AA15+Y15+X15+W15+U15+Q15+O15+S15+AU15)</f>
        <v>0</v>
      </c>
      <c r="BH15" s="84"/>
      <c r="BI15" s="424"/>
      <c r="BJ15" s="424"/>
      <c r="BK15" s="424"/>
      <c r="BL15" s="424"/>
      <c r="BM15" s="424"/>
      <c r="BN15" s="982" t="s">
        <v>401</v>
      </c>
      <c r="BO15" s="983" t="s">
        <v>202</v>
      </c>
      <c r="BP15" s="884" t="s">
        <v>68</v>
      </c>
      <c r="BQ15" s="335" t="s">
        <v>169</v>
      </c>
      <c r="BR15" s="567" t="s">
        <v>334</v>
      </c>
      <c r="BS15" s="335">
        <v>8</v>
      </c>
      <c r="BT15" s="335">
        <v>1</v>
      </c>
      <c r="BU15" s="335">
        <v>1</v>
      </c>
      <c r="BV15" s="563">
        <v>1</v>
      </c>
      <c r="BW15" s="563">
        <v>1</v>
      </c>
      <c r="BX15" s="335"/>
      <c r="BY15" s="336">
        <f>SUM(BZ15+CB15+CD15+CF15+CH15)</f>
        <v>0</v>
      </c>
      <c r="BZ15" s="337"/>
      <c r="CA15" s="774">
        <f>SUM(BZ15)*BU15</f>
        <v>0</v>
      </c>
      <c r="CB15" s="808"/>
      <c r="CC15" s="774">
        <f>CB15*BV15</f>
        <v>0</v>
      </c>
      <c r="CD15" s="808"/>
      <c r="CE15" s="774">
        <f>SUM(CD15)*BV15</f>
        <v>0</v>
      </c>
      <c r="CF15" s="789"/>
      <c r="CG15" s="567">
        <f>SUM(CF15)*BW15</f>
        <v>0</v>
      </c>
      <c r="CH15" s="789"/>
      <c r="CI15" s="567">
        <f>SUM(CH15)*BV15*5</f>
        <v>0</v>
      </c>
      <c r="CJ15" s="567">
        <v>0</v>
      </c>
      <c r="CK15" s="774">
        <f>SUM(BX15*5/100*BV15)</f>
        <v>0</v>
      </c>
      <c r="CL15" s="789"/>
      <c r="CM15" s="567"/>
      <c r="CN15" s="789">
        <v>2</v>
      </c>
      <c r="CO15" s="774">
        <f>CN15*BT15</f>
        <v>2</v>
      </c>
      <c r="CP15" s="789"/>
      <c r="CQ15" s="812">
        <f>SUM(CP15*BT15*(30+4))</f>
        <v>0</v>
      </c>
      <c r="CR15" s="789"/>
      <c r="CS15" s="567">
        <f>SUM(CR15*BT15*3)</f>
        <v>0</v>
      </c>
      <c r="CT15" s="789"/>
      <c r="CU15" s="567">
        <f>SUM(CT15*BT15/3)</f>
        <v>0</v>
      </c>
      <c r="CV15" s="789"/>
      <c r="CW15" s="567">
        <f>SUM(CV15*BT15*2/3)</f>
        <v>0</v>
      </c>
      <c r="CX15" s="789"/>
      <c r="CY15" s="774">
        <f>SUM(CX15*BT15)</f>
        <v>0</v>
      </c>
      <c r="CZ15" s="789"/>
      <c r="DA15" s="567">
        <f>SUM(CZ15*BV15)</f>
        <v>0</v>
      </c>
      <c r="DB15" s="789"/>
      <c r="DC15" s="774">
        <f>DB15*BT15/3</f>
        <v>0</v>
      </c>
      <c r="DD15" s="789"/>
      <c r="DE15" s="567">
        <f>SUM(DD15*BV15*2)</f>
        <v>0</v>
      </c>
      <c r="DF15" s="790"/>
      <c r="DG15" s="567">
        <f t="shared" si="43"/>
        <v>0</v>
      </c>
      <c r="DH15" s="789"/>
      <c r="DI15" s="567">
        <f>SUM(DH15*BT15/3)</f>
        <v>0</v>
      </c>
      <c r="DJ15" s="789"/>
      <c r="DK15" s="567">
        <f>SUM(DJ15*BT15/3)</f>
        <v>0</v>
      </c>
      <c r="DL15" s="789"/>
      <c r="DM15" s="567">
        <f>SUM(DL15*BW15*5*6)</f>
        <v>0</v>
      </c>
      <c r="DN15" s="789"/>
      <c r="DO15" s="567">
        <f>SUM(DN15*BW15*5*4)</f>
        <v>0</v>
      </c>
      <c r="DP15" s="789"/>
      <c r="DQ15" s="567">
        <f>SUM(DP15*50)/2</f>
        <v>0</v>
      </c>
      <c r="DR15" s="567">
        <f t="shared" si="48"/>
        <v>2</v>
      </c>
      <c r="DS15" s="567">
        <f t="shared" si="49"/>
        <v>0</v>
      </c>
      <c r="DT15" s="84"/>
      <c r="DU15" s="424"/>
      <c r="DV15" s="424"/>
      <c r="DW15" s="424"/>
      <c r="DX15" s="424"/>
      <c r="DY15" s="424"/>
      <c r="DZ15" s="959"/>
      <c r="EA15" s="959"/>
      <c r="EB15" s="1039"/>
      <c r="EC15" s="424"/>
      <c r="ED15" s="424"/>
      <c r="EE15" s="424"/>
      <c r="EF15" s="424"/>
      <c r="EG15" s="424"/>
      <c r="EH15" s="424"/>
      <c r="EI15" s="424"/>
      <c r="EJ15" s="429">
        <f t="shared" si="50"/>
        <v>0</v>
      </c>
      <c r="EK15" s="429">
        <f t="shared" si="51"/>
        <v>0</v>
      </c>
      <c r="EL15" s="429">
        <f t="shared" si="52"/>
        <v>0</v>
      </c>
      <c r="EM15" s="1058">
        <f t="shared" si="53"/>
        <v>0</v>
      </c>
      <c r="EN15" s="1058">
        <f t="shared" si="54"/>
        <v>0</v>
      </c>
      <c r="EO15" s="1058">
        <f t="shared" si="55"/>
        <v>0</v>
      </c>
      <c r="EP15" s="1058">
        <f t="shared" si="56"/>
        <v>0</v>
      </c>
      <c r="EQ15" s="1058">
        <f t="shared" si="57"/>
        <v>0</v>
      </c>
      <c r="ER15" s="1058">
        <f t="shared" si="58"/>
        <v>0</v>
      </c>
      <c r="ES15" s="1058">
        <f t="shared" si="59"/>
        <v>0</v>
      </c>
      <c r="ET15" s="1058">
        <f t="shared" si="60"/>
        <v>0</v>
      </c>
      <c r="EU15" s="1058">
        <f t="shared" si="61"/>
        <v>0</v>
      </c>
      <c r="EV15" s="1058">
        <f t="shared" si="62"/>
        <v>0</v>
      </c>
      <c r="EW15" s="1058">
        <f t="shared" si="63"/>
        <v>0</v>
      </c>
      <c r="EX15" s="1058">
        <f t="shared" si="64"/>
        <v>0</v>
      </c>
      <c r="EY15" s="1058">
        <f t="shared" si="65"/>
        <v>0</v>
      </c>
      <c r="EZ15" s="1058">
        <f t="shared" si="66"/>
        <v>2</v>
      </c>
      <c r="FA15" s="1058">
        <f t="shared" si="67"/>
        <v>2</v>
      </c>
      <c r="FB15" s="1058">
        <f t="shared" si="68"/>
        <v>0</v>
      </c>
      <c r="FC15" s="1058">
        <f t="shared" si="69"/>
        <v>0</v>
      </c>
      <c r="FD15" s="1058">
        <f t="shared" si="70"/>
        <v>0</v>
      </c>
      <c r="FE15" s="1058">
        <f t="shared" si="71"/>
        <v>0</v>
      </c>
      <c r="FF15" s="1058">
        <f t="shared" si="72"/>
        <v>0</v>
      </c>
      <c r="FG15" s="1058">
        <f t="shared" si="73"/>
        <v>0</v>
      </c>
      <c r="FH15" s="1058">
        <f t="shared" si="74"/>
        <v>0</v>
      </c>
      <c r="FI15" s="1058">
        <f t="shared" si="75"/>
        <v>0</v>
      </c>
      <c r="FJ15" s="1058">
        <f t="shared" si="76"/>
        <v>0</v>
      </c>
      <c r="FK15" s="1058">
        <f t="shared" si="77"/>
        <v>0</v>
      </c>
      <c r="FL15" s="1058">
        <f t="shared" si="78"/>
        <v>0</v>
      </c>
      <c r="FM15" s="1058">
        <f t="shared" si="79"/>
        <v>0</v>
      </c>
      <c r="FN15" s="1058">
        <f t="shared" si="80"/>
        <v>0</v>
      </c>
      <c r="FO15" s="1059">
        <f t="shared" si="81"/>
        <v>0</v>
      </c>
      <c r="FP15" s="1058">
        <f t="shared" si="82"/>
        <v>0</v>
      </c>
      <c r="FQ15" s="1058">
        <f t="shared" si="83"/>
        <v>0</v>
      </c>
      <c r="FR15" s="1058">
        <f t="shared" si="84"/>
        <v>0</v>
      </c>
      <c r="FS15" s="1058">
        <f t="shared" si="85"/>
        <v>0</v>
      </c>
      <c r="FT15" s="1058">
        <f t="shared" si="86"/>
        <v>0</v>
      </c>
      <c r="FU15" s="1058">
        <f t="shared" si="87"/>
        <v>0</v>
      </c>
      <c r="FV15" s="1058">
        <f t="shared" si="88"/>
        <v>0</v>
      </c>
      <c r="FW15" s="1058">
        <f t="shared" si="89"/>
        <v>0</v>
      </c>
      <c r="FX15" s="1058">
        <f t="shared" si="90"/>
        <v>0</v>
      </c>
      <c r="FY15" s="1058">
        <f t="shared" si="91"/>
        <v>0</v>
      </c>
      <c r="FZ15" s="1058">
        <f t="shared" si="92"/>
        <v>0</v>
      </c>
      <c r="GA15" s="1058">
        <f t="shared" si="93"/>
        <v>0</v>
      </c>
      <c r="GB15" s="1058">
        <f t="shared" si="94"/>
        <v>0</v>
      </c>
      <c r="GC15" s="1058">
        <f t="shared" si="95"/>
        <v>0</v>
      </c>
      <c r="GE15" s="1058">
        <v>2</v>
      </c>
      <c r="GF15" s="1058">
        <v>0</v>
      </c>
      <c r="GG15" s="424"/>
      <c r="GH15" s="424"/>
      <c r="GI15" s="424"/>
      <c r="GJ15" s="424"/>
      <c r="GL15" s="558"/>
      <c r="GM15" s="558"/>
      <c r="GN15" s="406"/>
      <c r="GO15" s="406"/>
      <c r="GP15" s="406"/>
      <c r="GQ15" s="428"/>
      <c r="GR15" s="422"/>
    </row>
    <row r="16" spans="1:200" ht="24.95" customHeight="1" x14ac:dyDescent="0.45">
      <c r="A16" s="424"/>
      <c r="B16" s="959"/>
      <c r="C16" s="959"/>
      <c r="D16" s="764"/>
      <c r="E16" s="424"/>
      <c r="F16" s="424"/>
      <c r="G16" s="424"/>
      <c r="H16" s="424"/>
      <c r="I16" s="424"/>
      <c r="J16" s="541"/>
      <c r="K16" s="424"/>
      <c r="L16" s="424"/>
      <c r="M16" s="608">
        <f t="shared" si="160"/>
        <v>0</v>
      </c>
      <c r="N16" s="70"/>
      <c r="O16" s="852"/>
      <c r="P16" s="866"/>
      <c r="Q16" s="852"/>
      <c r="R16" s="866"/>
      <c r="S16" s="852"/>
      <c r="T16" s="866"/>
      <c r="U16" s="867"/>
      <c r="V16" s="866"/>
      <c r="W16" s="867"/>
      <c r="X16" s="852"/>
      <c r="Y16" s="852"/>
      <c r="Z16" s="866"/>
      <c r="AA16" s="867"/>
      <c r="AB16" s="866"/>
      <c r="AC16" s="852"/>
      <c r="AD16" s="866"/>
      <c r="AE16" s="855"/>
      <c r="AF16" s="866"/>
      <c r="AG16" s="867"/>
      <c r="AH16" s="866"/>
      <c r="AI16" s="867"/>
      <c r="AJ16" s="866"/>
      <c r="AK16" s="867"/>
      <c r="AL16" s="866"/>
      <c r="AM16" s="852"/>
      <c r="AN16" s="866"/>
      <c r="AO16" s="867"/>
      <c r="AP16" s="866"/>
      <c r="AQ16" s="852"/>
      <c r="AR16" s="866"/>
      <c r="AS16" s="852"/>
      <c r="AT16" s="866"/>
      <c r="AU16" s="867"/>
      <c r="AV16" s="866"/>
      <c r="AW16" s="867"/>
      <c r="AX16" s="866"/>
      <c r="AY16" s="867"/>
      <c r="AZ16" s="866"/>
      <c r="BA16" s="867"/>
      <c r="BB16" s="866"/>
      <c r="BC16" s="867"/>
      <c r="BD16" s="866"/>
      <c r="BE16" s="867"/>
      <c r="BF16" s="867"/>
      <c r="BG16" s="867">
        <f t="shared" si="161"/>
        <v>0</v>
      </c>
      <c r="BH16" s="84"/>
      <c r="BI16" s="424"/>
      <c r="BJ16" s="424"/>
      <c r="BK16" s="424"/>
      <c r="BL16" s="424"/>
      <c r="BM16" s="424"/>
      <c r="BN16" s="955" t="s">
        <v>411</v>
      </c>
      <c r="BO16" s="956" t="s">
        <v>183</v>
      </c>
      <c r="BP16" s="932" t="s">
        <v>24</v>
      </c>
      <c r="BQ16" s="160" t="s">
        <v>323</v>
      </c>
      <c r="BR16" s="160" t="s">
        <v>328</v>
      </c>
      <c r="BS16" s="160">
        <v>6</v>
      </c>
      <c r="BT16" s="160">
        <v>47</v>
      </c>
      <c r="BU16" s="160">
        <v>2</v>
      </c>
      <c r="BV16" s="563">
        <v>6</v>
      </c>
      <c r="BW16" s="563">
        <v>1</v>
      </c>
      <c r="BX16" s="159"/>
      <c r="BY16" s="259">
        <f t="shared" ref="BY16" si="162">SUM(BZ16+CB16+CD16+CF16+CH16)</f>
        <v>0</v>
      </c>
      <c r="BZ16" s="258"/>
      <c r="CA16" s="774">
        <f t="shared" ref="CA16" si="163">SUM(BZ16)*BU16</f>
        <v>0</v>
      </c>
      <c r="CB16" s="808"/>
      <c r="CC16" s="774">
        <f t="shared" ref="CC16" si="164">CB16*BV16</f>
        <v>0</v>
      </c>
      <c r="CD16" s="808"/>
      <c r="CE16" s="774">
        <f t="shared" ref="CE16" si="165">SUM(CD16)*BV16</f>
        <v>0</v>
      </c>
      <c r="CF16" s="775"/>
      <c r="CG16" s="776">
        <f t="shared" ref="CG16" si="166">SUM(CF16)*BW16</f>
        <v>0</v>
      </c>
      <c r="CH16" s="775"/>
      <c r="CI16" s="776">
        <f t="shared" ref="CI16" si="167">SUM(CH16)*BV16*5</f>
        <v>0</v>
      </c>
      <c r="CJ16" s="776">
        <f>SUM(BV16*DJ16*2+BW16*DL16*2)</f>
        <v>0</v>
      </c>
      <c r="CK16" s="774">
        <f t="shared" ref="CK16" si="168">BX16*BV16*0.05</f>
        <v>0</v>
      </c>
      <c r="CL16" s="775"/>
      <c r="CM16" s="776"/>
      <c r="CN16" s="775">
        <v>4</v>
      </c>
      <c r="CO16" s="774">
        <f>CN16*8*BW16</f>
        <v>32</v>
      </c>
      <c r="CP16" s="775"/>
      <c r="CQ16" s="783">
        <f>SUM(CP16*BT16*(30+4))</f>
        <v>0</v>
      </c>
      <c r="CR16" s="775"/>
      <c r="CS16" s="776">
        <f t="shared" ref="CS16" si="169">SUM(CR16*BT16*3)</f>
        <v>0</v>
      </c>
      <c r="CT16" s="775"/>
      <c r="CU16" s="776">
        <f t="shared" ref="CU16" si="170">SUM(CT16*BT16/3)</f>
        <v>0</v>
      </c>
      <c r="CV16" s="775"/>
      <c r="CW16" s="776">
        <f t="shared" ref="CW16" si="171">SUM(CV16*BT16*2/3)</f>
        <v>0</v>
      </c>
      <c r="CX16" s="775"/>
      <c r="CY16" s="774">
        <f t="shared" ref="CY16" si="172">SUM(CX16*BT16*2)</f>
        <v>0</v>
      </c>
      <c r="CZ16" s="775"/>
      <c r="DA16" s="776">
        <f>SUM(CZ16*BV16*2)</f>
        <v>0</v>
      </c>
      <c r="DB16" s="775">
        <v>1</v>
      </c>
      <c r="DC16" s="774">
        <f>DB16*BT16/3</f>
        <v>15.666666666666666</v>
      </c>
      <c r="DD16" s="775"/>
      <c r="DE16" s="776">
        <f t="shared" ref="DE16" si="173">SUM(BV16*DD16*6)</f>
        <v>0</v>
      </c>
      <c r="DF16" s="778"/>
      <c r="DG16" s="779">
        <f t="shared" si="43"/>
        <v>0</v>
      </c>
      <c r="DH16" s="775"/>
      <c r="DI16" s="776">
        <f t="shared" ref="DI16" si="174">SUM(DH16*BT16/3)</f>
        <v>0</v>
      </c>
      <c r="DJ16" s="775"/>
      <c r="DK16" s="776">
        <f>SUM(DJ16*BT16/3)</f>
        <v>0</v>
      </c>
      <c r="DL16" s="775"/>
      <c r="DM16" s="776">
        <f>SUM(DL16*BW16*5*6)</f>
        <v>0</v>
      </c>
      <c r="DN16" s="775"/>
      <c r="DO16" s="776">
        <f t="shared" ref="DO16" si="175">SUM(DN16*BW16*4*6)</f>
        <v>0</v>
      </c>
      <c r="DP16" s="775"/>
      <c r="DQ16" s="776">
        <f t="shared" ref="DQ16" si="176">SUM(DP16*50)</f>
        <v>0</v>
      </c>
      <c r="DR16" s="779">
        <f t="shared" si="48"/>
        <v>47.666666666666664</v>
      </c>
      <c r="DS16" s="779">
        <f t="shared" si="49"/>
        <v>15.666666666666666</v>
      </c>
      <c r="DT16" s="84"/>
      <c r="DU16" s="424"/>
      <c r="DV16" s="424"/>
      <c r="DW16" s="424"/>
      <c r="DX16" s="424"/>
      <c r="DY16" s="424"/>
      <c r="DZ16" s="959"/>
      <c r="EA16" s="959"/>
      <c r="EB16" s="1039"/>
      <c r="EC16" s="424"/>
      <c r="ED16" s="424"/>
      <c r="EE16" s="424"/>
      <c r="EF16" s="424"/>
      <c r="EG16" s="424"/>
      <c r="EH16" s="424"/>
      <c r="EI16" s="424"/>
      <c r="EJ16" s="429">
        <f t="shared" si="50"/>
        <v>0</v>
      </c>
      <c r="EK16" s="429">
        <f t="shared" si="51"/>
        <v>0</v>
      </c>
      <c r="EL16" s="429">
        <f t="shared" si="52"/>
        <v>0</v>
      </c>
      <c r="EM16" s="1058">
        <f t="shared" si="53"/>
        <v>0</v>
      </c>
      <c r="EN16" s="1058">
        <f t="shared" si="54"/>
        <v>0</v>
      </c>
      <c r="EO16" s="1058">
        <f t="shared" si="55"/>
        <v>0</v>
      </c>
      <c r="EP16" s="1058">
        <f t="shared" si="56"/>
        <v>0</v>
      </c>
      <c r="EQ16" s="1058">
        <f t="shared" si="57"/>
        <v>0</v>
      </c>
      <c r="ER16" s="1058">
        <f t="shared" si="58"/>
        <v>0</v>
      </c>
      <c r="ES16" s="1058">
        <f t="shared" si="59"/>
        <v>0</v>
      </c>
      <c r="ET16" s="1058">
        <f t="shared" si="60"/>
        <v>0</v>
      </c>
      <c r="EU16" s="1058">
        <f t="shared" si="61"/>
        <v>0</v>
      </c>
      <c r="EV16" s="1058">
        <f t="shared" si="62"/>
        <v>0</v>
      </c>
      <c r="EW16" s="1058">
        <f t="shared" si="63"/>
        <v>0</v>
      </c>
      <c r="EX16" s="1058">
        <f t="shared" si="64"/>
        <v>0</v>
      </c>
      <c r="EY16" s="1058">
        <f t="shared" si="65"/>
        <v>0</v>
      </c>
      <c r="EZ16" s="1058">
        <f t="shared" si="66"/>
        <v>4</v>
      </c>
      <c r="FA16" s="1058">
        <f t="shared" si="67"/>
        <v>32</v>
      </c>
      <c r="FB16" s="1058">
        <f t="shared" si="68"/>
        <v>0</v>
      </c>
      <c r="FC16" s="1058">
        <f t="shared" si="69"/>
        <v>0</v>
      </c>
      <c r="FD16" s="1058">
        <f t="shared" si="70"/>
        <v>0</v>
      </c>
      <c r="FE16" s="1058">
        <f t="shared" si="71"/>
        <v>0</v>
      </c>
      <c r="FF16" s="1058">
        <f t="shared" si="72"/>
        <v>0</v>
      </c>
      <c r="FG16" s="1058">
        <f t="shared" si="73"/>
        <v>0</v>
      </c>
      <c r="FH16" s="1058">
        <f t="shared" si="74"/>
        <v>0</v>
      </c>
      <c r="FI16" s="1058">
        <f t="shared" si="75"/>
        <v>0</v>
      </c>
      <c r="FJ16" s="1058">
        <f t="shared" si="76"/>
        <v>0</v>
      </c>
      <c r="FK16" s="1058">
        <f t="shared" si="77"/>
        <v>0</v>
      </c>
      <c r="FL16" s="1058">
        <f t="shared" si="78"/>
        <v>0</v>
      </c>
      <c r="FM16" s="1058">
        <f t="shared" si="79"/>
        <v>0</v>
      </c>
      <c r="FN16" s="1058">
        <f t="shared" si="80"/>
        <v>1</v>
      </c>
      <c r="FO16" s="1059">
        <f t="shared" si="81"/>
        <v>15.666666666666666</v>
      </c>
      <c r="FP16" s="1058">
        <f t="shared" si="82"/>
        <v>0</v>
      </c>
      <c r="FQ16" s="1058">
        <f t="shared" si="83"/>
        <v>0</v>
      </c>
      <c r="FR16" s="1058">
        <f t="shared" si="84"/>
        <v>0</v>
      </c>
      <c r="FS16" s="1058">
        <f t="shared" si="85"/>
        <v>0</v>
      </c>
      <c r="FT16" s="1058">
        <f t="shared" si="86"/>
        <v>0</v>
      </c>
      <c r="FU16" s="1058">
        <f t="shared" si="87"/>
        <v>0</v>
      </c>
      <c r="FV16" s="1058">
        <f t="shared" si="88"/>
        <v>0</v>
      </c>
      <c r="FW16" s="1058">
        <f t="shared" si="89"/>
        <v>0</v>
      </c>
      <c r="FX16" s="1058">
        <f t="shared" si="90"/>
        <v>0</v>
      </c>
      <c r="FY16" s="1058">
        <f t="shared" si="91"/>
        <v>0</v>
      </c>
      <c r="FZ16" s="1058">
        <f t="shared" si="92"/>
        <v>0</v>
      </c>
      <c r="GA16" s="1058">
        <f t="shared" si="93"/>
        <v>0</v>
      </c>
      <c r="GB16" s="1058">
        <f t="shared" si="94"/>
        <v>0</v>
      </c>
      <c r="GC16" s="1058">
        <f t="shared" si="95"/>
        <v>0</v>
      </c>
      <c r="GE16" s="1058">
        <v>47.666666666666664</v>
      </c>
      <c r="GF16" s="1058">
        <v>15.666666666666666</v>
      </c>
      <c r="GG16" s="424"/>
      <c r="GH16" s="424"/>
      <c r="GI16" s="424"/>
      <c r="GJ16" s="424"/>
      <c r="GL16" s="558"/>
      <c r="GM16" s="558"/>
      <c r="GN16" s="406"/>
      <c r="GO16" s="406"/>
      <c r="GP16" s="406"/>
      <c r="GQ16" s="428"/>
      <c r="GR16" s="422"/>
    </row>
    <row r="17" spans="1:200" ht="24.95" customHeight="1" x14ac:dyDescent="0.45">
      <c r="A17" s="424"/>
      <c r="B17" s="959"/>
      <c r="C17" s="959"/>
      <c r="D17" s="764"/>
      <c r="E17" s="424"/>
      <c r="F17" s="424"/>
      <c r="G17" s="424"/>
      <c r="H17" s="424"/>
      <c r="I17" s="424"/>
      <c r="J17" s="541"/>
      <c r="K17" s="424"/>
      <c r="L17" s="424"/>
      <c r="M17" s="608">
        <f t="shared" si="160"/>
        <v>0</v>
      </c>
      <c r="N17" s="70"/>
      <c r="O17" s="852"/>
      <c r="P17" s="866"/>
      <c r="Q17" s="852"/>
      <c r="R17" s="866"/>
      <c r="S17" s="852"/>
      <c r="T17" s="866"/>
      <c r="U17" s="867"/>
      <c r="V17" s="866"/>
      <c r="W17" s="867"/>
      <c r="X17" s="852"/>
      <c r="Y17" s="852"/>
      <c r="Z17" s="866"/>
      <c r="AA17" s="867"/>
      <c r="AB17" s="866"/>
      <c r="AC17" s="852"/>
      <c r="AD17" s="866"/>
      <c r="AE17" s="855"/>
      <c r="AF17" s="866"/>
      <c r="AG17" s="867"/>
      <c r="AH17" s="866"/>
      <c r="AI17" s="867"/>
      <c r="AJ17" s="866"/>
      <c r="AK17" s="867"/>
      <c r="AL17" s="866"/>
      <c r="AM17" s="852"/>
      <c r="AN17" s="866"/>
      <c r="AO17" s="867"/>
      <c r="AP17" s="866"/>
      <c r="AQ17" s="852"/>
      <c r="AR17" s="866"/>
      <c r="AS17" s="852"/>
      <c r="AT17" s="866"/>
      <c r="AU17" s="867"/>
      <c r="AV17" s="866"/>
      <c r="AW17" s="867"/>
      <c r="AX17" s="866"/>
      <c r="AY17" s="867"/>
      <c r="AZ17" s="866"/>
      <c r="BA17" s="867"/>
      <c r="BB17" s="866"/>
      <c r="BC17" s="867"/>
      <c r="BD17" s="866"/>
      <c r="BE17" s="867"/>
      <c r="BF17" s="867"/>
      <c r="BG17" s="867">
        <f t="shared" si="161"/>
        <v>0</v>
      </c>
      <c r="BH17" s="84"/>
      <c r="BI17" s="424"/>
      <c r="BJ17" s="424"/>
      <c r="BK17" s="424"/>
      <c r="BL17" s="424"/>
      <c r="BM17" s="424"/>
      <c r="BN17" s="959"/>
      <c r="BO17" s="959"/>
      <c r="BP17" s="764"/>
      <c r="BQ17" s="424"/>
      <c r="BR17" s="424"/>
      <c r="BS17" s="424"/>
      <c r="BT17" s="424"/>
      <c r="BU17" s="424"/>
      <c r="BV17" s="541"/>
      <c r="BW17" s="541"/>
      <c r="BX17" s="424"/>
      <c r="BY17" s="608">
        <f t="shared" ref="BY17:BY23" si="177">SUM(BZ17+CB17+CF17+CH17+DD17*2)</f>
        <v>0</v>
      </c>
      <c r="BZ17" s="70"/>
      <c r="CA17" s="767"/>
      <c r="CB17" s="796"/>
      <c r="CC17" s="767"/>
      <c r="CD17" s="796"/>
      <c r="CE17" s="767"/>
      <c r="CF17" s="780"/>
      <c r="CG17" s="612"/>
      <c r="CH17" s="780"/>
      <c r="CI17" s="612"/>
      <c r="CJ17" s="612"/>
      <c r="CK17" s="767"/>
      <c r="CL17" s="780"/>
      <c r="CM17" s="612"/>
      <c r="CN17" s="780"/>
      <c r="CO17" s="767"/>
      <c r="CP17" s="780"/>
      <c r="CQ17" s="770"/>
      <c r="CR17" s="780"/>
      <c r="CS17" s="612"/>
      <c r="CT17" s="780"/>
      <c r="CU17" s="612"/>
      <c r="CV17" s="780"/>
      <c r="CW17" s="612"/>
      <c r="CX17" s="780"/>
      <c r="CY17" s="767"/>
      <c r="CZ17" s="780"/>
      <c r="DA17" s="612"/>
      <c r="DB17" s="780"/>
      <c r="DC17" s="767"/>
      <c r="DD17" s="780"/>
      <c r="DE17" s="612"/>
      <c r="DF17" s="780"/>
      <c r="DG17" s="612"/>
      <c r="DH17" s="780"/>
      <c r="DI17" s="612"/>
      <c r="DJ17" s="780"/>
      <c r="DK17" s="612"/>
      <c r="DL17" s="780"/>
      <c r="DM17" s="612"/>
      <c r="DN17" s="780"/>
      <c r="DO17" s="612"/>
      <c r="DP17" s="780"/>
      <c r="DQ17" s="612"/>
      <c r="DR17" s="612"/>
      <c r="DS17" s="612">
        <f t="shared" ref="DS17:DS23" si="178">SUM(DA17+DQ17+DO17+DM17+DK17+DI17+DE17+DC17+CW17+CY17+CU17+CS17+CQ17+CO17+CM17+CK17+CJ17+CI17+CG17+CC17+CA17+CE17+DG17)</f>
        <v>0</v>
      </c>
      <c r="DT17" s="84"/>
      <c r="DU17" s="424"/>
      <c r="DV17" s="424"/>
      <c r="DW17" s="424"/>
      <c r="DX17" s="424"/>
      <c r="DY17" s="424"/>
      <c r="DZ17" s="959"/>
      <c r="EA17" s="959"/>
      <c r="EB17" s="1039"/>
      <c r="EC17" s="424"/>
      <c r="ED17" s="424"/>
      <c r="EE17" s="424"/>
      <c r="EF17" s="424"/>
      <c r="EG17" s="424"/>
      <c r="EH17" s="424"/>
      <c r="EI17" s="424"/>
      <c r="EJ17" s="429">
        <f t="shared" si="50"/>
        <v>0</v>
      </c>
      <c r="EK17" s="429">
        <f t="shared" si="51"/>
        <v>0</v>
      </c>
      <c r="EL17" s="429">
        <f t="shared" si="52"/>
        <v>0</v>
      </c>
      <c r="EM17" s="1058">
        <f t="shared" si="53"/>
        <v>0</v>
      </c>
      <c r="EN17" s="1058">
        <f t="shared" si="54"/>
        <v>0</v>
      </c>
      <c r="EO17" s="1058">
        <f t="shared" si="55"/>
        <v>0</v>
      </c>
      <c r="EP17" s="1058">
        <f t="shared" si="56"/>
        <v>0</v>
      </c>
      <c r="EQ17" s="1058">
        <f t="shared" si="57"/>
        <v>0</v>
      </c>
      <c r="ER17" s="1058">
        <f t="shared" si="58"/>
        <v>0</v>
      </c>
      <c r="ES17" s="1058">
        <f t="shared" si="59"/>
        <v>0</v>
      </c>
      <c r="ET17" s="1058">
        <f t="shared" si="60"/>
        <v>0</v>
      </c>
      <c r="EU17" s="1058">
        <f t="shared" si="61"/>
        <v>0</v>
      </c>
      <c r="EV17" s="1058">
        <f t="shared" si="62"/>
        <v>0</v>
      </c>
      <c r="EW17" s="1058">
        <f t="shared" si="63"/>
        <v>0</v>
      </c>
      <c r="EX17" s="1058">
        <f t="shared" si="64"/>
        <v>0</v>
      </c>
      <c r="EY17" s="1058">
        <f t="shared" si="65"/>
        <v>0</v>
      </c>
      <c r="EZ17" s="1058">
        <f t="shared" si="66"/>
        <v>0</v>
      </c>
      <c r="FA17" s="1058">
        <f t="shared" si="67"/>
        <v>0</v>
      </c>
      <c r="FB17" s="1058">
        <f t="shared" si="68"/>
        <v>0</v>
      </c>
      <c r="FC17" s="1058">
        <f t="shared" si="69"/>
        <v>0</v>
      </c>
      <c r="FD17" s="1058">
        <f t="shared" si="70"/>
        <v>0</v>
      </c>
      <c r="FE17" s="1058">
        <f t="shared" si="71"/>
        <v>0</v>
      </c>
      <c r="FF17" s="1058">
        <f t="shared" si="72"/>
        <v>0</v>
      </c>
      <c r="FG17" s="1058">
        <f t="shared" si="73"/>
        <v>0</v>
      </c>
      <c r="FH17" s="1058">
        <f t="shared" si="74"/>
        <v>0</v>
      </c>
      <c r="FI17" s="1058">
        <f t="shared" si="75"/>
        <v>0</v>
      </c>
      <c r="FJ17" s="1058">
        <f t="shared" si="76"/>
        <v>0</v>
      </c>
      <c r="FK17" s="1058">
        <f t="shared" si="77"/>
        <v>0</v>
      </c>
      <c r="FL17" s="1058">
        <f t="shared" si="78"/>
        <v>0</v>
      </c>
      <c r="FM17" s="1058">
        <f t="shared" si="79"/>
        <v>0</v>
      </c>
      <c r="FN17" s="1058">
        <f t="shared" si="80"/>
        <v>0</v>
      </c>
      <c r="FO17" s="1059">
        <f t="shared" si="81"/>
        <v>0</v>
      </c>
      <c r="FP17" s="1058">
        <f t="shared" si="82"/>
        <v>0</v>
      </c>
      <c r="FQ17" s="1058">
        <f t="shared" si="83"/>
        <v>0</v>
      </c>
      <c r="FR17" s="1058">
        <f t="shared" si="84"/>
        <v>0</v>
      </c>
      <c r="FS17" s="1058">
        <f t="shared" si="85"/>
        <v>0</v>
      </c>
      <c r="FT17" s="1058">
        <f t="shared" si="86"/>
        <v>0</v>
      </c>
      <c r="FU17" s="1058">
        <f t="shared" si="87"/>
        <v>0</v>
      </c>
      <c r="FV17" s="1058">
        <f t="shared" si="88"/>
        <v>0</v>
      </c>
      <c r="FW17" s="1058">
        <f t="shared" si="89"/>
        <v>0</v>
      </c>
      <c r="FX17" s="1058">
        <f t="shared" si="90"/>
        <v>0</v>
      </c>
      <c r="FY17" s="1058">
        <f t="shared" si="91"/>
        <v>0</v>
      </c>
      <c r="FZ17" s="1058">
        <f t="shared" si="92"/>
        <v>0</v>
      </c>
      <c r="GA17" s="1058">
        <f t="shared" si="93"/>
        <v>0</v>
      </c>
      <c r="GB17" s="1058">
        <f t="shared" si="94"/>
        <v>0</v>
      </c>
      <c r="GC17" s="1058">
        <f t="shared" si="95"/>
        <v>0</v>
      </c>
      <c r="GE17" s="1058">
        <v>0</v>
      </c>
      <c r="GF17" s="1058">
        <v>0</v>
      </c>
      <c r="GG17" s="424"/>
      <c r="GH17" s="424"/>
      <c r="GI17" s="424"/>
      <c r="GJ17" s="424"/>
      <c r="GL17" s="558"/>
      <c r="GM17" s="558"/>
      <c r="GN17" s="406"/>
      <c r="GO17" s="406"/>
      <c r="GP17" s="406"/>
      <c r="GQ17" s="428"/>
      <c r="GR17" s="422"/>
    </row>
    <row r="18" spans="1:200" ht="24.95" customHeight="1" x14ac:dyDescent="0.45">
      <c r="A18" s="424">
        <v>2</v>
      </c>
      <c r="B18" s="949" t="s">
        <v>685</v>
      </c>
      <c r="C18" s="950"/>
      <c r="D18" s="927"/>
      <c r="E18" s="424"/>
      <c r="F18" s="424"/>
      <c r="G18" s="424"/>
      <c r="H18" s="424"/>
      <c r="I18" s="424"/>
      <c r="J18" s="541"/>
      <c r="K18" s="424"/>
      <c r="L18" s="425">
        <f>SUM(L19:L23)</f>
        <v>0</v>
      </c>
      <c r="M18" s="425">
        <f t="shared" ref="M18:BK18" si="179">SUM(M19:M23)</f>
        <v>0</v>
      </c>
      <c r="N18" s="425">
        <f t="shared" si="179"/>
        <v>0</v>
      </c>
      <c r="O18" s="425">
        <f t="shared" si="179"/>
        <v>0</v>
      </c>
      <c r="P18" s="425">
        <f t="shared" si="179"/>
        <v>0</v>
      </c>
      <c r="Q18" s="425">
        <f t="shared" si="179"/>
        <v>0</v>
      </c>
      <c r="R18" s="425">
        <f t="shared" si="179"/>
        <v>0</v>
      </c>
      <c r="S18" s="425">
        <f t="shared" si="179"/>
        <v>0</v>
      </c>
      <c r="T18" s="425">
        <f t="shared" si="179"/>
        <v>0</v>
      </c>
      <c r="U18" s="425">
        <f t="shared" si="179"/>
        <v>0</v>
      </c>
      <c r="V18" s="425">
        <f t="shared" si="179"/>
        <v>0</v>
      </c>
      <c r="W18" s="425">
        <f t="shared" si="179"/>
        <v>0</v>
      </c>
      <c r="X18" s="425">
        <f t="shared" si="179"/>
        <v>0</v>
      </c>
      <c r="Y18" s="425">
        <f t="shared" si="179"/>
        <v>0</v>
      </c>
      <c r="Z18" s="425">
        <f t="shared" si="179"/>
        <v>0</v>
      </c>
      <c r="AA18" s="425">
        <f t="shared" si="179"/>
        <v>0</v>
      </c>
      <c r="AB18" s="425">
        <f t="shared" si="179"/>
        <v>7</v>
      </c>
      <c r="AC18" s="425">
        <f t="shared" si="179"/>
        <v>56</v>
      </c>
      <c r="AD18" s="425">
        <f t="shared" si="179"/>
        <v>1</v>
      </c>
      <c r="AE18" s="425">
        <f t="shared" si="179"/>
        <v>45</v>
      </c>
      <c r="AF18" s="425">
        <f t="shared" si="179"/>
        <v>0</v>
      </c>
      <c r="AG18" s="425">
        <f t="shared" si="179"/>
        <v>0</v>
      </c>
      <c r="AH18" s="425">
        <f t="shared" si="179"/>
        <v>0</v>
      </c>
      <c r="AI18" s="425">
        <f t="shared" si="179"/>
        <v>0</v>
      </c>
      <c r="AJ18" s="425">
        <f t="shared" si="179"/>
        <v>0</v>
      </c>
      <c r="AK18" s="425">
        <f t="shared" si="179"/>
        <v>0</v>
      </c>
      <c r="AL18" s="425">
        <f t="shared" si="179"/>
        <v>0</v>
      </c>
      <c r="AM18" s="425">
        <f t="shared" si="179"/>
        <v>0</v>
      </c>
      <c r="AN18" s="425">
        <f t="shared" si="179"/>
        <v>0</v>
      </c>
      <c r="AO18" s="425">
        <f t="shared" si="179"/>
        <v>0</v>
      </c>
      <c r="AP18" s="425">
        <f t="shared" si="179"/>
        <v>0</v>
      </c>
      <c r="AQ18" s="425">
        <f t="shared" si="179"/>
        <v>0</v>
      </c>
      <c r="AR18" s="425">
        <f t="shared" si="179"/>
        <v>0</v>
      </c>
      <c r="AS18" s="425">
        <f t="shared" si="179"/>
        <v>0</v>
      </c>
      <c r="AT18" s="425">
        <f t="shared" si="179"/>
        <v>0</v>
      </c>
      <c r="AU18" s="425">
        <f t="shared" si="179"/>
        <v>0</v>
      </c>
      <c r="AV18" s="425">
        <f t="shared" si="179"/>
        <v>0</v>
      </c>
      <c r="AW18" s="425">
        <f t="shared" si="179"/>
        <v>0</v>
      </c>
      <c r="AX18" s="425">
        <f t="shared" si="179"/>
        <v>0</v>
      </c>
      <c r="AY18" s="425">
        <f t="shared" si="179"/>
        <v>0</v>
      </c>
      <c r="AZ18" s="425">
        <f t="shared" si="179"/>
        <v>0</v>
      </c>
      <c r="BA18" s="425">
        <f t="shared" si="179"/>
        <v>0</v>
      </c>
      <c r="BB18" s="425">
        <f t="shared" si="179"/>
        <v>0</v>
      </c>
      <c r="BC18" s="425">
        <f t="shared" si="179"/>
        <v>0</v>
      </c>
      <c r="BD18" s="425">
        <f t="shared" si="179"/>
        <v>0</v>
      </c>
      <c r="BE18" s="425">
        <f t="shared" si="179"/>
        <v>0</v>
      </c>
      <c r="BF18" s="425">
        <f t="shared" si="179"/>
        <v>101</v>
      </c>
      <c r="BG18" s="425">
        <f t="shared" si="179"/>
        <v>0</v>
      </c>
      <c r="BH18" s="425">
        <f t="shared" si="179"/>
        <v>0</v>
      </c>
      <c r="BI18" s="425">
        <f t="shared" si="179"/>
        <v>0</v>
      </c>
      <c r="BJ18" s="425">
        <f t="shared" si="179"/>
        <v>0</v>
      </c>
      <c r="BK18" s="425">
        <f t="shared" si="179"/>
        <v>0</v>
      </c>
      <c r="BL18" s="424"/>
      <c r="BM18" s="424">
        <v>2</v>
      </c>
      <c r="BN18" s="949" t="s">
        <v>685</v>
      </c>
      <c r="BO18" s="1075"/>
      <c r="BP18" s="1076"/>
      <c r="BQ18" s="424"/>
      <c r="BR18" s="424"/>
      <c r="BS18" s="424"/>
      <c r="BT18" s="424"/>
      <c r="BU18" s="424"/>
      <c r="BV18" s="541"/>
      <c r="BW18" s="541"/>
      <c r="BX18" s="540">
        <f t="shared" ref="BX18:DS18" si="180">SUM(BX19:BX23)</f>
        <v>0</v>
      </c>
      <c r="BY18" s="540">
        <f t="shared" si="180"/>
        <v>0</v>
      </c>
      <c r="BZ18" s="540">
        <f t="shared" si="180"/>
        <v>0</v>
      </c>
      <c r="CA18" s="765">
        <f t="shared" si="180"/>
        <v>0</v>
      </c>
      <c r="CB18" s="765">
        <f t="shared" si="180"/>
        <v>0</v>
      </c>
      <c r="CC18" s="765">
        <f t="shared" si="180"/>
        <v>0</v>
      </c>
      <c r="CD18" s="765">
        <f t="shared" si="180"/>
        <v>0</v>
      </c>
      <c r="CE18" s="765">
        <f t="shared" si="180"/>
        <v>0</v>
      </c>
      <c r="CF18" s="801">
        <f t="shared" si="180"/>
        <v>0</v>
      </c>
      <c r="CG18" s="801">
        <f t="shared" si="180"/>
        <v>0</v>
      </c>
      <c r="CH18" s="801">
        <f t="shared" si="180"/>
        <v>0</v>
      </c>
      <c r="CI18" s="801">
        <f t="shared" si="180"/>
        <v>0</v>
      </c>
      <c r="CJ18" s="765">
        <f t="shared" si="180"/>
        <v>0</v>
      </c>
      <c r="CK18" s="765">
        <f t="shared" si="180"/>
        <v>0</v>
      </c>
      <c r="CL18" s="765">
        <f t="shared" si="180"/>
        <v>0</v>
      </c>
      <c r="CM18" s="765">
        <f t="shared" si="180"/>
        <v>0</v>
      </c>
      <c r="CN18" s="765">
        <f t="shared" si="180"/>
        <v>10</v>
      </c>
      <c r="CO18" s="765">
        <f t="shared" si="180"/>
        <v>80</v>
      </c>
      <c r="CP18" s="765">
        <f t="shared" si="180"/>
        <v>1</v>
      </c>
      <c r="CQ18" s="765">
        <f t="shared" si="180"/>
        <v>45</v>
      </c>
      <c r="CR18" s="765">
        <f t="shared" si="180"/>
        <v>0</v>
      </c>
      <c r="CS18" s="765">
        <f t="shared" si="180"/>
        <v>0</v>
      </c>
      <c r="CT18" s="765">
        <f t="shared" si="180"/>
        <v>0</v>
      </c>
      <c r="CU18" s="765">
        <f t="shared" si="180"/>
        <v>0</v>
      </c>
      <c r="CV18" s="765">
        <f t="shared" si="180"/>
        <v>0</v>
      </c>
      <c r="CW18" s="765">
        <f t="shared" si="180"/>
        <v>0</v>
      </c>
      <c r="CX18" s="765">
        <f t="shared" si="180"/>
        <v>0</v>
      </c>
      <c r="CY18" s="765">
        <f t="shared" si="180"/>
        <v>0</v>
      </c>
      <c r="CZ18" s="765">
        <f t="shared" si="180"/>
        <v>0</v>
      </c>
      <c r="DA18" s="765">
        <f t="shared" si="180"/>
        <v>0</v>
      </c>
      <c r="DB18" s="765">
        <f t="shared" si="180"/>
        <v>0</v>
      </c>
      <c r="DC18" s="765">
        <f t="shared" si="180"/>
        <v>0</v>
      </c>
      <c r="DD18" s="765">
        <f t="shared" si="180"/>
        <v>0</v>
      </c>
      <c r="DE18" s="765">
        <f t="shared" si="180"/>
        <v>0</v>
      </c>
      <c r="DF18" s="765">
        <f t="shared" si="180"/>
        <v>0</v>
      </c>
      <c r="DG18" s="765">
        <f t="shared" si="180"/>
        <v>0</v>
      </c>
      <c r="DH18" s="765">
        <f t="shared" si="180"/>
        <v>0</v>
      </c>
      <c r="DI18" s="765">
        <f t="shared" si="180"/>
        <v>0</v>
      </c>
      <c r="DJ18" s="765">
        <f t="shared" si="180"/>
        <v>0</v>
      </c>
      <c r="DK18" s="765">
        <f t="shared" si="180"/>
        <v>0</v>
      </c>
      <c r="DL18" s="765">
        <f t="shared" si="180"/>
        <v>0</v>
      </c>
      <c r="DM18" s="765">
        <f t="shared" si="180"/>
        <v>0</v>
      </c>
      <c r="DN18" s="765">
        <f t="shared" si="180"/>
        <v>0</v>
      </c>
      <c r="DO18" s="765">
        <f t="shared" si="180"/>
        <v>0</v>
      </c>
      <c r="DP18" s="765">
        <f t="shared" si="180"/>
        <v>0</v>
      </c>
      <c r="DQ18" s="765">
        <f t="shared" si="180"/>
        <v>0</v>
      </c>
      <c r="DR18" s="765">
        <f t="shared" si="180"/>
        <v>125</v>
      </c>
      <c r="DS18" s="765">
        <f t="shared" si="180"/>
        <v>0</v>
      </c>
      <c r="DT18" s="425"/>
      <c r="DU18" s="424"/>
      <c r="DV18" s="424"/>
      <c r="DW18" s="424"/>
      <c r="DX18" s="424"/>
      <c r="DY18" s="424">
        <v>2</v>
      </c>
      <c r="DZ18" s="949" t="s">
        <v>685</v>
      </c>
      <c r="EA18" s="1075"/>
      <c r="EB18" s="1077"/>
      <c r="EC18" s="424"/>
      <c r="ED18" s="424"/>
      <c r="EE18" s="424"/>
      <c r="EF18" s="424"/>
      <c r="EG18" s="424"/>
      <c r="EH18" s="424"/>
      <c r="EI18" s="424"/>
      <c r="EJ18" s="429">
        <f t="shared" si="50"/>
        <v>0</v>
      </c>
      <c r="EK18" s="429">
        <f t="shared" si="51"/>
        <v>0</v>
      </c>
      <c r="EL18" s="429">
        <f t="shared" si="52"/>
        <v>0</v>
      </c>
      <c r="EM18" s="1058">
        <f t="shared" si="53"/>
        <v>0</v>
      </c>
      <c r="EN18" s="1058">
        <f t="shared" si="54"/>
        <v>0</v>
      </c>
      <c r="EO18" s="1058">
        <f t="shared" si="55"/>
        <v>0</v>
      </c>
      <c r="EP18" s="1058">
        <f t="shared" si="56"/>
        <v>0</v>
      </c>
      <c r="EQ18" s="1058">
        <f t="shared" si="57"/>
        <v>0</v>
      </c>
      <c r="ER18" s="1058">
        <f t="shared" si="58"/>
        <v>0</v>
      </c>
      <c r="ES18" s="1058">
        <f t="shared" si="59"/>
        <v>0</v>
      </c>
      <c r="ET18" s="1058">
        <f t="shared" si="60"/>
        <v>0</v>
      </c>
      <c r="EU18" s="1058">
        <f t="shared" si="61"/>
        <v>0</v>
      </c>
      <c r="EV18" s="1058">
        <f t="shared" si="62"/>
        <v>0</v>
      </c>
      <c r="EW18" s="1058">
        <f t="shared" si="63"/>
        <v>0</v>
      </c>
      <c r="EX18" s="1058">
        <f t="shared" si="64"/>
        <v>0</v>
      </c>
      <c r="EY18" s="1058">
        <f t="shared" si="65"/>
        <v>0</v>
      </c>
      <c r="EZ18" s="1058">
        <f t="shared" si="66"/>
        <v>17</v>
      </c>
      <c r="FA18" s="1058">
        <f t="shared" si="67"/>
        <v>136</v>
      </c>
      <c r="FB18" s="1058">
        <f t="shared" si="68"/>
        <v>2</v>
      </c>
      <c r="FC18" s="1058">
        <f t="shared" si="69"/>
        <v>90</v>
      </c>
      <c r="FD18" s="1058">
        <f t="shared" si="70"/>
        <v>0</v>
      </c>
      <c r="FE18" s="1058">
        <f t="shared" si="71"/>
        <v>0</v>
      </c>
      <c r="FF18" s="1058">
        <f t="shared" si="72"/>
        <v>0</v>
      </c>
      <c r="FG18" s="1058">
        <f t="shared" si="73"/>
        <v>0</v>
      </c>
      <c r="FH18" s="1058">
        <f t="shared" si="74"/>
        <v>0</v>
      </c>
      <c r="FI18" s="1058">
        <f t="shared" si="75"/>
        <v>0</v>
      </c>
      <c r="FJ18" s="1058">
        <f t="shared" si="76"/>
        <v>0</v>
      </c>
      <c r="FK18" s="1058">
        <f t="shared" si="77"/>
        <v>0</v>
      </c>
      <c r="FL18" s="1058">
        <f t="shared" si="78"/>
        <v>0</v>
      </c>
      <c r="FM18" s="1058">
        <f t="shared" si="79"/>
        <v>0</v>
      </c>
      <c r="FN18" s="1058">
        <f t="shared" si="80"/>
        <v>0</v>
      </c>
      <c r="FO18" s="1059">
        <f t="shared" si="81"/>
        <v>0</v>
      </c>
      <c r="FP18" s="1058">
        <f t="shared" si="82"/>
        <v>0</v>
      </c>
      <c r="FQ18" s="1058">
        <f t="shared" si="83"/>
        <v>0</v>
      </c>
      <c r="FR18" s="1058">
        <f t="shared" si="84"/>
        <v>0</v>
      </c>
      <c r="FS18" s="1058">
        <f t="shared" si="85"/>
        <v>0</v>
      </c>
      <c r="FT18" s="1058">
        <f t="shared" si="86"/>
        <v>0</v>
      </c>
      <c r="FU18" s="1058">
        <f t="shared" si="87"/>
        <v>0</v>
      </c>
      <c r="FV18" s="1058">
        <f t="shared" si="88"/>
        <v>0</v>
      </c>
      <c r="FW18" s="1058">
        <f t="shared" si="89"/>
        <v>0</v>
      </c>
      <c r="FX18" s="1058">
        <f t="shared" si="90"/>
        <v>0</v>
      </c>
      <c r="FY18" s="1058">
        <f t="shared" si="91"/>
        <v>0</v>
      </c>
      <c r="FZ18" s="1058">
        <f t="shared" si="92"/>
        <v>0</v>
      </c>
      <c r="GA18" s="1058">
        <f t="shared" si="93"/>
        <v>0</v>
      </c>
      <c r="GB18" s="1058">
        <f t="shared" si="94"/>
        <v>0</v>
      </c>
      <c r="GC18" s="1058">
        <f t="shared" si="95"/>
        <v>0</v>
      </c>
      <c r="GE18" s="1058">
        <v>226</v>
      </c>
      <c r="GF18" s="1058">
        <v>0</v>
      </c>
      <c r="GG18" s="424"/>
      <c r="GH18" s="424"/>
      <c r="GI18" s="424"/>
      <c r="GJ18" s="424"/>
      <c r="GL18" s="558"/>
      <c r="GM18" s="558"/>
      <c r="GN18" s="461" t="s">
        <v>685</v>
      </c>
      <c r="GO18" s="462" t="s">
        <v>686</v>
      </c>
      <c r="GP18" s="430"/>
      <c r="GQ18" s="428"/>
      <c r="GR18" s="422"/>
    </row>
    <row r="19" spans="1:200" ht="24.95" customHeight="1" x14ac:dyDescent="0.45">
      <c r="A19" s="424"/>
      <c r="B19" s="955" t="s">
        <v>150</v>
      </c>
      <c r="C19" s="956" t="s">
        <v>183</v>
      </c>
      <c r="D19" s="932" t="s">
        <v>24</v>
      </c>
      <c r="E19" s="160" t="s">
        <v>323</v>
      </c>
      <c r="F19" s="160" t="s">
        <v>512</v>
      </c>
      <c r="G19" s="160">
        <v>9</v>
      </c>
      <c r="H19" s="160">
        <v>3</v>
      </c>
      <c r="I19" s="160">
        <v>1</v>
      </c>
      <c r="J19" s="563">
        <v>1</v>
      </c>
      <c r="K19" s="160">
        <v>1</v>
      </c>
      <c r="L19" s="159"/>
      <c r="M19" s="259">
        <f>SUM(N19+P19+R19+T19+V19)</f>
        <v>0</v>
      </c>
      <c r="N19" s="258"/>
      <c r="O19" s="859">
        <f>SUM(N19)*I19</f>
        <v>0</v>
      </c>
      <c r="P19" s="860"/>
      <c r="Q19" s="859">
        <f>P19*J19</f>
        <v>0</v>
      </c>
      <c r="R19" s="860"/>
      <c r="S19" s="859">
        <f>SUM(R19)*J19</f>
        <v>0</v>
      </c>
      <c r="T19" s="860"/>
      <c r="U19" s="861">
        <f t="shared" ref="U19" si="181">SUM(T19)*K19</f>
        <v>0</v>
      </c>
      <c r="V19" s="860"/>
      <c r="W19" s="861">
        <f t="shared" ref="W19" si="182">SUM(V19)*J19*5</f>
        <v>0</v>
      </c>
      <c r="X19" s="861"/>
      <c r="Y19" s="859">
        <f t="shared" ref="Y19" si="183">L19*J19*0.05</f>
        <v>0</v>
      </c>
      <c r="Z19" s="860"/>
      <c r="AA19" s="861"/>
      <c r="AB19" s="860"/>
      <c r="AC19" s="859">
        <f t="shared" ref="AC19" si="184">SUM(AB19)*3*H19/5</f>
        <v>0</v>
      </c>
      <c r="AD19" s="860">
        <v>1</v>
      </c>
      <c r="AE19" s="862">
        <f t="shared" ref="AE19" si="185">SUM(AD19*H19*(15))</f>
        <v>45</v>
      </c>
      <c r="AF19" s="860"/>
      <c r="AG19" s="861">
        <f t="shared" ref="AG19" si="186">SUM(AF19*H19*3)</f>
        <v>0</v>
      </c>
      <c r="AH19" s="860"/>
      <c r="AI19" s="861">
        <f>SUM(AH19*H19/3)</f>
        <v>0</v>
      </c>
      <c r="AJ19" s="860"/>
      <c r="AK19" s="861">
        <f t="shared" ref="AK19" si="187">SUM(AJ19*H19*2/3)</f>
        <v>0</v>
      </c>
      <c r="AL19" s="860"/>
      <c r="AM19" s="859">
        <f t="shared" ref="AM19" si="188">SUM(AL19*H19*2)</f>
        <v>0</v>
      </c>
      <c r="AN19" s="860"/>
      <c r="AO19" s="861">
        <f t="shared" ref="AO19" si="189">SUM(AN19*J19)</f>
        <v>0</v>
      </c>
      <c r="AP19" s="860"/>
      <c r="AQ19" s="859">
        <f t="shared" ref="AQ19" si="190">SUM(AP19*H19*2)</f>
        <v>0</v>
      </c>
      <c r="AR19" s="860"/>
      <c r="AS19" s="861">
        <f t="shared" ref="AS19" si="191">SUM(J19*AR19*6)</f>
        <v>0</v>
      </c>
      <c r="AT19" s="863"/>
      <c r="AU19" s="864">
        <f>AT19*H19/3</f>
        <v>0</v>
      </c>
      <c r="AV19" s="860"/>
      <c r="AW19" s="861">
        <f t="shared" ref="AW19" si="192">SUM(AV19*H19/3)</f>
        <v>0</v>
      </c>
      <c r="AX19" s="860"/>
      <c r="AY19" s="861">
        <f t="shared" ref="AY19" si="193">SUM(J19*AX19*8)</f>
        <v>0</v>
      </c>
      <c r="AZ19" s="860"/>
      <c r="BA19" s="861">
        <f>SUM(AZ19*H19*5*2/3)</f>
        <v>0</v>
      </c>
      <c r="BB19" s="860"/>
      <c r="BC19" s="861">
        <f t="shared" ref="BC19" si="194">SUM(BB19*K19*4*6)</f>
        <v>0</v>
      </c>
      <c r="BD19" s="860"/>
      <c r="BE19" s="861">
        <f t="shared" ref="BE19" si="195">SUM(BD19*50)</f>
        <v>0</v>
      </c>
      <c r="BF19" s="864">
        <f>O19+Q19+S19+U19+W19+X19+Y19+AA19+AC19+AE19+AG19+AI19+AK19+AM19+AO19+AQ19+AS19+AU19+AW19+AY19+BA19+BC19+BE19</f>
        <v>45</v>
      </c>
      <c r="BG19" s="864">
        <f>BC19+BA19+AY19+AW19+AS19+AQ19+X19+W19+U19+S19+Q19+O19</f>
        <v>0</v>
      </c>
      <c r="BH19" s="84"/>
      <c r="BI19" s="424"/>
      <c r="BJ19" s="424"/>
      <c r="BK19" s="424"/>
      <c r="BL19" s="424"/>
      <c r="BM19" s="424"/>
      <c r="BN19" s="955" t="s">
        <v>150</v>
      </c>
      <c r="BO19" s="956" t="s">
        <v>183</v>
      </c>
      <c r="BP19" s="932" t="s">
        <v>24</v>
      </c>
      <c r="BQ19" s="160" t="s">
        <v>323</v>
      </c>
      <c r="BR19" s="160" t="s">
        <v>512</v>
      </c>
      <c r="BS19" s="160">
        <v>10</v>
      </c>
      <c r="BT19" s="160">
        <v>3</v>
      </c>
      <c r="BU19" s="160">
        <v>1</v>
      </c>
      <c r="BV19" s="563">
        <v>1</v>
      </c>
      <c r="BW19" s="563">
        <v>1</v>
      </c>
      <c r="BX19" s="159"/>
      <c r="BY19" s="259">
        <f>SUM(BZ19+CB19+CD19+CF19+CH19)</f>
        <v>0</v>
      </c>
      <c r="BZ19" s="258"/>
      <c r="CA19" s="774">
        <f t="shared" ref="CA19" si="196">SUM(BZ19)*BU19</f>
        <v>0</v>
      </c>
      <c r="CB19" s="808"/>
      <c r="CC19" s="774">
        <f>CB19*BV19</f>
        <v>0</v>
      </c>
      <c r="CD19" s="808"/>
      <c r="CE19" s="774">
        <f>SUM(CD19)*BV19</f>
        <v>0</v>
      </c>
      <c r="CF19" s="775"/>
      <c r="CG19" s="776">
        <f>SUM(CF19)*BW19</f>
        <v>0</v>
      </c>
      <c r="CH19" s="775"/>
      <c r="CI19" s="776">
        <f>SUM(CH19)*BV19*5</f>
        <v>0</v>
      </c>
      <c r="CJ19" s="776"/>
      <c r="CK19" s="774">
        <f t="shared" ref="CK19" si="197">BX19*BV19*0.05</f>
        <v>0</v>
      </c>
      <c r="CL19" s="775"/>
      <c r="CM19" s="776"/>
      <c r="CN19" s="775"/>
      <c r="CO19" s="774">
        <f t="shared" ref="CO19" si="198">SUM(CN19)*3*BT19/5</f>
        <v>0</v>
      </c>
      <c r="CP19" s="775">
        <v>1</v>
      </c>
      <c r="CQ19" s="777">
        <f>SUM(CP19*BT19*(15))</f>
        <v>45</v>
      </c>
      <c r="CR19" s="775"/>
      <c r="CS19" s="776">
        <f t="shared" ref="CS19" si="199">SUM(CR19*BT19*3)</f>
        <v>0</v>
      </c>
      <c r="CT19" s="775"/>
      <c r="CU19" s="776">
        <f>SUM(CT19*BT19/3)</f>
        <v>0</v>
      </c>
      <c r="CV19" s="775"/>
      <c r="CW19" s="776">
        <f t="shared" ref="CW19" si="200">SUM(CV19*BT19*2/3)</f>
        <v>0</v>
      </c>
      <c r="CX19" s="775"/>
      <c r="CY19" s="774">
        <f t="shared" ref="CY19" si="201">SUM(CX19*BT19*2)</f>
        <v>0</v>
      </c>
      <c r="CZ19" s="775"/>
      <c r="DA19" s="776">
        <f t="shared" ref="DA19" si="202">SUM(CZ19*BV19)</f>
        <v>0</v>
      </c>
      <c r="DB19" s="775"/>
      <c r="DC19" s="774">
        <f t="shared" ref="DC19" si="203">SUM(DB19*BT19*2)</f>
        <v>0</v>
      </c>
      <c r="DD19" s="775"/>
      <c r="DE19" s="776">
        <f t="shared" ref="DE19" si="204">SUM(BV19*DD19*6)</f>
        <v>0</v>
      </c>
      <c r="DF19" s="778"/>
      <c r="DG19" s="779">
        <f>DF19*BT19/3</f>
        <v>0</v>
      </c>
      <c r="DH19" s="775"/>
      <c r="DI19" s="776">
        <f>SUM(DH19*BT19/3)</f>
        <v>0</v>
      </c>
      <c r="DJ19" s="775"/>
      <c r="DK19" s="776">
        <f t="shared" ref="DK19" si="205">SUM(BV19*DJ19*8)</f>
        <v>0</v>
      </c>
      <c r="DL19" s="775"/>
      <c r="DM19" s="776">
        <f>BW19*DL19*3*8</f>
        <v>0</v>
      </c>
      <c r="DN19" s="775"/>
      <c r="DO19" s="776">
        <f t="shared" ref="DO19" si="206">SUM(DN19*BW19*4*6)</f>
        <v>0</v>
      </c>
      <c r="DP19" s="775"/>
      <c r="DQ19" s="776">
        <f t="shared" ref="DQ19" si="207">SUM(DP19*50)</f>
        <v>0</v>
      </c>
      <c r="DR19" s="779">
        <f>CA19+CC19+CE19+CG19+CI19+CJ19+CK19+CM19+CO19+CQ19+CS19+CU19+CW19+CY19+DA19+DC19+DE19+DG19+DI19+DK19+DM19+DO19+DQ19</f>
        <v>45</v>
      </c>
      <c r="DS19" s="779">
        <f>DO19+DM19+DK19+DI19+DE19+DC19+CJ19+CI19+CG19+CE19+CC19+CA19</f>
        <v>0</v>
      </c>
      <c r="DT19" s="84"/>
      <c r="DU19" s="424"/>
      <c r="DV19" s="424"/>
      <c r="DW19" s="424"/>
      <c r="DX19" s="424"/>
      <c r="DY19" s="424"/>
      <c r="DZ19" s="959"/>
      <c r="EA19" s="959"/>
      <c r="EB19" s="1039"/>
      <c r="EC19" s="424"/>
      <c r="ED19" s="424"/>
      <c r="EE19" s="424"/>
      <c r="EF19" s="424"/>
      <c r="EG19" s="424"/>
      <c r="EH19" s="424"/>
      <c r="EI19" s="424"/>
      <c r="EJ19" s="429" t="e">
        <f>SUM(#REF!+L14)</f>
        <v>#REF!</v>
      </c>
      <c r="EK19" s="429" t="e">
        <f>SUM(#REF!+M14)</f>
        <v>#REF!</v>
      </c>
      <c r="EL19" s="429" t="e">
        <f>SUM(#REF!+N14)</f>
        <v>#REF!</v>
      </c>
      <c r="EM19" s="1058" t="e">
        <f>SUM(#REF!+O14)</f>
        <v>#REF!</v>
      </c>
      <c r="EN19" s="1058" t="e">
        <f>SUM(#REF!+P14)</f>
        <v>#REF!</v>
      </c>
      <c r="EO19" s="1058" t="e">
        <f>SUM(#REF!+Q14)</f>
        <v>#REF!</v>
      </c>
      <c r="EP19" s="1058" t="e">
        <f>SUM(#REF!+R14)</f>
        <v>#REF!</v>
      </c>
      <c r="EQ19" s="1058" t="e">
        <f>SUM(#REF!+S14)</f>
        <v>#REF!</v>
      </c>
      <c r="ER19" s="1058" t="e">
        <f>SUM(#REF!+T14)</f>
        <v>#REF!</v>
      </c>
      <c r="ES19" s="1058" t="e">
        <f>SUM(#REF!+U14)</f>
        <v>#REF!</v>
      </c>
      <c r="ET19" s="1058" t="e">
        <f>SUM(#REF!+V14)</f>
        <v>#REF!</v>
      </c>
      <c r="EU19" s="1058" t="e">
        <f>SUM(#REF!+W14)</f>
        <v>#REF!</v>
      </c>
      <c r="EV19" s="1058" t="e">
        <f>SUM(#REF!+X14)</f>
        <v>#REF!</v>
      </c>
      <c r="EW19" s="1058" t="e">
        <f>SUM(#REF!+Y14)</f>
        <v>#REF!</v>
      </c>
      <c r="EX19" s="1058" t="e">
        <f>SUM(#REF!+Z14)</f>
        <v>#REF!</v>
      </c>
      <c r="EY19" s="1058" t="e">
        <f>SUM(#REF!+AA14)</f>
        <v>#REF!</v>
      </c>
      <c r="EZ19" s="1058" t="e">
        <f>SUM(#REF!+AB14)</f>
        <v>#REF!</v>
      </c>
      <c r="FA19" s="1058" t="e">
        <f>SUM(#REF!+AC14)</f>
        <v>#REF!</v>
      </c>
      <c r="FB19" s="1058" t="e">
        <f>SUM(#REF!+AD14)</f>
        <v>#REF!</v>
      </c>
      <c r="FC19" s="1058" t="e">
        <f>SUM(#REF!+AE14)</f>
        <v>#REF!</v>
      </c>
      <c r="FD19" s="1058" t="e">
        <f>SUM(#REF!+AF14)</f>
        <v>#REF!</v>
      </c>
      <c r="FE19" s="1058" t="e">
        <f>SUM(#REF!+AG14)</f>
        <v>#REF!</v>
      </c>
      <c r="FF19" s="1058" t="e">
        <f>SUM(#REF!+AH14)</f>
        <v>#REF!</v>
      </c>
      <c r="FG19" s="1058" t="e">
        <f>SUM(#REF!+AI14)</f>
        <v>#REF!</v>
      </c>
      <c r="FH19" s="1058" t="e">
        <f>SUM(#REF!+AJ14)</f>
        <v>#REF!</v>
      </c>
      <c r="FI19" s="1058" t="e">
        <f>SUM(#REF!+AK14)</f>
        <v>#REF!</v>
      </c>
      <c r="FJ19" s="1058" t="e">
        <f>SUM(#REF!+AL14)</f>
        <v>#REF!</v>
      </c>
      <c r="FK19" s="1058" t="e">
        <f>SUM(#REF!+AM14)</f>
        <v>#REF!</v>
      </c>
      <c r="FL19" s="1058" t="e">
        <f>SUM(#REF!+AN14)</f>
        <v>#REF!</v>
      </c>
      <c r="FM19" s="1058" t="e">
        <f>SUM(#REF!+AO14)</f>
        <v>#REF!</v>
      </c>
      <c r="FN19" s="1058" t="e">
        <f>SUM(#REF!+AP14)</f>
        <v>#REF!</v>
      </c>
      <c r="FO19" s="1059" t="e">
        <f>SUM(#REF!+AQ14)</f>
        <v>#REF!</v>
      </c>
      <c r="FP19" s="1058" t="e">
        <f>SUM(#REF!+AR14)</f>
        <v>#REF!</v>
      </c>
      <c r="FQ19" s="1058" t="e">
        <f>SUM(#REF!+AS14)</f>
        <v>#REF!</v>
      </c>
      <c r="FR19" s="1058" t="e">
        <f>SUM(#REF!+AT14)</f>
        <v>#REF!</v>
      </c>
      <c r="FS19" s="1058" t="e">
        <f>SUM(#REF!+AU14)</f>
        <v>#REF!</v>
      </c>
      <c r="FT19" s="1058" t="e">
        <f>SUM(#REF!+AV14)</f>
        <v>#REF!</v>
      </c>
      <c r="FU19" s="1058" t="e">
        <f>SUM(#REF!+AW14)</f>
        <v>#REF!</v>
      </c>
      <c r="FV19" s="1058" t="e">
        <f>SUM(#REF!+AX14)</f>
        <v>#REF!</v>
      </c>
      <c r="FW19" s="1058" t="e">
        <f>SUM(#REF!+AY14)</f>
        <v>#REF!</v>
      </c>
      <c r="FX19" s="1058" t="e">
        <f>SUM(#REF!+AZ14)</f>
        <v>#REF!</v>
      </c>
      <c r="FY19" s="1058" t="e">
        <f>SUM(#REF!+BA14)</f>
        <v>#REF!</v>
      </c>
      <c r="FZ19" s="1058" t="e">
        <f>SUM(#REF!+BB14)</f>
        <v>#REF!</v>
      </c>
      <c r="GA19" s="1058" t="e">
        <f>SUM(#REF!+BC14)</f>
        <v>#REF!</v>
      </c>
      <c r="GB19" s="1058" t="e">
        <f>SUM(#REF!+BD14)</f>
        <v>#REF!</v>
      </c>
      <c r="GC19" s="1058" t="e">
        <f>SUM(#REF!+BE14)</f>
        <v>#REF!</v>
      </c>
      <c r="GE19" s="1058" t="e">
        <v>#REF!</v>
      </c>
      <c r="GF19" s="1058" t="e">
        <v>#REF!</v>
      </c>
      <c r="GG19" s="424"/>
      <c r="GH19" s="424"/>
      <c r="GI19" s="424"/>
      <c r="GJ19" s="424"/>
      <c r="GL19" s="558"/>
      <c r="GM19" s="558"/>
      <c r="GN19" s="406"/>
      <c r="GO19" s="406"/>
      <c r="GP19" s="406"/>
      <c r="GQ19" s="428"/>
      <c r="GR19" s="422"/>
    </row>
    <row r="20" spans="1:200" ht="24.95" customHeight="1" x14ac:dyDescent="0.45">
      <c r="A20" s="424"/>
      <c r="B20" s="962" t="s">
        <v>369</v>
      </c>
      <c r="C20" s="963" t="s">
        <v>183</v>
      </c>
      <c r="D20" s="934" t="s">
        <v>51</v>
      </c>
      <c r="E20" s="841" t="s">
        <v>233</v>
      </c>
      <c r="F20" s="841" t="s">
        <v>242</v>
      </c>
      <c r="G20" s="842">
        <v>11</v>
      </c>
      <c r="H20" s="841">
        <v>21</v>
      </c>
      <c r="I20" s="841">
        <v>1</v>
      </c>
      <c r="J20" s="841">
        <v>1</v>
      </c>
      <c r="K20" s="841">
        <f t="shared" ref="K20" si="208">SUM(J20)*2</f>
        <v>2</v>
      </c>
      <c r="L20" s="843"/>
      <c r="M20" s="844">
        <f t="shared" ref="M20" si="209">SUM(N20+P20+R20+T20+V20)</f>
        <v>0</v>
      </c>
      <c r="N20" s="845"/>
      <c r="O20" s="871">
        <f t="shared" ref="O20" si="210">SUM(N20)*I20</f>
        <v>0</v>
      </c>
      <c r="P20" s="872"/>
      <c r="Q20" s="871">
        <f t="shared" ref="Q20" si="211">P20*J20</f>
        <v>0</v>
      </c>
      <c r="R20" s="872"/>
      <c r="S20" s="871">
        <f t="shared" ref="S20" si="212">SUM(R20)*J20</f>
        <v>0</v>
      </c>
      <c r="T20" s="872"/>
      <c r="U20" s="871">
        <f t="shared" ref="U20" si="213">SUM(T20)*K20</f>
        <v>0</v>
      </c>
      <c r="V20" s="872"/>
      <c r="W20" s="871">
        <f t="shared" ref="W20" si="214">SUM(V20)*J20*5</f>
        <v>0</v>
      </c>
      <c r="X20" s="871">
        <f t="shared" ref="X20" si="215">SUM(J20*AX20*2+K20*AZ20*2)</f>
        <v>0</v>
      </c>
      <c r="Y20" s="873">
        <f>SUM(L20*15/100*J20)</f>
        <v>0</v>
      </c>
      <c r="Z20" s="872"/>
      <c r="AA20" s="871"/>
      <c r="AB20" s="872">
        <v>7</v>
      </c>
      <c r="AC20" s="859">
        <f>AB20*J20*8</f>
        <v>56</v>
      </c>
      <c r="AD20" s="866"/>
      <c r="AE20" s="855"/>
      <c r="AF20" s="866"/>
      <c r="AG20" s="867"/>
      <c r="AH20" s="866"/>
      <c r="AI20" s="867"/>
      <c r="AJ20" s="866"/>
      <c r="AK20" s="867"/>
      <c r="AL20" s="866"/>
      <c r="AM20" s="852"/>
      <c r="AN20" s="866"/>
      <c r="AO20" s="867"/>
      <c r="AP20" s="866"/>
      <c r="AQ20" s="852"/>
      <c r="AR20" s="866"/>
      <c r="AS20" s="852"/>
      <c r="AT20" s="866"/>
      <c r="AU20" s="867"/>
      <c r="AV20" s="866"/>
      <c r="AW20" s="867"/>
      <c r="AX20" s="866"/>
      <c r="AY20" s="867"/>
      <c r="AZ20" s="866"/>
      <c r="BA20" s="867"/>
      <c r="BB20" s="866"/>
      <c r="BC20" s="867"/>
      <c r="BD20" s="866"/>
      <c r="BE20" s="867"/>
      <c r="BF20" s="869">
        <f t="shared" ref="BF20:BF22" si="216">O20+Q20+S20+U20+W20+X20+Y20+AA20+AC20+AE20+AG20+AI20+AK20+AM20+AO20+AQ20+AS20+AU20+AW20+AY20+BA20+BC20+BE20</f>
        <v>56</v>
      </c>
      <c r="BG20" s="869">
        <f t="shared" ref="BG20:BG22" si="217">BC20+BA20+AY20+AW20+AS20+AQ20+X20+W20+U20+S20+Q20+O20</f>
        <v>0</v>
      </c>
      <c r="BH20" s="84"/>
      <c r="BI20" s="424"/>
      <c r="BJ20" s="424"/>
      <c r="BK20" s="424"/>
      <c r="BL20" s="424"/>
      <c r="BM20" s="424"/>
      <c r="BN20" s="955" t="s">
        <v>436</v>
      </c>
      <c r="BO20" s="956" t="s">
        <v>183</v>
      </c>
      <c r="BP20" s="932" t="s">
        <v>51</v>
      </c>
      <c r="BQ20" s="160" t="s">
        <v>233</v>
      </c>
      <c r="BR20" s="160" t="s">
        <v>242</v>
      </c>
      <c r="BS20" s="160">
        <v>12</v>
      </c>
      <c r="BT20" s="160">
        <v>21</v>
      </c>
      <c r="BU20" s="160">
        <v>1</v>
      </c>
      <c r="BV20" s="563">
        <v>1</v>
      </c>
      <c r="BW20" s="563">
        <f>SUM(BV20)*2</f>
        <v>2</v>
      </c>
      <c r="BX20" s="261"/>
      <c r="BY20" s="259">
        <f>SUM(BZ20+CB20+CD20+CF20+CH20)</f>
        <v>0</v>
      </c>
      <c r="BZ20" s="258"/>
      <c r="CA20" s="774">
        <f>SUM(BZ20)*BU20</f>
        <v>0</v>
      </c>
      <c r="CB20" s="808"/>
      <c r="CC20" s="774">
        <f>CB20*BV20</f>
        <v>0</v>
      </c>
      <c r="CD20" s="808"/>
      <c r="CE20" s="774">
        <f>SUM(CD20)*BV20</f>
        <v>0</v>
      </c>
      <c r="CF20" s="775"/>
      <c r="CG20" s="776">
        <f>SUM(CF20)*BW20</f>
        <v>0</v>
      </c>
      <c r="CH20" s="775"/>
      <c r="CI20" s="776">
        <f>SUM(CH20)*BV20*5</f>
        <v>0</v>
      </c>
      <c r="CJ20" s="776">
        <f>SUM(BV20*DJ20*2+BW20*DL20*2)</f>
        <v>0</v>
      </c>
      <c r="CK20" s="774">
        <f>SUM(BX20*15/100*BV20)</f>
        <v>0</v>
      </c>
      <c r="CL20" s="775"/>
      <c r="CM20" s="776"/>
      <c r="CN20" s="775">
        <v>10</v>
      </c>
      <c r="CO20" s="784">
        <f>CN20*BV20*8</f>
        <v>80</v>
      </c>
      <c r="CP20" s="780"/>
      <c r="CQ20" s="770"/>
      <c r="CR20" s="780"/>
      <c r="CS20" s="612"/>
      <c r="CT20" s="780"/>
      <c r="CU20" s="612"/>
      <c r="CV20" s="780"/>
      <c r="CW20" s="612"/>
      <c r="CX20" s="780"/>
      <c r="CY20" s="767"/>
      <c r="CZ20" s="780"/>
      <c r="DA20" s="612"/>
      <c r="DB20" s="780"/>
      <c r="DC20" s="767"/>
      <c r="DD20" s="780"/>
      <c r="DE20" s="612"/>
      <c r="DF20" s="780"/>
      <c r="DG20" s="612"/>
      <c r="DH20" s="780"/>
      <c r="DI20" s="612"/>
      <c r="DJ20" s="780"/>
      <c r="DK20" s="612"/>
      <c r="DL20" s="780"/>
      <c r="DM20" s="612"/>
      <c r="DN20" s="780"/>
      <c r="DO20" s="612"/>
      <c r="DP20" s="780"/>
      <c r="DQ20" s="612"/>
      <c r="DR20" s="779">
        <f t="shared" ref="DR20" si="218">CA20+CC20+CE20+CG20+CI20+CJ20+CK20+CM20+CO20+CQ20+CS20+CU20+CW20+CY20+DA20+DC20+DE20+DG20+DI20+DK20+DM20+DO20+DQ20</f>
        <v>80</v>
      </c>
      <c r="DS20" s="779">
        <f t="shared" ref="DS20" si="219">DO20+DM20+DK20+DI20+DE20+DC20+CJ20+CI20+CG20+CE20+CC20+CA20</f>
        <v>0</v>
      </c>
      <c r="DT20" s="84"/>
      <c r="DU20" s="424"/>
      <c r="DV20" s="424"/>
      <c r="DW20" s="424"/>
      <c r="DX20" s="424"/>
      <c r="DY20" s="424"/>
      <c r="DZ20" s="959"/>
      <c r="EA20" s="959"/>
      <c r="EB20" s="1039"/>
      <c r="EC20" s="424"/>
      <c r="ED20" s="424"/>
      <c r="EE20" s="424"/>
      <c r="EF20" s="424"/>
      <c r="EG20" s="424"/>
      <c r="EH20" s="424"/>
      <c r="EI20" s="424"/>
      <c r="EJ20" s="429">
        <f t="shared" si="50"/>
        <v>0</v>
      </c>
      <c r="EK20" s="429">
        <f t="shared" si="51"/>
        <v>0</v>
      </c>
      <c r="EL20" s="429">
        <f t="shared" si="52"/>
        <v>0</v>
      </c>
      <c r="EM20" s="1058">
        <f t="shared" si="53"/>
        <v>0</v>
      </c>
      <c r="EN20" s="1058">
        <f t="shared" si="54"/>
        <v>0</v>
      </c>
      <c r="EO20" s="1058">
        <f t="shared" si="55"/>
        <v>0</v>
      </c>
      <c r="EP20" s="1058">
        <f t="shared" si="56"/>
        <v>0</v>
      </c>
      <c r="EQ20" s="1058">
        <f t="shared" si="57"/>
        <v>0</v>
      </c>
      <c r="ER20" s="1058">
        <f t="shared" si="58"/>
        <v>0</v>
      </c>
      <c r="ES20" s="1058">
        <f t="shared" si="59"/>
        <v>0</v>
      </c>
      <c r="ET20" s="1058">
        <f t="shared" si="60"/>
        <v>0</v>
      </c>
      <c r="EU20" s="1058">
        <f t="shared" si="61"/>
        <v>0</v>
      </c>
      <c r="EV20" s="1058">
        <f t="shared" si="62"/>
        <v>0</v>
      </c>
      <c r="EW20" s="1058">
        <f t="shared" si="63"/>
        <v>0</v>
      </c>
      <c r="EX20" s="1058">
        <f t="shared" si="64"/>
        <v>0</v>
      </c>
      <c r="EY20" s="1058">
        <f t="shared" si="65"/>
        <v>0</v>
      </c>
      <c r="EZ20" s="1058">
        <f t="shared" si="66"/>
        <v>17</v>
      </c>
      <c r="FA20" s="1058">
        <f t="shared" si="67"/>
        <v>136</v>
      </c>
      <c r="FB20" s="1058">
        <f t="shared" si="68"/>
        <v>0</v>
      </c>
      <c r="FC20" s="1058">
        <f t="shared" si="69"/>
        <v>0</v>
      </c>
      <c r="FD20" s="1058">
        <f t="shared" si="70"/>
        <v>0</v>
      </c>
      <c r="FE20" s="1058">
        <f t="shared" si="71"/>
        <v>0</v>
      </c>
      <c r="FF20" s="1058">
        <f t="shared" si="72"/>
        <v>0</v>
      </c>
      <c r="FG20" s="1058">
        <f t="shared" si="73"/>
        <v>0</v>
      </c>
      <c r="FH20" s="1058">
        <f t="shared" si="74"/>
        <v>0</v>
      </c>
      <c r="FI20" s="1058">
        <f t="shared" si="75"/>
        <v>0</v>
      </c>
      <c r="FJ20" s="1058">
        <f t="shared" si="76"/>
        <v>0</v>
      </c>
      <c r="FK20" s="1058">
        <f t="shared" si="77"/>
        <v>0</v>
      </c>
      <c r="FL20" s="1058">
        <f t="shared" si="78"/>
        <v>0</v>
      </c>
      <c r="FM20" s="1058">
        <f t="shared" si="79"/>
        <v>0</v>
      </c>
      <c r="FN20" s="1058">
        <f t="shared" si="80"/>
        <v>0</v>
      </c>
      <c r="FO20" s="1059">
        <f t="shared" si="81"/>
        <v>0</v>
      </c>
      <c r="FP20" s="1058">
        <f t="shared" si="82"/>
        <v>0</v>
      </c>
      <c r="FQ20" s="1058">
        <f t="shared" si="83"/>
        <v>0</v>
      </c>
      <c r="FR20" s="1058">
        <f t="shared" si="84"/>
        <v>0</v>
      </c>
      <c r="FS20" s="1058">
        <f t="shared" si="85"/>
        <v>0</v>
      </c>
      <c r="FT20" s="1058">
        <f t="shared" si="86"/>
        <v>0</v>
      </c>
      <c r="FU20" s="1058">
        <f t="shared" si="87"/>
        <v>0</v>
      </c>
      <c r="FV20" s="1058">
        <f t="shared" si="88"/>
        <v>0</v>
      </c>
      <c r="FW20" s="1058">
        <f t="shared" si="89"/>
        <v>0</v>
      </c>
      <c r="FX20" s="1058">
        <f t="shared" si="90"/>
        <v>0</v>
      </c>
      <c r="FY20" s="1058">
        <f t="shared" si="91"/>
        <v>0</v>
      </c>
      <c r="FZ20" s="1058">
        <f t="shared" si="92"/>
        <v>0</v>
      </c>
      <c r="GA20" s="1058">
        <f t="shared" si="93"/>
        <v>0</v>
      </c>
      <c r="GB20" s="1058">
        <f t="shared" si="94"/>
        <v>0</v>
      </c>
      <c r="GC20" s="1058">
        <f t="shared" si="95"/>
        <v>0</v>
      </c>
      <c r="GE20" s="1058">
        <v>136</v>
      </c>
      <c r="GF20" s="1058">
        <v>0</v>
      </c>
      <c r="GG20" s="424"/>
      <c r="GH20" s="424"/>
      <c r="GI20" s="424"/>
      <c r="GJ20" s="424"/>
      <c r="GL20" s="558"/>
      <c r="GM20" s="558"/>
      <c r="GN20" s="406"/>
      <c r="GO20" s="406"/>
      <c r="GP20" s="406"/>
      <c r="GQ20" s="428"/>
      <c r="GR20" s="422"/>
    </row>
    <row r="21" spans="1:200" ht="24.95" customHeight="1" x14ac:dyDescent="0.45">
      <c r="A21" s="424"/>
      <c r="B21" s="959"/>
      <c r="C21" s="959"/>
      <c r="D21" s="764"/>
      <c r="E21" s="424"/>
      <c r="F21" s="424"/>
      <c r="G21" s="424"/>
      <c r="H21" s="424"/>
      <c r="I21" s="424"/>
      <c r="J21" s="541"/>
      <c r="K21" s="424"/>
      <c r="L21" s="424"/>
      <c r="M21" s="608">
        <f t="shared" si="160"/>
        <v>0</v>
      </c>
      <c r="N21" s="70"/>
      <c r="O21" s="852"/>
      <c r="P21" s="866"/>
      <c r="Q21" s="852"/>
      <c r="R21" s="866"/>
      <c r="S21" s="852"/>
      <c r="T21" s="866"/>
      <c r="U21" s="867"/>
      <c r="V21" s="866"/>
      <c r="W21" s="867"/>
      <c r="X21" s="852"/>
      <c r="Y21" s="852"/>
      <c r="Z21" s="866"/>
      <c r="AA21" s="867"/>
      <c r="AB21" s="866"/>
      <c r="AC21" s="852"/>
      <c r="AD21" s="866"/>
      <c r="AE21" s="855"/>
      <c r="AF21" s="866"/>
      <c r="AG21" s="867"/>
      <c r="AH21" s="866"/>
      <c r="AI21" s="867"/>
      <c r="AJ21" s="866"/>
      <c r="AK21" s="867"/>
      <c r="AL21" s="866"/>
      <c r="AM21" s="852"/>
      <c r="AN21" s="866"/>
      <c r="AO21" s="867"/>
      <c r="AP21" s="866"/>
      <c r="AQ21" s="852"/>
      <c r="AR21" s="866"/>
      <c r="AS21" s="852"/>
      <c r="AT21" s="866"/>
      <c r="AU21" s="867"/>
      <c r="AV21" s="866"/>
      <c r="AW21" s="867"/>
      <c r="AX21" s="866"/>
      <c r="AY21" s="867"/>
      <c r="AZ21" s="866"/>
      <c r="BA21" s="867"/>
      <c r="BB21" s="866"/>
      <c r="BC21" s="867"/>
      <c r="BD21" s="866"/>
      <c r="BE21" s="867"/>
      <c r="BF21" s="869">
        <f t="shared" si="216"/>
        <v>0</v>
      </c>
      <c r="BG21" s="869">
        <f t="shared" si="217"/>
        <v>0</v>
      </c>
      <c r="BH21" s="84"/>
      <c r="BI21" s="424"/>
      <c r="BJ21" s="424"/>
      <c r="BK21" s="424"/>
      <c r="BL21" s="424"/>
      <c r="BM21" s="424"/>
      <c r="BN21" s="959"/>
      <c r="BO21" s="959"/>
      <c r="BP21" s="764"/>
      <c r="BQ21" s="424"/>
      <c r="BR21" s="424"/>
      <c r="BS21" s="424"/>
      <c r="BT21" s="424"/>
      <c r="BU21" s="424"/>
      <c r="BV21" s="541"/>
      <c r="BW21" s="541"/>
      <c r="BX21" s="424"/>
      <c r="BY21" s="608">
        <f t="shared" si="177"/>
        <v>0</v>
      </c>
      <c r="BZ21" s="70"/>
      <c r="CA21" s="767"/>
      <c r="CB21" s="796"/>
      <c r="CC21" s="767"/>
      <c r="CD21" s="796"/>
      <c r="CE21" s="767"/>
      <c r="CF21" s="780"/>
      <c r="CG21" s="612"/>
      <c r="CH21" s="780"/>
      <c r="CI21" s="612"/>
      <c r="CJ21" s="612"/>
      <c r="CK21" s="767"/>
      <c r="CL21" s="780"/>
      <c r="CM21" s="612"/>
      <c r="CN21" s="780"/>
      <c r="CO21" s="767"/>
      <c r="CP21" s="780"/>
      <c r="CQ21" s="770"/>
      <c r="CR21" s="780"/>
      <c r="CS21" s="612"/>
      <c r="CT21" s="780"/>
      <c r="CU21" s="612"/>
      <c r="CV21" s="780"/>
      <c r="CW21" s="612"/>
      <c r="CX21" s="780"/>
      <c r="CY21" s="767"/>
      <c r="CZ21" s="780"/>
      <c r="DA21" s="612"/>
      <c r="DB21" s="780"/>
      <c r="DC21" s="767"/>
      <c r="DD21" s="780"/>
      <c r="DE21" s="612"/>
      <c r="DF21" s="780"/>
      <c r="DG21" s="612"/>
      <c r="DH21" s="780"/>
      <c r="DI21" s="612"/>
      <c r="DJ21" s="780"/>
      <c r="DK21" s="612"/>
      <c r="DL21" s="780"/>
      <c r="DM21" s="612"/>
      <c r="DN21" s="780"/>
      <c r="DO21" s="612"/>
      <c r="DP21" s="780"/>
      <c r="DQ21" s="612"/>
      <c r="DR21" s="612"/>
      <c r="DS21" s="612">
        <f t="shared" si="178"/>
        <v>0</v>
      </c>
      <c r="DT21" s="84"/>
      <c r="DU21" s="424"/>
      <c r="DV21" s="424"/>
      <c r="DW21" s="424"/>
      <c r="DX21" s="424"/>
      <c r="DY21" s="424"/>
      <c r="DZ21" s="959"/>
      <c r="EA21" s="959"/>
      <c r="EB21" s="1039"/>
      <c r="EC21" s="424"/>
      <c r="ED21" s="424"/>
      <c r="EE21" s="424"/>
      <c r="EF21" s="424"/>
      <c r="EG21" s="424"/>
      <c r="EH21" s="424"/>
      <c r="EI21" s="424"/>
      <c r="EJ21" s="429">
        <f t="shared" si="50"/>
        <v>0</v>
      </c>
      <c r="EK21" s="429">
        <f t="shared" si="51"/>
        <v>0</v>
      </c>
      <c r="EL21" s="429">
        <f t="shared" si="52"/>
        <v>0</v>
      </c>
      <c r="EM21" s="1058">
        <f t="shared" si="53"/>
        <v>0</v>
      </c>
      <c r="EN21" s="1058">
        <f t="shared" si="54"/>
        <v>0</v>
      </c>
      <c r="EO21" s="1058">
        <f t="shared" si="55"/>
        <v>0</v>
      </c>
      <c r="EP21" s="1058">
        <f t="shared" si="56"/>
        <v>0</v>
      </c>
      <c r="EQ21" s="1058">
        <f t="shared" si="57"/>
        <v>0</v>
      </c>
      <c r="ER21" s="1058">
        <f t="shared" si="58"/>
        <v>0</v>
      </c>
      <c r="ES21" s="1058">
        <f t="shared" si="59"/>
        <v>0</v>
      </c>
      <c r="ET21" s="1058">
        <f t="shared" si="60"/>
        <v>0</v>
      </c>
      <c r="EU21" s="1058">
        <f t="shared" si="61"/>
        <v>0</v>
      </c>
      <c r="EV21" s="1058">
        <f t="shared" si="62"/>
        <v>0</v>
      </c>
      <c r="EW21" s="1058">
        <f t="shared" si="63"/>
        <v>0</v>
      </c>
      <c r="EX21" s="1058">
        <f t="shared" si="64"/>
        <v>0</v>
      </c>
      <c r="EY21" s="1058">
        <f t="shared" si="65"/>
        <v>0</v>
      </c>
      <c r="EZ21" s="1058">
        <f t="shared" si="66"/>
        <v>0</v>
      </c>
      <c r="FA21" s="1058">
        <f t="shared" si="67"/>
        <v>0</v>
      </c>
      <c r="FB21" s="1058">
        <f t="shared" si="68"/>
        <v>0</v>
      </c>
      <c r="FC21" s="1058">
        <f t="shared" si="69"/>
        <v>0</v>
      </c>
      <c r="FD21" s="1058">
        <f t="shared" si="70"/>
        <v>0</v>
      </c>
      <c r="FE21" s="1058">
        <f t="shared" si="71"/>
        <v>0</v>
      </c>
      <c r="FF21" s="1058">
        <f t="shared" si="72"/>
        <v>0</v>
      </c>
      <c r="FG21" s="1058">
        <f t="shared" si="73"/>
        <v>0</v>
      </c>
      <c r="FH21" s="1058">
        <f t="shared" si="74"/>
        <v>0</v>
      </c>
      <c r="FI21" s="1058">
        <f t="shared" si="75"/>
        <v>0</v>
      </c>
      <c r="FJ21" s="1058">
        <f t="shared" si="76"/>
        <v>0</v>
      </c>
      <c r="FK21" s="1058">
        <f t="shared" si="77"/>
        <v>0</v>
      </c>
      <c r="FL21" s="1058">
        <f t="shared" si="78"/>
        <v>0</v>
      </c>
      <c r="FM21" s="1058">
        <f t="shared" si="79"/>
        <v>0</v>
      </c>
      <c r="FN21" s="1058">
        <f t="shared" si="80"/>
        <v>0</v>
      </c>
      <c r="FO21" s="1059">
        <f t="shared" si="81"/>
        <v>0</v>
      </c>
      <c r="FP21" s="1058">
        <f t="shared" si="82"/>
        <v>0</v>
      </c>
      <c r="FQ21" s="1058">
        <f t="shared" si="83"/>
        <v>0</v>
      </c>
      <c r="FR21" s="1058">
        <f t="shared" si="84"/>
        <v>0</v>
      </c>
      <c r="FS21" s="1058">
        <f t="shared" si="85"/>
        <v>0</v>
      </c>
      <c r="FT21" s="1058">
        <f t="shared" si="86"/>
        <v>0</v>
      </c>
      <c r="FU21" s="1058">
        <f t="shared" si="87"/>
        <v>0</v>
      </c>
      <c r="FV21" s="1058">
        <f t="shared" si="88"/>
        <v>0</v>
      </c>
      <c r="FW21" s="1058">
        <f t="shared" si="89"/>
        <v>0</v>
      </c>
      <c r="FX21" s="1058">
        <f t="shared" si="90"/>
        <v>0</v>
      </c>
      <c r="FY21" s="1058">
        <f t="shared" si="91"/>
        <v>0</v>
      </c>
      <c r="FZ21" s="1058">
        <f t="shared" si="92"/>
        <v>0</v>
      </c>
      <c r="GA21" s="1058">
        <f t="shared" si="93"/>
        <v>0</v>
      </c>
      <c r="GB21" s="1058">
        <f t="shared" si="94"/>
        <v>0</v>
      </c>
      <c r="GC21" s="1058">
        <f t="shared" si="95"/>
        <v>0</v>
      </c>
      <c r="GE21" s="1058">
        <v>0</v>
      </c>
      <c r="GF21" s="1058">
        <v>0</v>
      </c>
      <c r="GG21" s="424"/>
      <c r="GH21" s="424"/>
      <c r="GI21" s="424"/>
      <c r="GJ21" s="424"/>
      <c r="GL21" s="558"/>
      <c r="GM21" s="558"/>
      <c r="GN21" s="406"/>
      <c r="GO21" s="406"/>
      <c r="GP21" s="406"/>
      <c r="GQ21" s="428"/>
      <c r="GR21" s="422"/>
    </row>
    <row r="22" spans="1:200" ht="24.95" customHeight="1" x14ac:dyDescent="0.45">
      <c r="A22" s="424"/>
      <c r="B22" s="959"/>
      <c r="C22" s="959"/>
      <c r="D22" s="764"/>
      <c r="E22" s="424"/>
      <c r="F22" s="424"/>
      <c r="G22" s="424"/>
      <c r="H22" s="424"/>
      <c r="I22" s="424"/>
      <c r="J22" s="541"/>
      <c r="K22" s="424"/>
      <c r="L22" s="424"/>
      <c r="M22" s="608">
        <f t="shared" si="160"/>
        <v>0</v>
      </c>
      <c r="N22" s="70"/>
      <c r="O22" s="852"/>
      <c r="P22" s="866"/>
      <c r="Q22" s="852"/>
      <c r="R22" s="866"/>
      <c r="S22" s="852"/>
      <c r="T22" s="866"/>
      <c r="U22" s="867"/>
      <c r="V22" s="866"/>
      <c r="W22" s="867"/>
      <c r="X22" s="852"/>
      <c r="Y22" s="852"/>
      <c r="Z22" s="866"/>
      <c r="AA22" s="867"/>
      <c r="AB22" s="866"/>
      <c r="AC22" s="852"/>
      <c r="AD22" s="866"/>
      <c r="AE22" s="855"/>
      <c r="AF22" s="866"/>
      <c r="AG22" s="867"/>
      <c r="AH22" s="866"/>
      <c r="AI22" s="867"/>
      <c r="AJ22" s="866"/>
      <c r="AK22" s="867"/>
      <c r="AL22" s="866"/>
      <c r="AM22" s="852"/>
      <c r="AN22" s="866"/>
      <c r="AO22" s="867"/>
      <c r="AP22" s="866"/>
      <c r="AQ22" s="852"/>
      <c r="AR22" s="866"/>
      <c r="AS22" s="852"/>
      <c r="AT22" s="866"/>
      <c r="AU22" s="867"/>
      <c r="AV22" s="866"/>
      <c r="AW22" s="867"/>
      <c r="AX22" s="866"/>
      <c r="AY22" s="867"/>
      <c r="AZ22" s="866"/>
      <c r="BA22" s="867"/>
      <c r="BB22" s="866"/>
      <c r="BC22" s="867"/>
      <c r="BD22" s="866"/>
      <c r="BE22" s="867"/>
      <c r="BF22" s="869">
        <f t="shared" si="216"/>
        <v>0</v>
      </c>
      <c r="BG22" s="869">
        <f t="shared" si="217"/>
        <v>0</v>
      </c>
      <c r="BH22" s="84"/>
      <c r="BI22" s="424"/>
      <c r="BJ22" s="424"/>
      <c r="BK22" s="424"/>
      <c r="BL22" s="424"/>
      <c r="BM22" s="424"/>
      <c r="BN22" s="959"/>
      <c r="BO22" s="959"/>
      <c r="BP22" s="764"/>
      <c r="BQ22" s="424"/>
      <c r="BR22" s="424"/>
      <c r="BS22" s="424"/>
      <c r="BT22" s="424"/>
      <c r="BU22" s="424"/>
      <c r="BV22" s="541"/>
      <c r="BW22" s="541"/>
      <c r="BX22" s="424"/>
      <c r="BY22" s="608">
        <f t="shared" si="177"/>
        <v>0</v>
      </c>
      <c r="BZ22" s="70"/>
      <c r="CA22" s="767"/>
      <c r="CB22" s="796"/>
      <c r="CC22" s="767"/>
      <c r="CD22" s="796"/>
      <c r="CE22" s="767"/>
      <c r="CF22" s="780"/>
      <c r="CG22" s="612"/>
      <c r="CH22" s="780"/>
      <c r="CI22" s="612"/>
      <c r="CJ22" s="612"/>
      <c r="CK22" s="767"/>
      <c r="CL22" s="780"/>
      <c r="CM22" s="612"/>
      <c r="CN22" s="780"/>
      <c r="CO22" s="767"/>
      <c r="CP22" s="780"/>
      <c r="CQ22" s="770"/>
      <c r="CR22" s="780"/>
      <c r="CS22" s="612"/>
      <c r="CT22" s="780"/>
      <c r="CU22" s="612"/>
      <c r="CV22" s="780"/>
      <c r="CW22" s="612"/>
      <c r="CX22" s="780"/>
      <c r="CY22" s="767"/>
      <c r="CZ22" s="780"/>
      <c r="DA22" s="612"/>
      <c r="DB22" s="780"/>
      <c r="DC22" s="767"/>
      <c r="DD22" s="780"/>
      <c r="DE22" s="612"/>
      <c r="DF22" s="780"/>
      <c r="DG22" s="612"/>
      <c r="DH22" s="780"/>
      <c r="DI22" s="612"/>
      <c r="DJ22" s="780"/>
      <c r="DK22" s="612"/>
      <c r="DL22" s="780"/>
      <c r="DM22" s="612"/>
      <c r="DN22" s="780"/>
      <c r="DO22" s="612"/>
      <c r="DP22" s="780"/>
      <c r="DQ22" s="612"/>
      <c r="DR22" s="612"/>
      <c r="DS22" s="612">
        <f t="shared" si="178"/>
        <v>0</v>
      </c>
      <c r="DT22" s="84"/>
      <c r="DU22" s="424"/>
      <c r="DV22" s="424"/>
      <c r="DW22" s="424"/>
      <c r="DX22" s="424"/>
      <c r="DY22" s="424"/>
      <c r="DZ22" s="959"/>
      <c r="EA22" s="959"/>
      <c r="EB22" s="1039"/>
      <c r="EC22" s="424"/>
      <c r="ED22" s="424"/>
      <c r="EE22" s="424"/>
      <c r="EF22" s="424"/>
      <c r="EG22" s="424"/>
      <c r="EH22" s="424"/>
      <c r="EI22" s="424"/>
      <c r="EJ22" s="429">
        <f t="shared" si="50"/>
        <v>0</v>
      </c>
      <c r="EK22" s="429">
        <f t="shared" si="51"/>
        <v>0</v>
      </c>
      <c r="EL22" s="429">
        <f t="shared" si="52"/>
        <v>0</v>
      </c>
      <c r="EM22" s="1058">
        <f t="shared" si="53"/>
        <v>0</v>
      </c>
      <c r="EN22" s="1058">
        <f t="shared" si="54"/>
        <v>0</v>
      </c>
      <c r="EO22" s="1058">
        <f t="shared" si="55"/>
        <v>0</v>
      </c>
      <c r="EP22" s="1058">
        <f t="shared" si="56"/>
        <v>0</v>
      </c>
      <c r="EQ22" s="1058">
        <f t="shared" si="57"/>
        <v>0</v>
      </c>
      <c r="ER22" s="1058">
        <f t="shared" si="58"/>
        <v>0</v>
      </c>
      <c r="ES22" s="1058">
        <f t="shared" si="59"/>
        <v>0</v>
      </c>
      <c r="ET22" s="1058">
        <f t="shared" si="60"/>
        <v>0</v>
      </c>
      <c r="EU22" s="1058">
        <f t="shared" si="61"/>
        <v>0</v>
      </c>
      <c r="EV22" s="1058">
        <f t="shared" si="62"/>
        <v>0</v>
      </c>
      <c r="EW22" s="1058">
        <f t="shared" si="63"/>
        <v>0</v>
      </c>
      <c r="EX22" s="1058">
        <f t="shared" si="64"/>
        <v>0</v>
      </c>
      <c r="EY22" s="1058">
        <f t="shared" si="65"/>
        <v>0</v>
      </c>
      <c r="EZ22" s="1058">
        <f t="shared" si="66"/>
        <v>0</v>
      </c>
      <c r="FA22" s="1058">
        <f t="shared" si="67"/>
        <v>0</v>
      </c>
      <c r="FB22" s="1058">
        <f t="shared" si="68"/>
        <v>0</v>
      </c>
      <c r="FC22" s="1058">
        <f t="shared" si="69"/>
        <v>0</v>
      </c>
      <c r="FD22" s="1058">
        <f t="shared" si="70"/>
        <v>0</v>
      </c>
      <c r="FE22" s="1058">
        <f t="shared" si="71"/>
        <v>0</v>
      </c>
      <c r="FF22" s="1058">
        <f t="shared" si="72"/>
        <v>0</v>
      </c>
      <c r="FG22" s="1058">
        <f t="shared" si="73"/>
        <v>0</v>
      </c>
      <c r="FH22" s="1058">
        <f t="shared" si="74"/>
        <v>0</v>
      </c>
      <c r="FI22" s="1058">
        <f t="shared" si="75"/>
        <v>0</v>
      </c>
      <c r="FJ22" s="1058">
        <f t="shared" si="76"/>
        <v>0</v>
      </c>
      <c r="FK22" s="1058">
        <f t="shared" si="77"/>
        <v>0</v>
      </c>
      <c r="FL22" s="1058">
        <f t="shared" si="78"/>
        <v>0</v>
      </c>
      <c r="FM22" s="1058">
        <f t="shared" si="79"/>
        <v>0</v>
      </c>
      <c r="FN22" s="1058">
        <f t="shared" si="80"/>
        <v>0</v>
      </c>
      <c r="FO22" s="1059">
        <f t="shared" si="81"/>
        <v>0</v>
      </c>
      <c r="FP22" s="1058">
        <f t="shared" si="82"/>
        <v>0</v>
      </c>
      <c r="FQ22" s="1058">
        <f t="shared" si="83"/>
        <v>0</v>
      </c>
      <c r="FR22" s="1058">
        <f t="shared" si="84"/>
        <v>0</v>
      </c>
      <c r="FS22" s="1058">
        <f t="shared" si="85"/>
        <v>0</v>
      </c>
      <c r="FT22" s="1058">
        <f t="shared" si="86"/>
        <v>0</v>
      </c>
      <c r="FU22" s="1058">
        <f t="shared" si="87"/>
        <v>0</v>
      </c>
      <c r="FV22" s="1058">
        <f t="shared" si="88"/>
        <v>0</v>
      </c>
      <c r="FW22" s="1058">
        <f t="shared" si="89"/>
        <v>0</v>
      </c>
      <c r="FX22" s="1058">
        <f t="shared" si="90"/>
        <v>0</v>
      </c>
      <c r="FY22" s="1058">
        <f t="shared" si="91"/>
        <v>0</v>
      </c>
      <c r="FZ22" s="1058">
        <f t="shared" si="92"/>
        <v>0</v>
      </c>
      <c r="GA22" s="1058">
        <f t="shared" si="93"/>
        <v>0</v>
      </c>
      <c r="GB22" s="1058">
        <f t="shared" si="94"/>
        <v>0</v>
      </c>
      <c r="GC22" s="1058">
        <f t="shared" si="95"/>
        <v>0</v>
      </c>
      <c r="GE22" s="1058">
        <v>0</v>
      </c>
      <c r="GF22" s="1058">
        <v>0</v>
      </c>
      <c r="GG22" s="424"/>
      <c r="GH22" s="424"/>
      <c r="GI22" s="424"/>
      <c r="GJ22" s="424"/>
      <c r="GL22" s="558"/>
      <c r="GM22" s="558"/>
      <c r="GN22" s="406"/>
      <c r="GO22" s="406"/>
      <c r="GP22" s="406"/>
      <c r="GQ22" s="428"/>
      <c r="GR22" s="422"/>
    </row>
    <row r="23" spans="1:200" ht="24.95" customHeight="1" x14ac:dyDescent="0.45">
      <c r="A23" s="424"/>
      <c r="B23" s="959"/>
      <c r="C23" s="959"/>
      <c r="D23" s="764"/>
      <c r="E23" s="424"/>
      <c r="F23" s="424"/>
      <c r="G23" s="424"/>
      <c r="H23" s="424"/>
      <c r="I23" s="424"/>
      <c r="J23" s="541"/>
      <c r="K23" s="424"/>
      <c r="L23" s="424"/>
      <c r="M23" s="608">
        <f t="shared" si="160"/>
        <v>0</v>
      </c>
      <c r="N23" s="70"/>
      <c r="O23" s="852"/>
      <c r="P23" s="866"/>
      <c r="Q23" s="852"/>
      <c r="R23" s="866"/>
      <c r="S23" s="852"/>
      <c r="T23" s="866"/>
      <c r="U23" s="867"/>
      <c r="V23" s="866"/>
      <c r="W23" s="867"/>
      <c r="X23" s="852"/>
      <c r="Y23" s="852"/>
      <c r="Z23" s="866"/>
      <c r="AA23" s="867"/>
      <c r="AB23" s="866"/>
      <c r="AC23" s="852"/>
      <c r="AD23" s="866"/>
      <c r="AE23" s="855"/>
      <c r="AF23" s="866"/>
      <c r="AG23" s="867"/>
      <c r="AH23" s="866"/>
      <c r="AI23" s="867"/>
      <c r="AJ23" s="866"/>
      <c r="AK23" s="867"/>
      <c r="AL23" s="866"/>
      <c r="AM23" s="852"/>
      <c r="AN23" s="866"/>
      <c r="AO23" s="867"/>
      <c r="AP23" s="866"/>
      <c r="AQ23" s="852"/>
      <c r="AR23" s="866"/>
      <c r="AS23" s="852"/>
      <c r="AT23" s="866"/>
      <c r="AU23" s="867"/>
      <c r="AV23" s="866"/>
      <c r="AW23" s="867"/>
      <c r="AX23" s="866"/>
      <c r="AY23" s="867"/>
      <c r="AZ23" s="866"/>
      <c r="BA23" s="867"/>
      <c r="BB23" s="866"/>
      <c r="BC23" s="867"/>
      <c r="BD23" s="866"/>
      <c r="BE23" s="867"/>
      <c r="BF23" s="867"/>
      <c r="BG23" s="867">
        <f t="shared" si="161"/>
        <v>0</v>
      </c>
      <c r="BH23" s="84"/>
      <c r="BI23" s="424"/>
      <c r="BJ23" s="424"/>
      <c r="BK23" s="424"/>
      <c r="BL23" s="424"/>
      <c r="BM23" s="424"/>
      <c r="BN23" s="959"/>
      <c r="BO23" s="959"/>
      <c r="BP23" s="764"/>
      <c r="BQ23" s="424"/>
      <c r="BR23" s="424"/>
      <c r="BS23" s="424"/>
      <c r="BT23" s="424"/>
      <c r="BU23" s="424"/>
      <c r="BV23" s="541"/>
      <c r="BW23" s="541"/>
      <c r="BX23" s="424"/>
      <c r="BY23" s="608">
        <f t="shared" si="177"/>
        <v>0</v>
      </c>
      <c r="BZ23" s="70"/>
      <c r="CA23" s="767"/>
      <c r="CB23" s="796"/>
      <c r="CC23" s="767"/>
      <c r="CD23" s="796"/>
      <c r="CE23" s="767"/>
      <c r="CF23" s="780"/>
      <c r="CG23" s="612"/>
      <c r="CH23" s="780"/>
      <c r="CI23" s="612"/>
      <c r="CJ23" s="612"/>
      <c r="CK23" s="767"/>
      <c r="CL23" s="780"/>
      <c r="CM23" s="612"/>
      <c r="CN23" s="780"/>
      <c r="CO23" s="767"/>
      <c r="CP23" s="780"/>
      <c r="CQ23" s="770"/>
      <c r="CR23" s="780"/>
      <c r="CS23" s="612"/>
      <c r="CT23" s="780"/>
      <c r="CU23" s="612"/>
      <c r="CV23" s="780"/>
      <c r="CW23" s="612"/>
      <c r="CX23" s="780"/>
      <c r="CY23" s="767"/>
      <c r="CZ23" s="780"/>
      <c r="DA23" s="612"/>
      <c r="DB23" s="780"/>
      <c r="DC23" s="767"/>
      <c r="DD23" s="780"/>
      <c r="DE23" s="612"/>
      <c r="DF23" s="780"/>
      <c r="DG23" s="612"/>
      <c r="DH23" s="780"/>
      <c r="DI23" s="612"/>
      <c r="DJ23" s="780"/>
      <c r="DK23" s="612"/>
      <c r="DL23" s="780"/>
      <c r="DM23" s="612"/>
      <c r="DN23" s="780"/>
      <c r="DO23" s="612"/>
      <c r="DP23" s="780"/>
      <c r="DQ23" s="612"/>
      <c r="DR23" s="612"/>
      <c r="DS23" s="612">
        <f t="shared" si="178"/>
        <v>0</v>
      </c>
      <c r="DT23" s="84"/>
      <c r="DU23" s="424"/>
      <c r="DV23" s="424"/>
      <c r="DW23" s="424"/>
      <c r="DX23" s="424"/>
      <c r="DY23" s="424"/>
      <c r="DZ23" s="959"/>
      <c r="EA23" s="959"/>
      <c r="EB23" s="1039"/>
      <c r="EC23" s="424"/>
      <c r="ED23" s="424"/>
      <c r="EE23" s="424"/>
      <c r="EF23" s="424"/>
      <c r="EG23" s="424"/>
      <c r="EH23" s="424"/>
      <c r="EI23" s="424"/>
      <c r="EJ23" s="429">
        <f t="shared" si="50"/>
        <v>0</v>
      </c>
      <c r="EK23" s="429">
        <f t="shared" si="51"/>
        <v>0</v>
      </c>
      <c r="EL23" s="429">
        <f t="shared" si="52"/>
        <v>0</v>
      </c>
      <c r="EM23" s="1058">
        <f t="shared" si="53"/>
        <v>0</v>
      </c>
      <c r="EN23" s="1058">
        <f t="shared" si="54"/>
        <v>0</v>
      </c>
      <c r="EO23" s="1058">
        <f t="shared" si="55"/>
        <v>0</v>
      </c>
      <c r="EP23" s="1058">
        <f t="shared" si="56"/>
        <v>0</v>
      </c>
      <c r="EQ23" s="1058">
        <f t="shared" si="57"/>
        <v>0</v>
      </c>
      <c r="ER23" s="1058">
        <f t="shared" si="58"/>
        <v>0</v>
      </c>
      <c r="ES23" s="1058">
        <f t="shared" si="59"/>
        <v>0</v>
      </c>
      <c r="ET23" s="1058">
        <f t="shared" si="60"/>
        <v>0</v>
      </c>
      <c r="EU23" s="1058">
        <f t="shared" si="61"/>
        <v>0</v>
      </c>
      <c r="EV23" s="1058">
        <f t="shared" si="62"/>
        <v>0</v>
      </c>
      <c r="EW23" s="1058">
        <f t="shared" si="63"/>
        <v>0</v>
      </c>
      <c r="EX23" s="1058">
        <f t="shared" si="64"/>
        <v>0</v>
      </c>
      <c r="EY23" s="1058">
        <f t="shared" si="65"/>
        <v>0</v>
      </c>
      <c r="EZ23" s="1058">
        <f t="shared" si="66"/>
        <v>0</v>
      </c>
      <c r="FA23" s="1058">
        <f t="shared" si="67"/>
        <v>0</v>
      </c>
      <c r="FB23" s="1058">
        <f t="shared" si="68"/>
        <v>0</v>
      </c>
      <c r="FC23" s="1058">
        <f t="shared" si="69"/>
        <v>0</v>
      </c>
      <c r="FD23" s="1058">
        <f t="shared" si="70"/>
        <v>0</v>
      </c>
      <c r="FE23" s="1058">
        <f t="shared" si="71"/>
        <v>0</v>
      </c>
      <c r="FF23" s="1058">
        <f t="shared" si="72"/>
        <v>0</v>
      </c>
      <c r="FG23" s="1058">
        <f t="shared" si="73"/>
        <v>0</v>
      </c>
      <c r="FH23" s="1058">
        <f t="shared" si="74"/>
        <v>0</v>
      </c>
      <c r="FI23" s="1058">
        <f t="shared" si="75"/>
        <v>0</v>
      </c>
      <c r="FJ23" s="1058">
        <f t="shared" si="76"/>
        <v>0</v>
      </c>
      <c r="FK23" s="1058">
        <f t="shared" si="77"/>
        <v>0</v>
      </c>
      <c r="FL23" s="1058">
        <f t="shared" si="78"/>
        <v>0</v>
      </c>
      <c r="FM23" s="1058">
        <f t="shared" si="79"/>
        <v>0</v>
      </c>
      <c r="FN23" s="1058">
        <f t="shared" si="80"/>
        <v>0</v>
      </c>
      <c r="FO23" s="1059">
        <f t="shared" si="81"/>
        <v>0</v>
      </c>
      <c r="FP23" s="1058">
        <f t="shared" si="82"/>
        <v>0</v>
      </c>
      <c r="FQ23" s="1058">
        <f t="shared" si="83"/>
        <v>0</v>
      </c>
      <c r="FR23" s="1058">
        <f t="shared" si="84"/>
        <v>0</v>
      </c>
      <c r="FS23" s="1058">
        <f t="shared" si="85"/>
        <v>0</v>
      </c>
      <c r="FT23" s="1058">
        <f t="shared" si="86"/>
        <v>0</v>
      </c>
      <c r="FU23" s="1058">
        <f t="shared" si="87"/>
        <v>0</v>
      </c>
      <c r="FV23" s="1058">
        <f t="shared" si="88"/>
        <v>0</v>
      </c>
      <c r="FW23" s="1058">
        <f t="shared" si="89"/>
        <v>0</v>
      </c>
      <c r="FX23" s="1058">
        <f t="shared" si="90"/>
        <v>0</v>
      </c>
      <c r="FY23" s="1058">
        <f t="shared" si="91"/>
        <v>0</v>
      </c>
      <c r="FZ23" s="1058">
        <f t="shared" si="92"/>
        <v>0</v>
      </c>
      <c r="GA23" s="1058">
        <f t="shared" si="93"/>
        <v>0</v>
      </c>
      <c r="GB23" s="1058">
        <f t="shared" si="94"/>
        <v>0</v>
      </c>
      <c r="GC23" s="1058">
        <f t="shared" si="95"/>
        <v>0</v>
      </c>
      <c r="GE23" s="1058">
        <v>0</v>
      </c>
      <c r="GF23" s="1058">
        <v>0</v>
      </c>
      <c r="GG23" s="424"/>
      <c r="GH23" s="424"/>
      <c r="GI23" s="424"/>
      <c r="GJ23" s="424"/>
      <c r="GL23" s="558"/>
      <c r="GM23" s="558"/>
      <c r="GN23" s="406"/>
      <c r="GO23" s="406"/>
      <c r="GP23" s="406"/>
      <c r="GQ23" s="428"/>
      <c r="GR23" s="422"/>
    </row>
    <row r="24" spans="1:200" ht="24.95" customHeight="1" x14ac:dyDescent="0.45">
      <c r="A24" s="424">
        <v>3</v>
      </c>
      <c r="B24" s="964" t="s">
        <v>647</v>
      </c>
      <c r="C24" s="965" t="s">
        <v>648</v>
      </c>
      <c r="D24" s="764">
        <v>1</v>
      </c>
      <c r="E24" s="424"/>
      <c r="F24" s="424"/>
      <c r="G24" s="424"/>
      <c r="H24" s="424"/>
      <c r="I24" s="424"/>
      <c r="J24" s="541"/>
      <c r="K24" s="424"/>
      <c r="L24" s="424">
        <f t="shared" ref="L24:AQ24" si="220">SUM(L25:L38)</f>
        <v>112</v>
      </c>
      <c r="M24" s="613">
        <f>SUM(M25:M38)</f>
        <v>112</v>
      </c>
      <c r="N24" s="424">
        <f t="shared" si="220"/>
        <v>54</v>
      </c>
      <c r="O24" s="765">
        <f t="shared" si="220"/>
        <v>54</v>
      </c>
      <c r="P24" s="766">
        <f t="shared" si="220"/>
        <v>14</v>
      </c>
      <c r="Q24" s="765">
        <f t="shared" si="220"/>
        <v>14</v>
      </c>
      <c r="R24" s="766">
        <f t="shared" si="220"/>
        <v>44</v>
      </c>
      <c r="S24" s="765">
        <f t="shared" si="220"/>
        <v>44</v>
      </c>
      <c r="T24" s="766">
        <f t="shared" si="220"/>
        <v>0</v>
      </c>
      <c r="U24" s="766">
        <f t="shared" si="220"/>
        <v>0</v>
      </c>
      <c r="V24" s="766">
        <f t="shared" si="220"/>
        <v>0</v>
      </c>
      <c r="W24" s="766">
        <f t="shared" si="220"/>
        <v>0</v>
      </c>
      <c r="X24" s="765">
        <f t="shared" si="220"/>
        <v>0</v>
      </c>
      <c r="Y24" s="765">
        <f t="shared" si="220"/>
        <v>4</v>
      </c>
      <c r="Z24" s="766">
        <f t="shared" si="220"/>
        <v>0</v>
      </c>
      <c r="AA24" s="766">
        <f t="shared" si="220"/>
        <v>0</v>
      </c>
      <c r="AB24" s="766">
        <f t="shared" si="220"/>
        <v>17</v>
      </c>
      <c r="AC24" s="765">
        <f t="shared" si="220"/>
        <v>85</v>
      </c>
      <c r="AD24" s="766">
        <f t="shared" si="220"/>
        <v>1</v>
      </c>
      <c r="AE24" s="765">
        <f t="shared" si="220"/>
        <v>75</v>
      </c>
      <c r="AF24" s="766">
        <f t="shared" si="220"/>
        <v>0</v>
      </c>
      <c r="AG24" s="766">
        <f t="shared" si="220"/>
        <v>0</v>
      </c>
      <c r="AH24" s="766">
        <f t="shared" si="220"/>
        <v>0</v>
      </c>
      <c r="AI24" s="766">
        <f t="shared" si="220"/>
        <v>0</v>
      </c>
      <c r="AJ24" s="766">
        <f t="shared" si="220"/>
        <v>0</v>
      </c>
      <c r="AK24" s="766">
        <f t="shared" si="220"/>
        <v>0</v>
      </c>
      <c r="AL24" s="766">
        <f t="shared" si="220"/>
        <v>1</v>
      </c>
      <c r="AM24" s="765">
        <f t="shared" si="220"/>
        <v>12</v>
      </c>
      <c r="AN24" s="766">
        <f t="shared" si="220"/>
        <v>0</v>
      </c>
      <c r="AO24" s="766">
        <f t="shared" si="220"/>
        <v>0</v>
      </c>
      <c r="AP24" s="766">
        <f t="shared" si="220"/>
        <v>2</v>
      </c>
      <c r="AQ24" s="765">
        <f t="shared" si="220"/>
        <v>24.333333333333336</v>
      </c>
      <c r="AR24" s="766">
        <f t="shared" ref="AR24:BF24" si="221">SUM(AR25:AR38)</f>
        <v>0</v>
      </c>
      <c r="AS24" s="765">
        <f t="shared" si="221"/>
        <v>0</v>
      </c>
      <c r="AT24" s="766">
        <f t="shared" si="221"/>
        <v>1</v>
      </c>
      <c r="AU24" s="766">
        <f t="shared" si="221"/>
        <v>2</v>
      </c>
      <c r="AV24" s="766">
        <f t="shared" si="221"/>
        <v>0</v>
      </c>
      <c r="AW24" s="766">
        <f t="shared" si="221"/>
        <v>0</v>
      </c>
      <c r="AX24" s="766">
        <f t="shared" si="221"/>
        <v>0</v>
      </c>
      <c r="AY24" s="766">
        <f t="shared" si="221"/>
        <v>0</v>
      </c>
      <c r="AZ24" s="766">
        <f t="shared" si="221"/>
        <v>0</v>
      </c>
      <c r="BA24" s="766">
        <f t="shared" si="221"/>
        <v>0</v>
      </c>
      <c r="BB24" s="766">
        <f t="shared" si="221"/>
        <v>0</v>
      </c>
      <c r="BC24" s="766">
        <f t="shared" si="221"/>
        <v>0</v>
      </c>
      <c r="BD24" s="766">
        <f t="shared" si="221"/>
        <v>0</v>
      </c>
      <c r="BE24" s="766">
        <f t="shared" si="221"/>
        <v>0</v>
      </c>
      <c r="BF24" s="766">
        <f t="shared" si="221"/>
        <v>314.33333333333331</v>
      </c>
      <c r="BG24" s="766">
        <f>SUM(BG25:BG38)</f>
        <v>136.33333333333334</v>
      </c>
      <c r="BH24" s="425"/>
      <c r="BI24" s="424"/>
      <c r="BJ24" s="424"/>
      <c r="BK24" s="424"/>
      <c r="BL24" s="424"/>
      <c r="BM24" s="424">
        <v>3</v>
      </c>
      <c r="BN24" s="964" t="s">
        <v>647</v>
      </c>
      <c r="BO24" s="965" t="s">
        <v>648</v>
      </c>
      <c r="BP24" s="764">
        <v>1</v>
      </c>
      <c r="BQ24" s="424"/>
      <c r="BR24" s="424"/>
      <c r="BS24" s="424"/>
      <c r="BT24" s="424"/>
      <c r="BU24" s="424"/>
      <c r="BV24" s="541"/>
      <c r="BW24" s="541"/>
      <c r="BX24" s="424">
        <f t="shared" ref="BX24:DC24" si="222">SUM(BX25:BX38)</f>
        <v>186</v>
      </c>
      <c r="BY24" s="424">
        <f t="shared" si="222"/>
        <v>186</v>
      </c>
      <c r="BZ24" s="424">
        <f t="shared" si="222"/>
        <v>42</v>
      </c>
      <c r="CA24" s="765">
        <f t="shared" si="222"/>
        <v>42</v>
      </c>
      <c r="CB24" s="765">
        <f t="shared" si="222"/>
        <v>16</v>
      </c>
      <c r="CC24" s="765">
        <f t="shared" si="222"/>
        <v>16</v>
      </c>
      <c r="CD24" s="765">
        <f t="shared" si="222"/>
        <v>128</v>
      </c>
      <c r="CE24" s="765">
        <f t="shared" si="222"/>
        <v>128</v>
      </c>
      <c r="CF24" s="766">
        <f t="shared" si="222"/>
        <v>0</v>
      </c>
      <c r="CG24" s="766">
        <f t="shared" si="222"/>
        <v>0</v>
      </c>
      <c r="CH24" s="766">
        <f t="shared" si="222"/>
        <v>0</v>
      </c>
      <c r="CI24" s="766">
        <f t="shared" si="222"/>
        <v>0</v>
      </c>
      <c r="CJ24" s="766">
        <f t="shared" si="222"/>
        <v>1</v>
      </c>
      <c r="CK24" s="765">
        <f t="shared" si="222"/>
        <v>8</v>
      </c>
      <c r="CL24" s="766">
        <f t="shared" si="222"/>
        <v>0</v>
      </c>
      <c r="CM24" s="766">
        <f t="shared" si="222"/>
        <v>0</v>
      </c>
      <c r="CN24" s="766">
        <f t="shared" si="222"/>
        <v>4</v>
      </c>
      <c r="CO24" s="765">
        <f t="shared" si="222"/>
        <v>32</v>
      </c>
      <c r="CP24" s="766">
        <f t="shared" si="222"/>
        <v>1</v>
      </c>
      <c r="CQ24" s="765">
        <f t="shared" si="222"/>
        <v>75</v>
      </c>
      <c r="CR24" s="766">
        <f t="shared" si="222"/>
        <v>0</v>
      </c>
      <c r="CS24" s="766">
        <f t="shared" si="222"/>
        <v>0</v>
      </c>
      <c r="CT24" s="766">
        <f t="shared" si="222"/>
        <v>0</v>
      </c>
      <c r="CU24" s="766">
        <f t="shared" si="222"/>
        <v>0</v>
      </c>
      <c r="CV24" s="766">
        <f t="shared" si="222"/>
        <v>0</v>
      </c>
      <c r="CW24" s="766">
        <f t="shared" si="222"/>
        <v>0</v>
      </c>
      <c r="CX24" s="766">
        <f t="shared" si="222"/>
        <v>1</v>
      </c>
      <c r="CY24" s="765">
        <f t="shared" si="222"/>
        <v>12</v>
      </c>
      <c r="CZ24" s="766">
        <f t="shared" si="222"/>
        <v>0</v>
      </c>
      <c r="DA24" s="766">
        <f t="shared" si="222"/>
        <v>0</v>
      </c>
      <c r="DB24" s="766">
        <f t="shared" si="222"/>
        <v>1</v>
      </c>
      <c r="DC24" s="765">
        <f t="shared" si="222"/>
        <v>15.666666666666666</v>
      </c>
      <c r="DD24" s="766">
        <f t="shared" ref="DD24:DR24" si="223">SUM(DD25:DD38)</f>
        <v>3</v>
      </c>
      <c r="DE24" s="766">
        <f t="shared" si="223"/>
        <v>8</v>
      </c>
      <c r="DF24" s="766">
        <f t="shared" si="223"/>
        <v>0</v>
      </c>
      <c r="DG24" s="766">
        <f t="shared" si="223"/>
        <v>0</v>
      </c>
      <c r="DH24" s="766">
        <f t="shared" si="223"/>
        <v>0</v>
      </c>
      <c r="DI24" s="766">
        <f t="shared" si="223"/>
        <v>0</v>
      </c>
      <c r="DJ24" s="766">
        <f t="shared" si="223"/>
        <v>0</v>
      </c>
      <c r="DK24" s="766">
        <f t="shared" si="223"/>
        <v>0</v>
      </c>
      <c r="DL24" s="766">
        <f t="shared" si="223"/>
        <v>2</v>
      </c>
      <c r="DM24" s="766">
        <f t="shared" si="223"/>
        <v>14.666666666666666</v>
      </c>
      <c r="DN24" s="766">
        <f t="shared" si="223"/>
        <v>0</v>
      </c>
      <c r="DO24" s="766">
        <f t="shared" si="223"/>
        <v>0</v>
      </c>
      <c r="DP24" s="766">
        <f t="shared" si="223"/>
        <v>0</v>
      </c>
      <c r="DQ24" s="766">
        <f t="shared" si="223"/>
        <v>0</v>
      </c>
      <c r="DR24" s="766">
        <f t="shared" si="223"/>
        <v>352.33333333333337</v>
      </c>
      <c r="DS24" s="766">
        <f>SUM(DS25:DS38)</f>
        <v>225.33333333333329</v>
      </c>
      <c r="DT24" s="425"/>
      <c r="DU24" s="424"/>
      <c r="DV24" s="424"/>
      <c r="DW24" s="424"/>
      <c r="DX24" s="424"/>
      <c r="DY24" s="424">
        <v>3</v>
      </c>
      <c r="DZ24" s="964" t="s">
        <v>647</v>
      </c>
      <c r="EA24" s="965" t="s">
        <v>648</v>
      </c>
      <c r="EB24" s="764">
        <v>1</v>
      </c>
      <c r="EC24" s="424"/>
      <c r="ED24" s="424"/>
      <c r="EE24" s="424"/>
      <c r="EF24" s="424"/>
      <c r="EG24" s="424"/>
      <c r="EH24" s="424"/>
      <c r="EI24" s="424"/>
      <c r="EJ24" s="429">
        <f t="shared" si="50"/>
        <v>298</v>
      </c>
      <c r="EK24" s="429">
        <f t="shared" si="51"/>
        <v>298</v>
      </c>
      <c r="EL24" s="429">
        <f t="shared" si="52"/>
        <v>96</v>
      </c>
      <c r="EM24" s="1058">
        <f t="shared" si="53"/>
        <v>96</v>
      </c>
      <c r="EN24" s="1058">
        <f t="shared" si="54"/>
        <v>30</v>
      </c>
      <c r="EO24" s="1058">
        <f t="shared" si="55"/>
        <v>30</v>
      </c>
      <c r="EP24" s="1058">
        <f t="shared" si="56"/>
        <v>172</v>
      </c>
      <c r="EQ24" s="1058">
        <f t="shared" si="57"/>
        <v>172</v>
      </c>
      <c r="ER24" s="1058">
        <f t="shared" si="58"/>
        <v>0</v>
      </c>
      <c r="ES24" s="1058">
        <f t="shared" si="59"/>
        <v>0</v>
      </c>
      <c r="ET24" s="1058">
        <f t="shared" si="60"/>
        <v>0</v>
      </c>
      <c r="EU24" s="1058">
        <f t="shared" si="61"/>
        <v>0</v>
      </c>
      <c r="EV24" s="1058">
        <f t="shared" si="62"/>
        <v>1</v>
      </c>
      <c r="EW24" s="1058">
        <f t="shared" si="63"/>
        <v>12</v>
      </c>
      <c r="EX24" s="1058">
        <f t="shared" si="64"/>
        <v>0</v>
      </c>
      <c r="EY24" s="1058">
        <f t="shared" si="65"/>
        <v>0</v>
      </c>
      <c r="EZ24" s="1058">
        <f t="shared" si="66"/>
        <v>21</v>
      </c>
      <c r="FA24" s="1058">
        <f t="shared" si="67"/>
        <v>117</v>
      </c>
      <c r="FB24" s="1058">
        <f t="shared" si="68"/>
        <v>2</v>
      </c>
      <c r="FC24" s="1058">
        <f t="shared" si="69"/>
        <v>150</v>
      </c>
      <c r="FD24" s="1058">
        <f t="shared" si="70"/>
        <v>0</v>
      </c>
      <c r="FE24" s="1058">
        <f t="shared" si="71"/>
        <v>0</v>
      </c>
      <c r="FF24" s="1058">
        <f t="shared" si="72"/>
        <v>0</v>
      </c>
      <c r="FG24" s="1058">
        <f t="shared" si="73"/>
        <v>0</v>
      </c>
      <c r="FH24" s="1058">
        <f t="shared" si="74"/>
        <v>0</v>
      </c>
      <c r="FI24" s="1058">
        <f t="shared" si="75"/>
        <v>0</v>
      </c>
      <c r="FJ24" s="1058">
        <f t="shared" si="76"/>
        <v>2</v>
      </c>
      <c r="FK24" s="1058">
        <f t="shared" si="77"/>
        <v>24</v>
      </c>
      <c r="FL24" s="1058">
        <f t="shared" si="78"/>
        <v>0</v>
      </c>
      <c r="FM24" s="1058">
        <f t="shared" si="79"/>
        <v>0</v>
      </c>
      <c r="FN24" s="1058">
        <f t="shared" si="80"/>
        <v>3</v>
      </c>
      <c r="FO24" s="1059">
        <f t="shared" si="81"/>
        <v>40</v>
      </c>
      <c r="FP24" s="1058">
        <f t="shared" si="82"/>
        <v>3</v>
      </c>
      <c r="FQ24" s="1058">
        <f t="shared" si="83"/>
        <v>8</v>
      </c>
      <c r="FR24" s="1058">
        <f t="shared" si="84"/>
        <v>1</v>
      </c>
      <c r="FS24" s="1058">
        <f t="shared" si="85"/>
        <v>2</v>
      </c>
      <c r="FT24" s="1058">
        <f t="shared" si="86"/>
        <v>0</v>
      </c>
      <c r="FU24" s="1058">
        <f t="shared" si="87"/>
        <v>0</v>
      </c>
      <c r="FV24" s="1058">
        <f t="shared" si="88"/>
        <v>0</v>
      </c>
      <c r="FW24" s="1058">
        <f t="shared" si="89"/>
        <v>0</v>
      </c>
      <c r="FX24" s="1058">
        <f t="shared" si="90"/>
        <v>2</v>
      </c>
      <c r="FY24" s="1058">
        <f t="shared" si="91"/>
        <v>14.666666666666666</v>
      </c>
      <c r="FZ24" s="1058">
        <f t="shared" si="92"/>
        <v>0</v>
      </c>
      <c r="GA24" s="1058">
        <f t="shared" si="93"/>
        <v>0</v>
      </c>
      <c r="GB24" s="1058">
        <f t="shared" si="94"/>
        <v>0</v>
      </c>
      <c r="GC24" s="1058">
        <f t="shared" si="95"/>
        <v>0</v>
      </c>
      <c r="GE24" s="1058">
        <v>666.66666666666674</v>
      </c>
      <c r="GF24" s="1058">
        <v>361.66666666666663</v>
      </c>
      <c r="GG24" s="424"/>
      <c r="GH24" s="424"/>
      <c r="GI24" s="424"/>
      <c r="GJ24" s="424"/>
      <c r="GL24" s="559">
        <v>500</v>
      </c>
      <c r="GM24" s="559">
        <v>150</v>
      </c>
      <c r="GN24" s="464" t="s">
        <v>647</v>
      </c>
      <c r="GO24" s="465" t="s">
        <v>648</v>
      </c>
      <c r="GP24" s="466">
        <v>1</v>
      </c>
      <c r="GQ24" s="428"/>
      <c r="GR24" s="422"/>
    </row>
    <row r="25" spans="1:200" ht="24.75" customHeight="1" x14ac:dyDescent="0.45">
      <c r="A25" s="424"/>
      <c r="B25" s="951" t="s">
        <v>148</v>
      </c>
      <c r="C25" s="952" t="s">
        <v>183</v>
      </c>
      <c r="D25" s="929" t="s">
        <v>24</v>
      </c>
      <c r="E25" s="593" t="s">
        <v>87</v>
      </c>
      <c r="F25" s="593" t="s">
        <v>47</v>
      </c>
      <c r="G25" s="593">
        <v>5</v>
      </c>
      <c r="H25" s="593">
        <v>6</v>
      </c>
      <c r="I25" s="593">
        <v>1</v>
      </c>
      <c r="J25" s="660">
        <v>1</v>
      </c>
      <c r="K25" s="593">
        <v>2</v>
      </c>
      <c r="L25" s="591">
        <v>80</v>
      </c>
      <c r="M25" s="594">
        <f t="shared" ref="M25:M28" si="224">SUM(N25+P25+R25+T25+V25)</f>
        <v>80</v>
      </c>
      <c r="N25" s="595">
        <v>30</v>
      </c>
      <c r="O25" s="852">
        <f t="shared" ref="O25:O26" si="225">SUM(N25)*I25</f>
        <v>30</v>
      </c>
      <c r="P25" s="853">
        <v>14</v>
      </c>
      <c r="Q25" s="852">
        <f t="shared" ref="Q25" si="226">P25*J25</f>
        <v>14</v>
      </c>
      <c r="R25" s="853">
        <v>36</v>
      </c>
      <c r="S25" s="852">
        <f t="shared" ref="S25:S26" si="227">SUM(R25)*J25</f>
        <v>36</v>
      </c>
      <c r="T25" s="853"/>
      <c r="U25" s="854">
        <f t="shared" ref="U25:U26" si="228">SUM(T25)*K25</f>
        <v>0</v>
      </c>
      <c r="V25" s="853"/>
      <c r="W25" s="854">
        <f t="shared" ref="W25" si="229">SUM(V25)*J25*5</f>
        <v>0</v>
      </c>
      <c r="X25" s="854">
        <f t="shared" ref="X25" si="230">SUM(J25*AX25*2+K25*AZ25*2)</f>
        <v>0</v>
      </c>
      <c r="Y25" s="852">
        <f t="shared" ref="Y25" si="231">SUM(L25*5/100*J25)</f>
        <v>4</v>
      </c>
      <c r="Z25" s="853"/>
      <c r="AA25" s="854"/>
      <c r="AB25" s="853"/>
      <c r="AC25" s="852">
        <f t="shared" ref="AC25" si="232">SUM(AB25)*3*H25/5</f>
        <v>0</v>
      </c>
      <c r="AD25" s="853"/>
      <c r="AE25" s="855">
        <f t="shared" ref="AE25" si="233">SUM(AD25*H25*(30+4))</f>
        <v>0</v>
      </c>
      <c r="AF25" s="853"/>
      <c r="AG25" s="854">
        <f t="shared" ref="AG25:AG26" si="234">SUM(AF25*H25*3)</f>
        <v>0</v>
      </c>
      <c r="AH25" s="854"/>
      <c r="AI25" s="854">
        <f t="shared" ref="AI25:AI26" si="235">SUM(AH25*H25/3)</f>
        <v>0</v>
      </c>
      <c r="AJ25" s="853"/>
      <c r="AK25" s="854">
        <f t="shared" ref="AK25" si="236">SUM(AJ25*H25*2/3)</f>
        <v>0</v>
      </c>
      <c r="AL25" s="853">
        <v>1</v>
      </c>
      <c r="AM25" s="852">
        <f t="shared" ref="AM25" si="237">SUM(AL25*H25*2)</f>
        <v>12</v>
      </c>
      <c r="AN25" s="853"/>
      <c r="AO25" s="854">
        <f t="shared" ref="AO25" si="238">SUM(AN25*J25*2)</f>
        <v>0</v>
      </c>
      <c r="AP25" s="853"/>
      <c r="AQ25" s="852">
        <f t="shared" ref="AQ25" si="239">SUM(AP25*H25*2)</f>
        <v>0</v>
      </c>
      <c r="AR25" s="853"/>
      <c r="AS25" s="852">
        <f>AR25*H25/3</f>
        <v>0</v>
      </c>
      <c r="AT25" s="853">
        <v>1</v>
      </c>
      <c r="AU25" s="854">
        <f t="shared" ref="AU25:AU35" si="240">AT25*H25/3</f>
        <v>2</v>
      </c>
      <c r="AV25" s="853"/>
      <c r="AW25" s="854">
        <f t="shared" ref="AW25" si="241">SUM(J25*AV25*6)</f>
        <v>0</v>
      </c>
      <c r="AX25" s="853"/>
      <c r="AY25" s="854">
        <f>AX25*H25/3</f>
        <v>0</v>
      </c>
      <c r="AZ25" s="854"/>
      <c r="BA25" s="854">
        <f t="shared" ref="BA25" si="242">SUM(AZ25*K25*5*6)</f>
        <v>0</v>
      </c>
      <c r="BB25" s="853"/>
      <c r="BC25" s="854">
        <f t="shared" ref="BC25" si="243">SUM(BB25*K25*4*6)</f>
        <v>0</v>
      </c>
      <c r="BD25" s="853"/>
      <c r="BE25" s="854">
        <f>SUM(BD25*50)</f>
        <v>0</v>
      </c>
      <c r="BF25" s="854">
        <f t="shared" ref="BF25:BF35" si="244">O25+Q25+S25+U25+W25+X25+Y25+AA25+AC25+AE25+AG25+AI25+AK25+AM25+AO25+AQ25+AS25+AU25+AW25+AY25+BA25+BC25+BE25</f>
        <v>98</v>
      </c>
      <c r="BG25" s="854">
        <f t="shared" ref="BG25:BG35" si="245">BC25+BA25+AY25+AW25+AS25+AQ25+X25+W25+U25+S25+Q25+O25</f>
        <v>80</v>
      </c>
      <c r="BH25" s="84"/>
      <c r="BI25" s="49"/>
      <c r="BJ25" s="49"/>
      <c r="BK25" s="49"/>
      <c r="BL25" s="49"/>
      <c r="BM25" s="424"/>
      <c r="BN25" s="951" t="s">
        <v>148</v>
      </c>
      <c r="BO25" s="952" t="s">
        <v>183</v>
      </c>
      <c r="BP25" s="929" t="s">
        <v>24</v>
      </c>
      <c r="BQ25" s="593" t="s">
        <v>87</v>
      </c>
      <c r="BR25" s="593" t="s">
        <v>47</v>
      </c>
      <c r="BS25" s="593">
        <v>6</v>
      </c>
      <c r="BT25" s="593">
        <v>6</v>
      </c>
      <c r="BU25" s="593">
        <v>1</v>
      </c>
      <c r="BV25" s="660">
        <v>1</v>
      </c>
      <c r="BW25" s="660">
        <v>2</v>
      </c>
      <c r="BX25" s="614">
        <v>110</v>
      </c>
      <c r="BY25" s="594">
        <f>SUM(BZ25+CB25+CD25+CF25+CH25)</f>
        <v>110</v>
      </c>
      <c r="BZ25" s="595">
        <v>16</v>
      </c>
      <c r="CA25" s="767">
        <v>16</v>
      </c>
      <c r="CB25" s="796">
        <v>16</v>
      </c>
      <c r="CC25" s="767">
        <f>CB25*BV25</f>
        <v>16</v>
      </c>
      <c r="CD25" s="796">
        <v>78</v>
      </c>
      <c r="CE25" s="767">
        <f>SUM(CD25)*BV25</f>
        <v>78</v>
      </c>
      <c r="CF25" s="768"/>
      <c r="CG25" s="769">
        <f>SUM(CF25)*BW25</f>
        <v>0</v>
      </c>
      <c r="CH25" s="768"/>
      <c r="CI25" s="769">
        <f>SUM(CH25)*BW25</f>
        <v>0</v>
      </c>
      <c r="CJ25" s="769">
        <f>SUM(BV25*DJ25*2+BW25*DL25*2)</f>
        <v>0</v>
      </c>
      <c r="CK25" s="767">
        <f>SUM(BX25*5/100*BV25)</f>
        <v>5.5</v>
      </c>
      <c r="CL25" s="768"/>
      <c r="CM25" s="769"/>
      <c r="CN25" s="768"/>
      <c r="CO25" s="767">
        <f>SUM(CN25)*3*BT25/5</f>
        <v>0</v>
      </c>
      <c r="CP25" s="768"/>
      <c r="CQ25" s="770">
        <f>SUM(CP25*BT25*(30+4))</f>
        <v>0</v>
      </c>
      <c r="CR25" s="768"/>
      <c r="CS25" s="769">
        <f>SUM(CR25*BT25*3)</f>
        <v>0</v>
      </c>
      <c r="CT25" s="768"/>
      <c r="CU25" s="769">
        <f>SUM(CT25*BT25/3)</f>
        <v>0</v>
      </c>
      <c r="CV25" s="768"/>
      <c r="CW25" s="769">
        <f>SUM(CV25*BT25*2/3)</f>
        <v>0</v>
      </c>
      <c r="CX25" s="768">
        <v>1</v>
      </c>
      <c r="CY25" s="767">
        <f>SUM(CX25*BT25*2)</f>
        <v>12</v>
      </c>
      <c r="CZ25" s="768"/>
      <c r="DA25" s="769">
        <f>SUM(CZ25*BV25*2)</f>
        <v>0</v>
      </c>
      <c r="DB25" s="768"/>
      <c r="DC25" s="767">
        <f>SUM(DB25*BT25*2)</f>
        <v>0</v>
      </c>
      <c r="DD25" s="768">
        <v>1</v>
      </c>
      <c r="DE25" s="769">
        <f>DD25*BT25/3</f>
        <v>2</v>
      </c>
      <c r="DF25" s="768"/>
      <c r="DG25" s="769">
        <f>DF25*BT25/3</f>
        <v>0</v>
      </c>
      <c r="DH25" s="768"/>
      <c r="DI25" s="769">
        <f>SUM(BV25*DH25*6)</f>
        <v>0</v>
      </c>
      <c r="DJ25" s="768"/>
      <c r="DK25" s="769">
        <f>DJ25*BT25/3</f>
        <v>0</v>
      </c>
      <c r="DL25" s="768"/>
      <c r="DM25" s="769">
        <f>SUM(DL25*BW25*5*6)</f>
        <v>0</v>
      </c>
      <c r="DN25" s="768"/>
      <c r="DO25" s="769">
        <f>SUM(DN25*BW25*4*6)</f>
        <v>0</v>
      </c>
      <c r="DP25" s="768"/>
      <c r="DQ25" s="769">
        <f>SUM(DP25*50)</f>
        <v>0</v>
      </c>
      <c r="DR25" s="769">
        <f>CA25+CC25+CE25+CG25+CI25+CJ25+CK25+CM25+CO25+CQ25+CS25+CU25+CW25+CY25+DA25+DC25+DE25+DG25+DI25+DK25+DM25+DO25+DQ25</f>
        <v>129.5</v>
      </c>
      <c r="DS25" s="769">
        <f>DO25+DM25+DK25+DI25+DE25+DC25+CJ25+CI25+CG25+CE25+CC25+CA25</f>
        <v>112</v>
      </c>
      <c r="DT25" s="84"/>
      <c r="DU25" s="424"/>
      <c r="DV25" s="424"/>
      <c r="DW25" s="424"/>
      <c r="DX25" s="424"/>
      <c r="DY25" s="424"/>
      <c r="DZ25" s="971"/>
      <c r="EA25" s="965"/>
      <c r="EB25" s="611"/>
      <c r="EC25" s="424"/>
      <c r="ED25" s="424"/>
      <c r="EE25" s="424"/>
      <c r="EF25" s="424"/>
      <c r="EG25" s="424"/>
      <c r="EH25" s="424"/>
      <c r="EI25" s="424"/>
      <c r="EJ25" s="429">
        <f t="shared" si="50"/>
        <v>190</v>
      </c>
      <c r="EK25" s="429">
        <f t="shared" si="51"/>
        <v>190</v>
      </c>
      <c r="EL25" s="429">
        <f t="shared" si="52"/>
        <v>46</v>
      </c>
      <c r="EM25" s="1058">
        <f t="shared" si="53"/>
        <v>46</v>
      </c>
      <c r="EN25" s="1058">
        <f t="shared" si="54"/>
        <v>30</v>
      </c>
      <c r="EO25" s="1058">
        <f t="shared" si="55"/>
        <v>30</v>
      </c>
      <c r="EP25" s="1058">
        <f t="shared" si="56"/>
        <v>114</v>
      </c>
      <c r="EQ25" s="1058">
        <f t="shared" si="57"/>
        <v>114</v>
      </c>
      <c r="ER25" s="1058">
        <f t="shared" si="58"/>
        <v>0</v>
      </c>
      <c r="ES25" s="1058">
        <f t="shared" si="59"/>
        <v>0</v>
      </c>
      <c r="ET25" s="1058">
        <f t="shared" si="60"/>
        <v>0</v>
      </c>
      <c r="EU25" s="1058">
        <f t="shared" si="61"/>
        <v>0</v>
      </c>
      <c r="EV25" s="1058">
        <f t="shared" si="62"/>
        <v>0</v>
      </c>
      <c r="EW25" s="1058">
        <f t="shared" si="63"/>
        <v>9.5</v>
      </c>
      <c r="EX25" s="1058">
        <f t="shared" si="64"/>
        <v>0</v>
      </c>
      <c r="EY25" s="1058">
        <f t="shared" si="65"/>
        <v>0</v>
      </c>
      <c r="EZ25" s="1058">
        <f t="shared" si="66"/>
        <v>0</v>
      </c>
      <c r="FA25" s="1058">
        <f t="shared" si="67"/>
        <v>0</v>
      </c>
      <c r="FB25" s="1058">
        <f t="shared" si="68"/>
        <v>0</v>
      </c>
      <c r="FC25" s="1058">
        <f t="shared" si="69"/>
        <v>0</v>
      </c>
      <c r="FD25" s="1058">
        <f t="shared" si="70"/>
        <v>0</v>
      </c>
      <c r="FE25" s="1058">
        <f t="shared" si="71"/>
        <v>0</v>
      </c>
      <c r="FF25" s="1058">
        <f t="shared" si="72"/>
        <v>0</v>
      </c>
      <c r="FG25" s="1058">
        <f t="shared" si="73"/>
        <v>0</v>
      </c>
      <c r="FH25" s="1058">
        <f t="shared" si="74"/>
        <v>0</v>
      </c>
      <c r="FI25" s="1058">
        <f t="shared" si="75"/>
        <v>0</v>
      </c>
      <c r="FJ25" s="1058">
        <f t="shared" si="76"/>
        <v>2</v>
      </c>
      <c r="FK25" s="1058">
        <f t="shared" si="77"/>
        <v>24</v>
      </c>
      <c r="FL25" s="1058">
        <f t="shared" si="78"/>
        <v>0</v>
      </c>
      <c r="FM25" s="1058">
        <f t="shared" si="79"/>
        <v>0</v>
      </c>
      <c r="FN25" s="1058">
        <f t="shared" si="80"/>
        <v>0</v>
      </c>
      <c r="FO25" s="1059">
        <f t="shared" si="81"/>
        <v>0</v>
      </c>
      <c r="FP25" s="1058">
        <f t="shared" si="82"/>
        <v>1</v>
      </c>
      <c r="FQ25" s="1058">
        <f t="shared" si="83"/>
        <v>2</v>
      </c>
      <c r="FR25" s="1058">
        <f t="shared" si="84"/>
        <v>1</v>
      </c>
      <c r="FS25" s="1058">
        <f t="shared" si="85"/>
        <v>2</v>
      </c>
      <c r="FT25" s="1058">
        <f t="shared" si="86"/>
        <v>0</v>
      </c>
      <c r="FU25" s="1058">
        <f t="shared" si="87"/>
        <v>0</v>
      </c>
      <c r="FV25" s="1058">
        <f t="shared" si="88"/>
        <v>0</v>
      </c>
      <c r="FW25" s="1058">
        <f t="shared" si="89"/>
        <v>0</v>
      </c>
      <c r="FX25" s="1058">
        <f t="shared" si="90"/>
        <v>0</v>
      </c>
      <c r="FY25" s="1058">
        <f t="shared" si="91"/>
        <v>0</v>
      </c>
      <c r="FZ25" s="1058">
        <f t="shared" si="92"/>
        <v>0</v>
      </c>
      <c r="GA25" s="1058">
        <f t="shared" si="93"/>
        <v>0</v>
      </c>
      <c r="GB25" s="1058">
        <f t="shared" si="94"/>
        <v>0</v>
      </c>
      <c r="GC25" s="1058">
        <f t="shared" si="95"/>
        <v>0</v>
      </c>
      <c r="GE25" s="1058">
        <v>227.5</v>
      </c>
      <c r="GF25" s="1058">
        <v>192</v>
      </c>
      <c r="GG25" s="424"/>
      <c r="GH25" s="424"/>
      <c r="GI25" s="424"/>
      <c r="GJ25" s="424"/>
      <c r="GL25" s="559"/>
      <c r="GM25" s="559"/>
      <c r="GN25" s="9"/>
      <c r="GO25" s="431"/>
      <c r="GP25" s="17"/>
      <c r="GQ25" s="9"/>
      <c r="GR25" s="422"/>
    </row>
    <row r="26" spans="1:200" ht="24.95" customHeight="1" x14ac:dyDescent="0.45">
      <c r="A26" s="424"/>
      <c r="B26" s="966" t="s">
        <v>573</v>
      </c>
      <c r="C26" s="967" t="s">
        <v>421</v>
      </c>
      <c r="D26" s="936" t="s">
        <v>187</v>
      </c>
      <c r="E26" s="615" t="s">
        <v>172</v>
      </c>
      <c r="F26" s="615">
        <v>70</v>
      </c>
      <c r="G26" s="615">
        <v>1</v>
      </c>
      <c r="H26" s="615">
        <v>25</v>
      </c>
      <c r="I26" s="615">
        <v>1</v>
      </c>
      <c r="J26" s="660">
        <v>1</v>
      </c>
      <c r="K26" s="616">
        <f t="shared" ref="K26:K31" si="246">J26*2</f>
        <v>2</v>
      </c>
      <c r="L26" s="617">
        <v>2</v>
      </c>
      <c r="M26" s="618">
        <f t="shared" si="224"/>
        <v>2</v>
      </c>
      <c r="N26" s="619">
        <v>2</v>
      </c>
      <c r="O26" s="852">
        <f t="shared" si="225"/>
        <v>2</v>
      </c>
      <c r="P26" s="874"/>
      <c r="Q26" s="852">
        <f t="shared" ref="Q26:Q28" si="247">J26*P26</f>
        <v>0</v>
      </c>
      <c r="R26" s="874"/>
      <c r="S26" s="852">
        <f t="shared" si="227"/>
        <v>0</v>
      </c>
      <c r="T26" s="874"/>
      <c r="U26" s="875">
        <f t="shared" si="228"/>
        <v>0</v>
      </c>
      <c r="V26" s="874"/>
      <c r="W26" s="875">
        <f>SUM(V26)*J26*3</f>
        <v>0</v>
      </c>
      <c r="X26" s="875">
        <f>SUM(AV26*2+AX26*2)*J26</f>
        <v>0</v>
      </c>
      <c r="Y26" s="852">
        <v>0</v>
      </c>
      <c r="Z26" s="874"/>
      <c r="AA26" s="875">
        <f t="shared" ref="AA26:AA27" si="248">SUM(Z26)*1</f>
        <v>0</v>
      </c>
      <c r="AB26" s="874"/>
      <c r="AC26" s="852">
        <f t="shared" ref="AC26" si="249">SUM(AB26)*3*H26/5</f>
        <v>0</v>
      </c>
      <c r="AD26" s="874"/>
      <c r="AE26" s="855">
        <f t="shared" ref="AE26" si="250">SUM(AD26*H26*(30+4))</f>
        <v>0</v>
      </c>
      <c r="AF26" s="874"/>
      <c r="AG26" s="875">
        <f t="shared" si="234"/>
        <v>0</v>
      </c>
      <c r="AH26" s="874"/>
      <c r="AI26" s="875">
        <f t="shared" si="235"/>
        <v>0</v>
      </c>
      <c r="AJ26" s="874"/>
      <c r="AK26" s="875">
        <f t="shared" ref="AK26" si="251">SUM(AJ26*H26*2/3)</f>
        <v>0</v>
      </c>
      <c r="AL26" s="874"/>
      <c r="AM26" s="852">
        <f t="shared" ref="AM26" si="252">SUM(AL26*H26)</f>
        <v>0</v>
      </c>
      <c r="AN26" s="874"/>
      <c r="AO26" s="875">
        <f t="shared" ref="AO26" si="253">SUM(AN26*J26)</f>
        <v>0</v>
      </c>
      <c r="AP26" s="874"/>
      <c r="AQ26" s="852">
        <f t="shared" ref="AQ26" si="254">SUM(AP26*H26*2)</f>
        <v>0</v>
      </c>
      <c r="AR26" s="874"/>
      <c r="AS26" s="875">
        <f t="shared" ref="AS26:AS28" si="255">AR26*K26*6</f>
        <v>0</v>
      </c>
      <c r="AT26" s="874"/>
      <c r="AU26" s="875">
        <f t="shared" si="240"/>
        <v>0</v>
      </c>
      <c r="AV26" s="874"/>
      <c r="AW26" s="875">
        <f t="shared" ref="AW26:AW31" si="256">AV26*K26*6</f>
        <v>0</v>
      </c>
      <c r="AX26" s="874"/>
      <c r="AY26" s="875">
        <f t="shared" ref="AY26:AY31" si="257">AX26*K26*8</f>
        <v>0</v>
      </c>
      <c r="AZ26" s="874"/>
      <c r="BA26" s="875">
        <f t="shared" ref="BA26:BA28" si="258">SUM(AZ26*K26*2*8)</f>
        <v>0</v>
      </c>
      <c r="BB26" s="874"/>
      <c r="BC26" s="875">
        <f>SUM(BB26*K26*4*6)</f>
        <v>0</v>
      </c>
      <c r="BD26" s="874"/>
      <c r="BE26" s="875">
        <f>SUM(BD26*50)</f>
        <v>0</v>
      </c>
      <c r="BF26" s="875">
        <f t="shared" si="244"/>
        <v>2</v>
      </c>
      <c r="BG26" s="875">
        <f t="shared" si="245"/>
        <v>2</v>
      </c>
      <c r="BH26" s="84"/>
      <c r="BI26" s="424"/>
      <c r="BJ26" s="424"/>
      <c r="BK26" s="424"/>
      <c r="BL26" s="424"/>
      <c r="BM26" s="424"/>
      <c r="BN26" s="966" t="s">
        <v>573</v>
      </c>
      <c r="BO26" s="967" t="s">
        <v>421</v>
      </c>
      <c r="BP26" s="936" t="s">
        <v>187</v>
      </c>
      <c r="BQ26" s="615" t="s">
        <v>172</v>
      </c>
      <c r="BR26" s="615">
        <v>11</v>
      </c>
      <c r="BS26" s="615">
        <v>2</v>
      </c>
      <c r="BT26" s="615">
        <v>25</v>
      </c>
      <c r="BU26" s="615">
        <v>1</v>
      </c>
      <c r="BV26" s="660">
        <v>1</v>
      </c>
      <c r="BW26" s="661">
        <f t="shared" ref="BW26:BW31" si="259">BV26*2</f>
        <v>2</v>
      </c>
      <c r="BX26" s="617">
        <v>2</v>
      </c>
      <c r="BY26" s="618">
        <f t="shared" ref="BY26:BY29" si="260">SUM(BZ26+CB26+CD26+CF26+CH26)</f>
        <v>2</v>
      </c>
      <c r="BZ26" s="619">
        <v>2</v>
      </c>
      <c r="CA26" s="767">
        <f t="shared" ref="CA26" si="261">SUM(BZ26)*BU26</f>
        <v>2</v>
      </c>
      <c r="CB26" s="796"/>
      <c r="CC26" s="767">
        <f t="shared" ref="CC26:CC29" si="262">BV26*CB26</f>
        <v>0</v>
      </c>
      <c r="CD26" s="796"/>
      <c r="CE26" s="767">
        <f t="shared" ref="CE26" si="263">SUM(CD26)*BV26</f>
        <v>0</v>
      </c>
      <c r="CF26" s="781"/>
      <c r="CG26" s="782">
        <f t="shared" ref="CG26" si="264">SUM(CF26)*BW26</f>
        <v>0</v>
      </c>
      <c r="CH26" s="781"/>
      <c r="CI26" s="782">
        <f>SUM(CH26)*BV26*3</f>
        <v>0</v>
      </c>
      <c r="CJ26" s="782">
        <f>SUM(DH26*2+DJ26*2)*BV26</f>
        <v>0</v>
      </c>
      <c r="CK26" s="767">
        <v>0</v>
      </c>
      <c r="CL26" s="781"/>
      <c r="CM26" s="782">
        <f t="shared" ref="CM26:CM31" si="265">SUM(CL26)*1</f>
        <v>0</v>
      </c>
      <c r="CN26" s="781"/>
      <c r="CO26" s="767">
        <f t="shared" ref="CO26" si="266">SUM(CN26)*3*BT26/5</f>
        <v>0</v>
      </c>
      <c r="CP26" s="781"/>
      <c r="CQ26" s="770">
        <f t="shared" ref="CQ26" si="267">SUM(CP26*BT26*(30+4))</f>
        <v>0</v>
      </c>
      <c r="CR26" s="781"/>
      <c r="CS26" s="782">
        <f t="shared" ref="CS26" si="268">SUM(CR26*BT26*3)</f>
        <v>0</v>
      </c>
      <c r="CT26" s="781"/>
      <c r="CU26" s="782">
        <f t="shared" ref="CU26" si="269">SUM(CT26*BT26/3)</f>
        <v>0</v>
      </c>
      <c r="CV26" s="781"/>
      <c r="CW26" s="782">
        <f t="shared" ref="CW26" si="270">SUM(CV26*BT26*2/3)</f>
        <v>0</v>
      </c>
      <c r="CX26" s="781"/>
      <c r="CY26" s="767">
        <f t="shared" ref="CY26" si="271">SUM(CX26*BT26)</f>
        <v>0</v>
      </c>
      <c r="CZ26" s="781"/>
      <c r="DA26" s="782">
        <f t="shared" ref="DA26" si="272">SUM(CZ26*BV26)</f>
        <v>0</v>
      </c>
      <c r="DB26" s="781"/>
      <c r="DC26" s="767">
        <f t="shared" ref="DC26" si="273">SUM(DB26*BT26*2)</f>
        <v>0</v>
      </c>
      <c r="DD26" s="780"/>
      <c r="DE26" s="612">
        <f t="shared" ref="DE26:DE29" si="274">DD26*BW26*6</f>
        <v>0</v>
      </c>
      <c r="DF26" s="773"/>
      <c r="DG26" s="769">
        <f t="shared" ref="DG26:DG36" si="275">DF26*BT26/3</f>
        <v>0</v>
      </c>
      <c r="DH26" s="780"/>
      <c r="DI26" s="612">
        <f t="shared" ref="DI26:DI29" si="276">DH26*BW26*6</f>
        <v>0</v>
      </c>
      <c r="DJ26" s="780"/>
      <c r="DK26" s="612">
        <f t="shared" ref="DK26:DK29" si="277">DJ26*BW26*8</f>
        <v>0</v>
      </c>
      <c r="DL26" s="780"/>
      <c r="DM26" s="612">
        <f>SUM(DL26*BW26*2*8)</f>
        <v>0</v>
      </c>
      <c r="DN26" s="780"/>
      <c r="DO26" s="612">
        <f t="shared" ref="DO26" si="278">SUM(DN26*BW26*4*6)</f>
        <v>0</v>
      </c>
      <c r="DP26" s="780"/>
      <c r="DQ26" s="612">
        <f t="shared" ref="DQ26" si="279">SUM(DP26*50)</f>
        <v>0</v>
      </c>
      <c r="DR26" s="769">
        <f t="shared" ref="DR26:DR36" si="280">CA26+CC26+CE26+CG26+CI26+CJ26+CK26+CM26+CO26+CQ26+CS26+CU26+CW26+CY26+DA26+DC26+DE26+DG26+DI26+DK26+DM26+DO26+DQ26</f>
        <v>2</v>
      </c>
      <c r="DS26" s="769">
        <f t="shared" ref="DS26:DS36" si="281">DO26+DM26+DK26+DI26+DE26+DC26+CJ26+CI26+CG26+CE26+CC26+CA26</f>
        <v>2</v>
      </c>
      <c r="DT26" s="84"/>
      <c r="DU26" s="424"/>
      <c r="DV26" s="424"/>
      <c r="DW26" s="424"/>
      <c r="DX26" s="424"/>
      <c r="DY26" s="424"/>
      <c r="DZ26" s="971"/>
      <c r="EA26" s="965"/>
      <c r="EB26" s="611"/>
      <c r="EC26" s="424"/>
      <c r="ED26" s="424"/>
      <c r="EE26" s="424"/>
      <c r="EF26" s="424"/>
      <c r="EG26" s="424"/>
      <c r="EH26" s="424"/>
      <c r="EI26" s="424"/>
      <c r="EJ26" s="429">
        <f t="shared" si="50"/>
        <v>4</v>
      </c>
      <c r="EK26" s="429">
        <f t="shared" si="51"/>
        <v>4</v>
      </c>
      <c r="EL26" s="429">
        <f t="shared" si="52"/>
        <v>4</v>
      </c>
      <c r="EM26" s="1058">
        <f t="shared" si="53"/>
        <v>4</v>
      </c>
      <c r="EN26" s="1058">
        <f t="shared" si="54"/>
        <v>0</v>
      </c>
      <c r="EO26" s="1058">
        <f t="shared" si="55"/>
        <v>0</v>
      </c>
      <c r="EP26" s="1058">
        <f t="shared" si="56"/>
        <v>0</v>
      </c>
      <c r="EQ26" s="1058">
        <f t="shared" si="57"/>
        <v>0</v>
      </c>
      <c r="ER26" s="1058">
        <f t="shared" si="58"/>
        <v>0</v>
      </c>
      <c r="ES26" s="1058">
        <f t="shared" si="59"/>
        <v>0</v>
      </c>
      <c r="ET26" s="1058">
        <f t="shared" si="60"/>
        <v>0</v>
      </c>
      <c r="EU26" s="1058">
        <f t="shared" si="61"/>
        <v>0</v>
      </c>
      <c r="EV26" s="1058">
        <f t="shared" si="62"/>
        <v>0</v>
      </c>
      <c r="EW26" s="1058">
        <f t="shared" si="63"/>
        <v>0</v>
      </c>
      <c r="EX26" s="1058">
        <f t="shared" si="64"/>
        <v>0</v>
      </c>
      <c r="EY26" s="1058">
        <f t="shared" si="65"/>
        <v>0</v>
      </c>
      <c r="EZ26" s="1058">
        <f t="shared" si="66"/>
        <v>0</v>
      </c>
      <c r="FA26" s="1058">
        <f t="shared" si="67"/>
        <v>0</v>
      </c>
      <c r="FB26" s="1058">
        <f t="shared" si="68"/>
        <v>0</v>
      </c>
      <c r="FC26" s="1058">
        <f t="shared" si="69"/>
        <v>0</v>
      </c>
      <c r="FD26" s="1058">
        <f t="shared" si="70"/>
        <v>0</v>
      </c>
      <c r="FE26" s="1058">
        <f t="shared" si="71"/>
        <v>0</v>
      </c>
      <c r="FF26" s="1058">
        <f t="shared" si="72"/>
        <v>0</v>
      </c>
      <c r="FG26" s="1058">
        <f t="shared" si="73"/>
        <v>0</v>
      </c>
      <c r="FH26" s="1058">
        <f t="shared" si="74"/>
        <v>0</v>
      </c>
      <c r="FI26" s="1058">
        <f t="shared" si="75"/>
        <v>0</v>
      </c>
      <c r="FJ26" s="1058">
        <f t="shared" si="76"/>
        <v>0</v>
      </c>
      <c r="FK26" s="1058">
        <f t="shared" si="77"/>
        <v>0</v>
      </c>
      <c r="FL26" s="1058">
        <f t="shared" si="78"/>
        <v>0</v>
      </c>
      <c r="FM26" s="1058">
        <f t="shared" si="79"/>
        <v>0</v>
      </c>
      <c r="FN26" s="1058">
        <f t="shared" si="80"/>
        <v>0</v>
      </c>
      <c r="FO26" s="1059">
        <f t="shared" si="81"/>
        <v>0</v>
      </c>
      <c r="FP26" s="1058">
        <f t="shared" si="82"/>
        <v>0</v>
      </c>
      <c r="FQ26" s="1058">
        <f t="shared" si="83"/>
        <v>0</v>
      </c>
      <c r="FR26" s="1058">
        <f t="shared" si="84"/>
        <v>0</v>
      </c>
      <c r="FS26" s="1058">
        <f t="shared" si="85"/>
        <v>0</v>
      </c>
      <c r="FT26" s="1058">
        <f t="shared" si="86"/>
        <v>0</v>
      </c>
      <c r="FU26" s="1058">
        <f t="shared" si="87"/>
        <v>0</v>
      </c>
      <c r="FV26" s="1058">
        <f t="shared" si="88"/>
        <v>0</v>
      </c>
      <c r="FW26" s="1058">
        <f t="shared" si="89"/>
        <v>0</v>
      </c>
      <c r="FX26" s="1058">
        <f t="shared" si="90"/>
        <v>0</v>
      </c>
      <c r="FY26" s="1058">
        <f t="shared" si="91"/>
        <v>0</v>
      </c>
      <c r="FZ26" s="1058">
        <f t="shared" si="92"/>
        <v>0</v>
      </c>
      <c r="GA26" s="1058">
        <f t="shared" si="93"/>
        <v>0</v>
      </c>
      <c r="GB26" s="1058">
        <f t="shared" si="94"/>
        <v>0</v>
      </c>
      <c r="GC26" s="1058">
        <f t="shared" si="95"/>
        <v>0</v>
      </c>
      <c r="GE26" s="1058">
        <v>4</v>
      </c>
      <c r="GF26" s="1058">
        <v>4</v>
      </c>
      <c r="GG26" s="424"/>
      <c r="GH26" s="424"/>
      <c r="GI26" s="424"/>
      <c r="GJ26" s="424"/>
      <c r="GL26" s="559"/>
      <c r="GM26" s="559"/>
      <c r="GN26" s="9"/>
      <c r="GO26" s="431"/>
      <c r="GP26" s="17"/>
      <c r="GQ26" s="9"/>
      <c r="GR26" s="422"/>
    </row>
    <row r="27" spans="1:200" ht="24.95" customHeight="1" x14ac:dyDescent="0.45">
      <c r="A27" s="424"/>
      <c r="B27" s="966" t="s">
        <v>578</v>
      </c>
      <c r="C27" s="967" t="s">
        <v>421</v>
      </c>
      <c r="D27" s="936" t="s">
        <v>187</v>
      </c>
      <c r="E27" s="615" t="s">
        <v>172</v>
      </c>
      <c r="F27" s="615">
        <v>54</v>
      </c>
      <c r="G27" s="615">
        <v>1</v>
      </c>
      <c r="H27" s="615">
        <v>25</v>
      </c>
      <c r="I27" s="615">
        <v>1</v>
      </c>
      <c r="J27" s="660">
        <v>1</v>
      </c>
      <c r="K27" s="616">
        <f t="shared" si="246"/>
        <v>2</v>
      </c>
      <c r="L27" s="617">
        <v>6</v>
      </c>
      <c r="M27" s="618">
        <f t="shared" si="224"/>
        <v>6</v>
      </c>
      <c r="N27" s="619">
        <v>6</v>
      </c>
      <c r="O27" s="852">
        <f>SUM(N27)*I27</f>
        <v>6</v>
      </c>
      <c r="P27" s="874"/>
      <c r="Q27" s="852">
        <f t="shared" si="247"/>
        <v>0</v>
      </c>
      <c r="R27" s="874"/>
      <c r="S27" s="852">
        <f>SUM(R27)*J27</f>
        <v>0</v>
      </c>
      <c r="T27" s="874"/>
      <c r="U27" s="875">
        <f>SUM(T27)*K27</f>
        <v>0</v>
      </c>
      <c r="V27" s="874"/>
      <c r="W27" s="875">
        <f t="shared" ref="W27:W28" si="282">SUM(V27)*J27*3</f>
        <v>0</v>
      </c>
      <c r="X27" s="875">
        <f t="shared" ref="X27:X29" si="283">SUM(AV27*2+AX27*2)*J27</f>
        <v>0</v>
      </c>
      <c r="Y27" s="852">
        <v>0</v>
      </c>
      <c r="Z27" s="874"/>
      <c r="AA27" s="875">
        <f t="shared" si="248"/>
        <v>0</v>
      </c>
      <c r="AB27" s="874"/>
      <c r="AC27" s="852">
        <f>SUM(AB27)*3*H27/5</f>
        <v>0</v>
      </c>
      <c r="AD27" s="874"/>
      <c r="AE27" s="855">
        <f>SUM(AD27*H27*(30+4))</f>
        <v>0</v>
      </c>
      <c r="AF27" s="874"/>
      <c r="AG27" s="875">
        <f>SUM(AF27*H27*3)</f>
        <v>0</v>
      </c>
      <c r="AH27" s="874"/>
      <c r="AI27" s="875">
        <f>SUM(AH27*H27/3)</f>
        <v>0</v>
      </c>
      <c r="AJ27" s="874"/>
      <c r="AK27" s="875">
        <f>SUM(AJ27*H27*2/3)</f>
        <v>0</v>
      </c>
      <c r="AL27" s="874"/>
      <c r="AM27" s="852">
        <f>SUM(AL27*H27)</f>
        <v>0</v>
      </c>
      <c r="AN27" s="874"/>
      <c r="AO27" s="875">
        <f>SUM(AN27*J27)</f>
        <v>0</v>
      </c>
      <c r="AP27" s="874"/>
      <c r="AQ27" s="852">
        <f>SUM(AP27*H27*2)</f>
        <v>0</v>
      </c>
      <c r="AR27" s="874"/>
      <c r="AS27" s="875">
        <f t="shared" si="255"/>
        <v>0</v>
      </c>
      <c r="AT27" s="874"/>
      <c r="AU27" s="875">
        <f t="shared" si="240"/>
        <v>0</v>
      </c>
      <c r="AV27" s="874"/>
      <c r="AW27" s="875">
        <f t="shared" si="256"/>
        <v>0</v>
      </c>
      <c r="AX27" s="874"/>
      <c r="AY27" s="875">
        <f t="shared" si="257"/>
        <v>0</v>
      </c>
      <c r="AZ27" s="874"/>
      <c r="BA27" s="875">
        <f t="shared" si="258"/>
        <v>0</v>
      </c>
      <c r="BB27" s="874"/>
      <c r="BC27" s="875">
        <f t="shared" ref="BC27" si="284">SUM(BB27*K27*4*6)</f>
        <v>0</v>
      </c>
      <c r="BD27" s="874"/>
      <c r="BE27" s="875">
        <f t="shared" ref="BE27:BE30" si="285">SUM(BD27*50)</f>
        <v>0</v>
      </c>
      <c r="BF27" s="875">
        <f t="shared" si="244"/>
        <v>6</v>
      </c>
      <c r="BG27" s="875">
        <f t="shared" si="245"/>
        <v>6</v>
      </c>
      <c r="BH27" s="84"/>
      <c r="BI27" s="424"/>
      <c r="BJ27" s="424"/>
      <c r="BK27" s="424"/>
      <c r="BL27" s="424"/>
      <c r="BM27" s="424"/>
      <c r="BN27" s="966" t="s">
        <v>578</v>
      </c>
      <c r="BO27" s="967" t="s">
        <v>421</v>
      </c>
      <c r="BP27" s="936" t="s">
        <v>187</v>
      </c>
      <c r="BQ27" s="615" t="s">
        <v>172</v>
      </c>
      <c r="BR27" s="615">
        <v>18</v>
      </c>
      <c r="BS27" s="615">
        <v>2</v>
      </c>
      <c r="BT27" s="615">
        <v>25</v>
      </c>
      <c r="BU27" s="615">
        <v>1</v>
      </c>
      <c r="BV27" s="660">
        <v>1</v>
      </c>
      <c r="BW27" s="661">
        <f t="shared" si="259"/>
        <v>2</v>
      </c>
      <c r="BX27" s="617">
        <v>6</v>
      </c>
      <c r="BY27" s="618">
        <f t="shared" si="260"/>
        <v>6</v>
      </c>
      <c r="BZ27" s="619">
        <v>6</v>
      </c>
      <c r="CA27" s="767">
        <f>SUM(BZ27)*BU27</f>
        <v>6</v>
      </c>
      <c r="CB27" s="796"/>
      <c r="CC27" s="767">
        <f t="shared" si="262"/>
        <v>0</v>
      </c>
      <c r="CD27" s="796"/>
      <c r="CE27" s="767">
        <f>SUM(CD27)*BV27</f>
        <v>0</v>
      </c>
      <c r="CF27" s="781"/>
      <c r="CG27" s="782">
        <f>SUM(CF27)*BW27</f>
        <v>0</v>
      </c>
      <c r="CH27" s="781"/>
      <c r="CI27" s="782">
        <f t="shared" ref="CI27:CI29" si="286">SUM(CH27)*BV27*3</f>
        <v>0</v>
      </c>
      <c r="CJ27" s="782">
        <f t="shared" ref="CJ27:CJ30" si="287">SUM(DH27*2+DJ27*2)*BV27</f>
        <v>0</v>
      </c>
      <c r="CK27" s="767">
        <v>0</v>
      </c>
      <c r="CL27" s="781"/>
      <c r="CM27" s="782">
        <f t="shared" si="265"/>
        <v>0</v>
      </c>
      <c r="CN27" s="781"/>
      <c r="CO27" s="767">
        <f>SUM(CN27)*3*BT27/5</f>
        <v>0</v>
      </c>
      <c r="CP27" s="781"/>
      <c r="CQ27" s="770">
        <f>SUM(CP27*BT27*(30+4))</f>
        <v>0</v>
      </c>
      <c r="CR27" s="781"/>
      <c r="CS27" s="782">
        <f>SUM(CR27*BT27*3)</f>
        <v>0</v>
      </c>
      <c r="CT27" s="781"/>
      <c r="CU27" s="782">
        <f>SUM(CT27*BT27/3)</f>
        <v>0</v>
      </c>
      <c r="CV27" s="781"/>
      <c r="CW27" s="782">
        <f>SUM(CV27*BT27*2/3)</f>
        <v>0</v>
      </c>
      <c r="CX27" s="781"/>
      <c r="CY27" s="767">
        <f>SUM(CX27*BT27)</f>
        <v>0</v>
      </c>
      <c r="CZ27" s="781"/>
      <c r="DA27" s="782">
        <f>SUM(CZ27*BV27)</f>
        <v>0</v>
      </c>
      <c r="DB27" s="781"/>
      <c r="DC27" s="767">
        <f>SUM(DB27*BT27*2)</f>
        <v>0</v>
      </c>
      <c r="DD27" s="780"/>
      <c r="DE27" s="612">
        <f t="shared" si="274"/>
        <v>0</v>
      </c>
      <c r="DF27" s="773"/>
      <c r="DG27" s="769">
        <f t="shared" si="275"/>
        <v>0</v>
      </c>
      <c r="DH27" s="780"/>
      <c r="DI27" s="612">
        <f t="shared" si="276"/>
        <v>0</v>
      </c>
      <c r="DJ27" s="780"/>
      <c r="DK27" s="612">
        <f t="shared" si="277"/>
        <v>0</v>
      </c>
      <c r="DL27" s="780"/>
      <c r="DM27" s="612">
        <f t="shared" ref="DM27:DM29" si="288">SUM(DL27*BW27*2*8)</f>
        <v>0</v>
      </c>
      <c r="DN27" s="780"/>
      <c r="DO27" s="612">
        <f>SUM(DN27*BW27*4*6)</f>
        <v>0</v>
      </c>
      <c r="DP27" s="780"/>
      <c r="DQ27" s="612">
        <f>SUM(DP27*50)</f>
        <v>0</v>
      </c>
      <c r="DR27" s="769">
        <f t="shared" si="280"/>
        <v>6</v>
      </c>
      <c r="DS27" s="769">
        <f t="shared" si="281"/>
        <v>6</v>
      </c>
      <c r="DT27" s="84"/>
      <c r="DU27" s="424"/>
      <c r="DV27" s="424"/>
      <c r="DW27" s="424"/>
      <c r="DX27" s="424"/>
      <c r="DY27" s="424"/>
      <c r="DZ27" s="971"/>
      <c r="EA27" s="965"/>
      <c r="EB27" s="611"/>
      <c r="EC27" s="424"/>
      <c r="ED27" s="424"/>
      <c r="EE27" s="424"/>
      <c r="EF27" s="424"/>
      <c r="EG27" s="424"/>
      <c r="EH27" s="424"/>
      <c r="EI27" s="424"/>
      <c r="EJ27" s="429">
        <f t="shared" si="50"/>
        <v>12</v>
      </c>
      <c r="EK27" s="429">
        <f t="shared" si="51"/>
        <v>12</v>
      </c>
      <c r="EL27" s="429">
        <f t="shared" si="52"/>
        <v>12</v>
      </c>
      <c r="EM27" s="1058">
        <f t="shared" si="53"/>
        <v>12</v>
      </c>
      <c r="EN27" s="1058">
        <f t="shared" si="54"/>
        <v>0</v>
      </c>
      <c r="EO27" s="1058">
        <f t="shared" si="55"/>
        <v>0</v>
      </c>
      <c r="EP27" s="1058">
        <f t="shared" si="56"/>
        <v>0</v>
      </c>
      <c r="EQ27" s="1058">
        <f t="shared" si="57"/>
        <v>0</v>
      </c>
      <c r="ER27" s="1058">
        <f t="shared" si="58"/>
        <v>0</v>
      </c>
      <c r="ES27" s="1058">
        <f t="shared" si="59"/>
        <v>0</v>
      </c>
      <c r="ET27" s="1058">
        <f t="shared" si="60"/>
        <v>0</v>
      </c>
      <c r="EU27" s="1058">
        <f t="shared" si="61"/>
        <v>0</v>
      </c>
      <c r="EV27" s="1058">
        <f t="shared" si="62"/>
        <v>0</v>
      </c>
      <c r="EW27" s="1058">
        <f t="shared" si="63"/>
        <v>0</v>
      </c>
      <c r="EX27" s="1058">
        <f t="shared" si="64"/>
        <v>0</v>
      </c>
      <c r="EY27" s="1058">
        <f t="shared" si="65"/>
        <v>0</v>
      </c>
      <c r="EZ27" s="1058">
        <f t="shared" si="66"/>
        <v>0</v>
      </c>
      <c r="FA27" s="1058">
        <f t="shared" si="67"/>
        <v>0</v>
      </c>
      <c r="FB27" s="1058">
        <f t="shared" si="68"/>
        <v>0</v>
      </c>
      <c r="FC27" s="1058">
        <f t="shared" si="69"/>
        <v>0</v>
      </c>
      <c r="FD27" s="1058">
        <f t="shared" si="70"/>
        <v>0</v>
      </c>
      <c r="FE27" s="1058">
        <f t="shared" si="71"/>
        <v>0</v>
      </c>
      <c r="FF27" s="1058">
        <f t="shared" si="72"/>
        <v>0</v>
      </c>
      <c r="FG27" s="1058">
        <f t="shared" si="73"/>
        <v>0</v>
      </c>
      <c r="FH27" s="1058">
        <f t="shared" si="74"/>
        <v>0</v>
      </c>
      <c r="FI27" s="1058">
        <f t="shared" si="75"/>
        <v>0</v>
      </c>
      <c r="FJ27" s="1058">
        <f t="shared" si="76"/>
        <v>0</v>
      </c>
      <c r="FK27" s="1058">
        <f t="shared" si="77"/>
        <v>0</v>
      </c>
      <c r="FL27" s="1058">
        <f t="shared" si="78"/>
        <v>0</v>
      </c>
      <c r="FM27" s="1058">
        <f t="shared" si="79"/>
        <v>0</v>
      </c>
      <c r="FN27" s="1058">
        <f t="shared" si="80"/>
        <v>0</v>
      </c>
      <c r="FO27" s="1059">
        <f t="shared" si="81"/>
        <v>0</v>
      </c>
      <c r="FP27" s="1058">
        <f t="shared" si="82"/>
        <v>0</v>
      </c>
      <c r="FQ27" s="1058">
        <f t="shared" si="83"/>
        <v>0</v>
      </c>
      <c r="FR27" s="1058">
        <f t="shared" si="84"/>
        <v>0</v>
      </c>
      <c r="FS27" s="1058">
        <f t="shared" si="85"/>
        <v>0</v>
      </c>
      <c r="FT27" s="1058">
        <f t="shared" si="86"/>
        <v>0</v>
      </c>
      <c r="FU27" s="1058">
        <f t="shared" si="87"/>
        <v>0</v>
      </c>
      <c r="FV27" s="1058">
        <f t="shared" si="88"/>
        <v>0</v>
      </c>
      <c r="FW27" s="1058">
        <f t="shared" si="89"/>
        <v>0</v>
      </c>
      <c r="FX27" s="1058">
        <f t="shared" si="90"/>
        <v>0</v>
      </c>
      <c r="FY27" s="1058">
        <f t="shared" si="91"/>
        <v>0</v>
      </c>
      <c r="FZ27" s="1058">
        <f t="shared" si="92"/>
        <v>0</v>
      </c>
      <c r="GA27" s="1058">
        <f t="shared" si="93"/>
        <v>0</v>
      </c>
      <c r="GB27" s="1058">
        <f t="shared" si="94"/>
        <v>0</v>
      </c>
      <c r="GC27" s="1058">
        <f t="shared" si="95"/>
        <v>0</v>
      </c>
      <c r="GE27" s="1058">
        <v>12</v>
      </c>
      <c r="GF27" s="1058">
        <v>12</v>
      </c>
      <c r="GG27" s="424"/>
      <c r="GH27" s="424"/>
      <c r="GI27" s="424"/>
      <c r="GJ27" s="424"/>
      <c r="GL27" s="559"/>
      <c r="GM27" s="559"/>
      <c r="GN27" s="9"/>
      <c r="GO27" s="431"/>
      <c r="GP27" s="17"/>
      <c r="GQ27" s="9"/>
      <c r="GR27" s="422"/>
    </row>
    <row r="28" spans="1:200" ht="24.95" customHeight="1" x14ac:dyDescent="0.45">
      <c r="A28" s="424"/>
      <c r="B28" s="966" t="s">
        <v>578</v>
      </c>
      <c r="C28" s="967" t="s">
        <v>421</v>
      </c>
      <c r="D28" s="936" t="s">
        <v>187</v>
      </c>
      <c r="E28" s="615" t="s">
        <v>172</v>
      </c>
      <c r="F28" s="615">
        <v>66</v>
      </c>
      <c r="G28" s="615">
        <v>1</v>
      </c>
      <c r="H28" s="615">
        <v>25</v>
      </c>
      <c r="I28" s="615">
        <v>1</v>
      </c>
      <c r="J28" s="660">
        <v>1</v>
      </c>
      <c r="K28" s="616">
        <f t="shared" si="246"/>
        <v>2</v>
      </c>
      <c r="L28" s="617">
        <v>6</v>
      </c>
      <c r="M28" s="618">
        <f t="shared" si="224"/>
        <v>6</v>
      </c>
      <c r="N28" s="619">
        <v>6</v>
      </c>
      <c r="O28" s="852">
        <f>SUM(N28)*I28</f>
        <v>6</v>
      </c>
      <c r="P28" s="874"/>
      <c r="Q28" s="852">
        <f t="shared" si="247"/>
        <v>0</v>
      </c>
      <c r="R28" s="874"/>
      <c r="S28" s="852">
        <f>SUM(R28)*J28</f>
        <v>0</v>
      </c>
      <c r="T28" s="874"/>
      <c r="U28" s="875">
        <f>SUM(T28)*K28</f>
        <v>0</v>
      </c>
      <c r="V28" s="874"/>
      <c r="W28" s="875">
        <f t="shared" si="282"/>
        <v>0</v>
      </c>
      <c r="X28" s="875">
        <f t="shared" si="283"/>
        <v>0</v>
      </c>
      <c r="Y28" s="852">
        <v>0</v>
      </c>
      <c r="Z28" s="874"/>
      <c r="AA28" s="875">
        <f t="shared" ref="AA28:AA29" si="289">SUM(Z28)*1</f>
        <v>0</v>
      </c>
      <c r="AB28" s="874"/>
      <c r="AC28" s="852">
        <f>SUM(AB28)*3*H28/5</f>
        <v>0</v>
      </c>
      <c r="AD28" s="874"/>
      <c r="AE28" s="855">
        <f>SUM(AD28*H28*(30+4))</f>
        <v>0</v>
      </c>
      <c r="AF28" s="874"/>
      <c r="AG28" s="875">
        <f>SUM(AF28*H28*3)</f>
        <v>0</v>
      </c>
      <c r="AH28" s="874"/>
      <c r="AI28" s="875">
        <f>SUM(AH28*H28/3)</f>
        <v>0</v>
      </c>
      <c r="AJ28" s="874"/>
      <c r="AK28" s="875">
        <f>SUM(AJ28*H28*2/3)</f>
        <v>0</v>
      </c>
      <c r="AL28" s="874"/>
      <c r="AM28" s="852">
        <f>SUM(AL28*H28)</f>
        <v>0</v>
      </c>
      <c r="AN28" s="874"/>
      <c r="AO28" s="875">
        <f>SUM(AN28*J28)</f>
        <v>0</v>
      </c>
      <c r="AP28" s="874"/>
      <c r="AQ28" s="852">
        <f>SUM(AP28*H28*2)</f>
        <v>0</v>
      </c>
      <c r="AR28" s="874"/>
      <c r="AS28" s="875">
        <f t="shared" si="255"/>
        <v>0</v>
      </c>
      <c r="AT28" s="874"/>
      <c r="AU28" s="875">
        <f t="shared" si="240"/>
        <v>0</v>
      </c>
      <c r="AV28" s="874"/>
      <c r="AW28" s="875">
        <f t="shared" si="256"/>
        <v>0</v>
      </c>
      <c r="AX28" s="874"/>
      <c r="AY28" s="875">
        <f t="shared" si="257"/>
        <v>0</v>
      </c>
      <c r="AZ28" s="874"/>
      <c r="BA28" s="875">
        <f t="shared" si="258"/>
        <v>0</v>
      </c>
      <c r="BB28" s="874"/>
      <c r="BC28" s="875">
        <f>SUM(BB28*K28*4*6)</f>
        <v>0</v>
      </c>
      <c r="BD28" s="874"/>
      <c r="BE28" s="875">
        <f t="shared" si="285"/>
        <v>0</v>
      </c>
      <c r="BF28" s="875">
        <f t="shared" si="244"/>
        <v>6</v>
      </c>
      <c r="BG28" s="875">
        <f t="shared" si="245"/>
        <v>6</v>
      </c>
      <c r="BH28" s="84"/>
      <c r="BI28" s="424"/>
      <c r="BJ28" s="424"/>
      <c r="BK28" s="424"/>
      <c r="BL28" s="424"/>
      <c r="BM28" s="424"/>
      <c r="BN28" s="966" t="s">
        <v>578</v>
      </c>
      <c r="BO28" s="967" t="s">
        <v>421</v>
      </c>
      <c r="BP28" s="936" t="s">
        <v>187</v>
      </c>
      <c r="BQ28" s="615" t="s">
        <v>172</v>
      </c>
      <c r="BR28" s="615">
        <v>24</v>
      </c>
      <c r="BS28" s="615">
        <v>2</v>
      </c>
      <c r="BT28" s="615">
        <v>25</v>
      </c>
      <c r="BU28" s="615">
        <v>1</v>
      </c>
      <c r="BV28" s="660">
        <v>1</v>
      </c>
      <c r="BW28" s="661">
        <f t="shared" si="259"/>
        <v>2</v>
      </c>
      <c r="BX28" s="617">
        <v>6</v>
      </c>
      <c r="BY28" s="618">
        <f t="shared" si="260"/>
        <v>6</v>
      </c>
      <c r="BZ28" s="619">
        <v>6</v>
      </c>
      <c r="CA28" s="767">
        <f>SUM(BZ28)*BU28</f>
        <v>6</v>
      </c>
      <c r="CB28" s="796"/>
      <c r="CC28" s="767">
        <f t="shared" si="262"/>
        <v>0</v>
      </c>
      <c r="CD28" s="796"/>
      <c r="CE28" s="767">
        <f>SUM(CD28)*BV28</f>
        <v>0</v>
      </c>
      <c r="CF28" s="781"/>
      <c r="CG28" s="782">
        <f>SUM(CF28)*BW28</f>
        <v>0</v>
      </c>
      <c r="CH28" s="781"/>
      <c r="CI28" s="782">
        <f t="shared" si="286"/>
        <v>0</v>
      </c>
      <c r="CJ28" s="782">
        <f t="shared" si="287"/>
        <v>0</v>
      </c>
      <c r="CK28" s="767">
        <v>0</v>
      </c>
      <c r="CL28" s="781"/>
      <c r="CM28" s="782">
        <f t="shared" ref="CM28:CM29" si="290">SUM(CL28)*1</f>
        <v>0</v>
      </c>
      <c r="CN28" s="781"/>
      <c r="CO28" s="767">
        <f>SUM(CN28)*3*BT28/5</f>
        <v>0</v>
      </c>
      <c r="CP28" s="781"/>
      <c r="CQ28" s="770">
        <f>SUM(CP28*BT28*(30+4))</f>
        <v>0</v>
      </c>
      <c r="CR28" s="781"/>
      <c r="CS28" s="782">
        <f>SUM(CR28*BT28*3)</f>
        <v>0</v>
      </c>
      <c r="CT28" s="781"/>
      <c r="CU28" s="782">
        <f>SUM(CT28*BT28/3)</f>
        <v>0</v>
      </c>
      <c r="CV28" s="781"/>
      <c r="CW28" s="782">
        <f>SUM(CV28*BT28*2/3)</f>
        <v>0</v>
      </c>
      <c r="CX28" s="781"/>
      <c r="CY28" s="767">
        <f>SUM(CX28*BT28)</f>
        <v>0</v>
      </c>
      <c r="CZ28" s="781"/>
      <c r="DA28" s="782">
        <f>SUM(CZ28*BV28)</f>
        <v>0</v>
      </c>
      <c r="DB28" s="781"/>
      <c r="DC28" s="767">
        <f>SUM(DB28*BT28*2)</f>
        <v>0</v>
      </c>
      <c r="DD28" s="780"/>
      <c r="DE28" s="612">
        <f t="shared" si="274"/>
        <v>0</v>
      </c>
      <c r="DF28" s="773"/>
      <c r="DG28" s="769">
        <f t="shared" si="275"/>
        <v>0</v>
      </c>
      <c r="DH28" s="780"/>
      <c r="DI28" s="612">
        <f t="shared" si="276"/>
        <v>0</v>
      </c>
      <c r="DJ28" s="780"/>
      <c r="DK28" s="612">
        <f t="shared" si="277"/>
        <v>0</v>
      </c>
      <c r="DL28" s="780"/>
      <c r="DM28" s="612">
        <f t="shared" si="288"/>
        <v>0</v>
      </c>
      <c r="DN28" s="780"/>
      <c r="DO28" s="612">
        <f t="shared" ref="DO28" si="291">SUM(DN28*BW28*4*6)</f>
        <v>0</v>
      </c>
      <c r="DP28" s="780"/>
      <c r="DQ28" s="612">
        <f t="shared" ref="DQ28:DQ29" si="292">SUM(DP28*50)</f>
        <v>0</v>
      </c>
      <c r="DR28" s="769">
        <f t="shared" si="280"/>
        <v>6</v>
      </c>
      <c r="DS28" s="769">
        <f t="shared" si="281"/>
        <v>6</v>
      </c>
      <c r="DT28" s="84"/>
      <c r="DU28" s="424"/>
      <c r="DV28" s="424"/>
      <c r="DW28" s="424"/>
      <c r="DX28" s="424"/>
      <c r="DY28" s="424"/>
      <c r="DZ28" s="971"/>
      <c r="EA28" s="965"/>
      <c r="EB28" s="611"/>
      <c r="EC28" s="424"/>
      <c r="ED28" s="424"/>
      <c r="EE28" s="424"/>
      <c r="EF28" s="424"/>
      <c r="EG28" s="424"/>
      <c r="EH28" s="424"/>
      <c r="EI28" s="424"/>
      <c r="EJ28" s="429">
        <f t="shared" si="50"/>
        <v>12</v>
      </c>
      <c r="EK28" s="429">
        <f t="shared" si="51"/>
        <v>12</v>
      </c>
      <c r="EL28" s="429">
        <f t="shared" si="52"/>
        <v>12</v>
      </c>
      <c r="EM28" s="1058">
        <f t="shared" si="53"/>
        <v>12</v>
      </c>
      <c r="EN28" s="1058">
        <f t="shared" si="54"/>
        <v>0</v>
      </c>
      <c r="EO28" s="1058">
        <f t="shared" si="55"/>
        <v>0</v>
      </c>
      <c r="EP28" s="1058">
        <f t="shared" si="56"/>
        <v>0</v>
      </c>
      <c r="EQ28" s="1058">
        <f t="shared" si="57"/>
        <v>0</v>
      </c>
      <c r="ER28" s="1058">
        <f t="shared" si="58"/>
        <v>0</v>
      </c>
      <c r="ES28" s="1058">
        <f t="shared" si="59"/>
        <v>0</v>
      </c>
      <c r="ET28" s="1058">
        <f t="shared" si="60"/>
        <v>0</v>
      </c>
      <c r="EU28" s="1058">
        <f t="shared" si="61"/>
        <v>0</v>
      </c>
      <c r="EV28" s="1058">
        <f t="shared" si="62"/>
        <v>0</v>
      </c>
      <c r="EW28" s="1058">
        <f t="shared" si="63"/>
        <v>0</v>
      </c>
      <c r="EX28" s="1058">
        <f t="shared" si="64"/>
        <v>0</v>
      </c>
      <c r="EY28" s="1058">
        <f t="shared" si="65"/>
        <v>0</v>
      </c>
      <c r="EZ28" s="1058">
        <f t="shared" si="66"/>
        <v>0</v>
      </c>
      <c r="FA28" s="1058">
        <f t="shared" si="67"/>
        <v>0</v>
      </c>
      <c r="FB28" s="1058">
        <f t="shared" si="68"/>
        <v>0</v>
      </c>
      <c r="FC28" s="1058">
        <f t="shared" si="69"/>
        <v>0</v>
      </c>
      <c r="FD28" s="1058">
        <f t="shared" si="70"/>
        <v>0</v>
      </c>
      <c r="FE28" s="1058">
        <f t="shared" si="71"/>
        <v>0</v>
      </c>
      <c r="FF28" s="1058">
        <f t="shared" si="72"/>
        <v>0</v>
      </c>
      <c r="FG28" s="1058">
        <f t="shared" si="73"/>
        <v>0</v>
      </c>
      <c r="FH28" s="1058">
        <f t="shared" si="74"/>
        <v>0</v>
      </c>
      <c r="FI28" s="1058">
        <f t="shared" si="75"/>
        <v>0</v>
      </c>
      <c r="FJ28" s="1058">
        <f t="shared" si="76"/>
        <v>0</v>
      </c>
      <c r="FK28" s="1058">
        <f t="shared" si="77"/>
        <v>0</v>
      </c>
      <c r="FL28" s="1058">
        <f t="shared" si="78"/>
        <v>0</v>
      </c>
      <c r="FM28" s="1058">
        <f t="shared" si="79"/>
        <v>0</v>
      </c>
      <c r="FN28" s="1058">
        <f t="shared" si="80"/>
        <v>0</v>
      </c>
      <c r="FO28" s="1059">
        <f t="shared" si="81"/>
        <v>0</v>
      </c>
      <c r="FP28" s="1058">
        <f t="shared" si="82"/>
        <v>0</v>
      </c>
      <c r="FQ28" s="1058">
        <f t="shared" si="83"/>
        <v>0</v>
      </c>
      <c r="FR28" s="1058">
        <f t="shared" si="84"/>
        <v>0</v>
      </c>
      <c r="FS28" s="1058">
        <f t="shared" si="85"/>
        <v>0</v>
      </c>
      <c r="FT28" s="1058">
        <f t="shared" si="86"/>
        <v>0</v>
      </c>
      <c r="FU28" s="1058">
        <f t="shared" si="87"/>
        <v>0</v>
      </c>
      <c r="FV28" s="1058">
        <f t="shared" si="88"/>
        <v>0</v>
      </c>
      <c r="FW28" s="1058">
        <f t="shared" si="89"/>
        <v>0</v>
      </c>
      <c r="FX28" s="1058">
        <f t="shared" si="90"/>
        <v>0</v>
      </c>
      <c r="FY28" s="1058">
        <f t="shared" si="91"/>
        <v>0</v>
      </c>
      <c r="FZ28" s="1058">
        <f t="shared" si="92"/>
        <v>0</v>
      </c>
      <c r="GA28" s="1058">
        <f t="shared" si="93"/>
        <v>0</v>
      </c>
      <c r="GB28" s="1058">
        <f t="shared" si="94"/>
        <v>0</v>
      </c>
      <c r="GC28" s="1058">
        <f t="shared" si="95"/>
        <v>0</v>
      </c>
      <c r="GE28" s="1058">
        <v>12</v>
      </c>
      <c r="GF28" s="1058">
        <v>12</v>
      </c>
      <c r="GG28" s="424"/>
      <c r="GH28" s="424"/>
      <c r="GI28" s="424"/>
      <c r="GJ28" s="424"/>
      <c r="GL28" s="559"/>
      <c r="GM28" s="559"/>
      <c r="GN28" s="9"/>
      <c r="GO28" s="431"/>
      <c r="GP28" s="17"/>
      <c r="GQ28" s="9"/>
      <c r="GR28" s="422"/>
    </row>
    <row r="29" spans="1:200" ht="24.95" customHeight="1" x14ac:dyDescent="0.45">
      <c r="A29" s="424"/>
      <c r="B29" s="966" t="s">
        <v>577</v>
      </c>
      <c r="C29" s="967" t="s">
        <v>421</v>
      </c>
      <c r="D29" s="936" t="s">
        <v>187</v>
      </c>
      <c r="E29" s="615" t="s">
        <v>172</v>
      </c>
      <c r="F29" s="615">
        <v>60</v>
      </c>
      <c r="G29" s="616">
        <v>1</v>
      </c>
      <c r="H29" s="616">
        <v>25</v>
      </c>
      <c r="I29" s="616">
        <v>1</v>
      </c>
      <c r="J29" s="661">
        <v>1</v>
      </c>
      <c r="K29" s="616">
        <f t="shared" si="246"/>
        <v>2</v>
      </c>
      <c r="L29" s="617">
        <v>2</v>
      </c>
      <c r="M29" s="618">
        <f>SUM(N29+P29+R29+T29+V29)</f>
        <v>2</v>
      </c>
      <c r="N29" s="620">
        <v>2</v>
      </c>
      <c r="O29" s="852">
        <f>SUM(N29)*I29</f>
        <v>2</v>
      </c>
      <c r="P29" s="874"/>
      <c r="Q29" s="852">
        <f>J29*P29</f>
        <v>0</v>
      </c>
      <c r="R29" s="874"/>
      <c r="S29" s="852">
        <f>SUM(R29)*J29</f>
        <v>0</v>
      </c>
      <c r="T29" s="874"/>
      <c r="U29" s="875">
        <f>SUM(T29)*K29</f>
        <v>0</v>
      </c>
      <c r="V29" s="874"/>
      <c r="W29" s="875">
        <f>SUM(V29)*J29</f>
        <v>0</v>
      </c>
      <c r="X29" s="875">
        <f t="shared" si="283"/>
        <v>0</v>
      </c>
      <c r="Y29" s="852">
        <v>0</v>
      </c>
      <c r="Z29" s="874"/>
      <c r="AA29" s="875">
        <f t="shared" si="289"/>
        <v>0</v>
      </c>
      <c r="AB29" s="874"/>
      <c r="AC29" s="852">
        <f>SUM(AB29)*3*H29/5</f>
        <v>0</v>
      </c>
      <c r="AD29" s="874"/>
      <c r="AE29" s="855">
        <f>SUM(AD29*H29*(30+4))</f>
        <v>0</v>
      </c>
      <c r="AF29" s="874"/>
      <c r="AG29" s="875">
        <f>SUM(AF29*H29*3)</f>
        <v>0</v>
      </c>
      <c r="AH29" s="874"/>
      <c r="AI29" s="875">
        <f>SUM(AH29*H29/3)</f>
        <v>0</v>
      </c>
      <c r="AJ29" s="874"/>
      <c r="AK29" s="875">
        <f>SUM(AJ29*H29*2/3)</f>
        <v>0</v>
      </c>
      <c r="AL29" s="874"/>
      <c r="AM29" s="852">
        <f>SUM(AL29*H29)</f>
        <v>0</v>
      </c>
      <c r="AN29" s="874"/>
      <c r="AO29" s="875">
        <f>SUM(AN29*J29)</f>
        <v>0</v>
      </c>
      <c r="AP29" s="874"/>
      <c r="AQ29" s="852">
        <f>SUM(AP29*H29*2)</f>
        <v>0</v>
      </c>
      <c r="AR29" s="874"/>
      <c r="AS29" s="875">
        <v>0</v>
      </c>
      <c r="AT29" s="874"/>
      <c r="AU29" s="875">
        <f t="shared" si="240"/>
        <v>0</v>
      </c>
      <c r="AV29" s="874"/>
      <c r="AW29" s="875">
        <f t="shared" si="256"/>
        <v>0</v>
      </c>
      <c r="AX29" s="874"/>
      <c r="AY29" s="875">
        <f t="shared" si="257"/>
        <v>0</v>
      </c>
      <c r="AZ29" s="874"/>
      <c r="BA29" s="875">
        <f t="shared" ref="BA29" si="293">SUM(AZ29*K29*5*6)</f>
        <v>0</v>
      </c>
      <c r="BB29" s="874"/>
      <c r="BC29" s="875">
        <f t="shared" ref="BC29" si="294">SUM(BB29*K29*4*6)</f>
        <v>0</v>
      </c>
      <c r="BD29" s="874"/>
      <c r="BE29" s="875">
        <f t="shared" si="285"/>
        <v>0</v>
      </c>
      <c r="BF29" s="875">
        <f t="shared" si="244"/>
        <v>2</v>
      </c>
      <c r="BG29" s="875">
        <f t="shared" si="245"/>
        <v>2</v>
      </c>
      <c r="BH29" s="84"/>
      <c r="BI29" s="424"/>
      <c r="BJ29" s="424"/>
      <c r="BK29" s="424"/>
      <c r="BL29" s="424"/>
      <c r="BM29" s="424"/>
      <c r="BN29" s="966" t="s">
        <v>578</v>
      </c>
      <c r="BO29" s="967" t="s">
        <v>421</v>
      </c>
      <c r="BP29" s="936" t="s">
        <v>187</v>
      </c>
      <c r="BQ29" s="615" t="s">
        <v>172</v>
      </c>
      <c r="BR29" s="615">
        <v>30</v>
      </c>
      <c r="BS29" s="615">
        <v>2</v>
      </c>
      <c r="BT29" s="615">
        <v>25</v>
      </c>
      <c r="BU29" s="615">
        <v>1</v>
      </c>
      <c r="BV29" s="660">
        <v>1</v>
      </c>
      <c r="BW29" s="661">
        <f t="shared" si="259"/>
        <v>2</v>
      </c>
      <c r="BX29" s="617">
        <v>6</v>
      </c>
      <c r="BY29" s="618">
        <f t="shared" si="260"/>
        <v>6</v>
      </c>
      <c r="BZ29" s="619">
        <v>6</v>
      </c>
      <c r="CA29" s="767">
        <f>SUM(BZ29)*BU29</f>
        <v>6</v>
      </c>
      <c r="CB29" s="796"/>
      <c r="CC29" s="767">
        <f t="shared" si="262"/>
        <v>0</v>
      </c>
      <c r="CD29" s="796"/>
      <c r="CE29" s="767">
        <f>SUM(CD29)*BV29</f>
        <v>0</v>
      </c>
      <c r="CF29" s="781"/>
      <c r="CG29" s="782">
        <f>SUM(CF29)*BW29</f>
        <v>0</v>
      </c>
      <c r="CH29" s="781"/>
      <c r="CI29" s="782">
        <f t="shared" si="286"/>
        <v>0</v>
      </c>
      <c r="CJ29" s="782">
        <f t="shared" si="287"/>
        <v>0</v>
      </c>
      <c r="CK29" s="767">
        <v>0</v>
      </c>
      <c r="CL29" s="781"/>
      <c r="CM29" s="782">
        <f t="shared" si="290"/>
        <v>0</v>
      </c>
      <c r="CN29" s="781"/>
      <c r="CO29" s="767">
        <f>SUM(CN29)*3*BT29/5</f>
        <v>0</v>
      </c>
      <c r="CP29" s="781"/>
      <c r="CQ29" s="770">
        <f>SUM(CP29*BT29*(30+4))</f>
        <v>0</v>
      </c>
      <c r="CR29" s="781"/>
      <c r="CS29" s="782">
        <f>SUM(CR29*BT29*3)</f>
        <v>0</v>
      </c>
      <c r="CT29" s="781"/>
      <c r="CU29" s="782">
        <f>SUM(CT29*BT29/3)</f>
        <v>0</v>
      </c>
      <c r="CV29" s="781"/>
      <c r="CW29" s="782">
        <f>SUM(CV29*BT29*2/3)</f>
        <v>0</v>
      </c>
      <c r="CX29" s="781"/>
      <c r="CY29" s="767">
        <f>SUM(CX29*BT29)</f>
        <v>0</v>
      </c>
      <c r="CZ29" s="781"/>
      <c r="DA29" s="782">
        <f>SUM(CZ29*BV29)</f>
        <v>0</v>
      </c>
      <c r="DB29" s="781"/>
      <c r="DC29" s="767">
        <f>SUM(DB29*BT29*2)</f>
        <v>0</v>
      </c>
      <c r="DD29" s="780"/>
      <c r="DE29" s="612">
        <f t="shared" si="274"/>
        <v>0</v>
      </c>
      <c r="DF29" s="773"/>
      <c r="DG29" s="769">
        <f t="shared" si="275"/>
        <v>0</v>
      </c>
      <c r="DH29" s="780"/>
      <c r="DI29" s="612">
        <f t="shared" si="276"/>
        <v>0</v>
      </c>
      <c r="DJ29" s="780"/>
      <c r="DK29" s="612">
        <f t="shared" si="277"/>
        <v>0</v>
      </c>
      <c r="DL29" s="780"/>
      <c r="DM29" s="612">
        <f t="shared" si="288"/>
        <v>0</v>
      </c>
      <c r="DN29" s="780"/>
      <c r="DO29" s="612">
        <f>SUM(DN29*BW29*4*6)</f>
        <v>0</v>
      </c>
      <c r="DP29" s="780"/>
      <c r="DQ29" s="612">
        <f t="shared" si="292"/>
        <v>0</v>
      </c>
      <c r="DR29" s="769">
        <f t="shared" si="280"/>
        <v>6</v>
      </c>
      <c r="DS29" s="769">
        <f t="shared" si="281"/>
        <v>6</v>
      </c>
      <c r="DT29" s="84"/>
      <c r="DU29" s="424"/>
      <c r="DV29" s="424"/>
      <c r="DW29" s="424"/>
      <c r="DX29" s="424"/>
      <c r="DY29" s="424"/>
      <c r="DZ29" s="971"/>
      <c r="EA29" s="965"/>
      <c r="EB29" s="611"/>
      <c r="EC29" s="424"/>
      <c r="ED29" s="424"/>
      <c r="EE29" s="424"/>
      <c r="EF29" s="424"/>
      <c r="EG29" s="424"/>
      <c r="EH29" s="424"/>
      <c r="EI29" s="424"/>
      <c r="EJ29" s="429">
        <f t="shared" si="50"/>
        <v>8</v>
      </c>
      <c r="EK29" s="429">
        <f t="shared" si="51"/>
        <v>8</v>
      </c>
      <c r="EL29" s="429">
        <f t="shared" si="52"/>
        <v>8</v>
      </c>
      <c r="EM29" s="1058">
        <f t="shared" si="53"/>
        <v>8</v>
      </c>
      <c r="EN29" s="1058">
        <f t="shared" si="54"/>
        <v>0</v>
      </c>
      <c r="EO29" s="1058">
        <f t="shared" si="55"/>
        <v>0</v>
      </c>
      <c r="EP29" s="1058">
        <f t="shared" si="56"/>
        <v>0</v>
      </c>
      <c r="EQ29" s="1058">
        <f t="shared" si="57"/>
        <v>0</v>
      </c>
      <c r="ER29" s="1058">
        <f t="shared" si="58"/>
        <v>0</v>
      </c>
      <c r="ES29" s="1058">
        <f t="shared" si="59"/>
        <v>0</v>
      </c>
      <c r="ET29" s="1058">
        <f t="shared" si="60"/>
        <v>0</v>
      </c>
      <c r="EU29" s="1058">
        <f t="shared" si="61"/>
        <v>0</v>
      </c>
      <c r="EV29" s="1058">
        <f t="shared" si="62"/>
        <v>0</v>
      </c>
      <c r="EW29" s="1058">
        <f t="shared" si="63"/>
        <v>0</v>
      </c>
      <c r="EX29" s="1058">
        <f t="shared" si="64"/>
        <v>0</v>
      </c>
      <c r="EY29" s="1058">
        <f t="shared" si="65"/>
        <v>0</v>
      </c>
      <c r="EZ29" s="1058">
        <f t="shared" si="66"/>
        <v>0</v>
      </c>
      <c r="FA29" s="1058">
        <f t="shared" si="67"/>
        <v>0</v>
      </c>
      <c r="FB29" s="1058">
        <f t="shared" si="68"/>
        <v>0</v>
      </c>
      <c r="FC29" s="1058">
        <f t="shared" si="69"/>
        <v>0</v>
      </c>
      <c r="FD29" s="1058">
        <f t="shared" si="70"/>
        <v>0</v>
      </c>
      <c r="FE29" s="1058">
        <f t="shared" si="71"/>
        <v>0</v>
      </c>
      <c r="FF29" s="1058">
        <f t="shared" si="72"/>
        <v>0</v>
      </c>
      <c r="FG29" s="1058">
        <f t="shared" si="73"/>
        <v>0</v>
      </c>
      <c r="FH29" s="1058">
        <f t="shared" si="74"/>
        <v>0</v>
      </c>
      <c r="FI29" s="1058">
        <f t="shared" si="75"/>
        <v>0</v>
      </c>
      <c r="FJ29" s="1058">
        <f t="shared" si="76"/>
        <v>0</v>
      </c>
      <c r="FK29" s="1058">
        <f t="shared" si="77"/>
        <v>0</v>
      </c>
      <c r="FL29" s="1058">
        <f t="shared" si="78"/>
        <v>0</v>
      </c>
      <c r="FM29" s="1058">
        <f t="shared" si="79"/>
        <v>0</v>
      </c>
      <c r="FN29" s="1058">
        <f t="shared" si="80"/>
        <v>0</v>
      </c>
      <c r="FO29" s="1059">
        <f t="shared" si="81"/>
        <v>0</v>
      </c>
      <c r="FP29" s="1058">
        <f t="shared" si="82"/>
        <v>0</v>
      </c>
      <c r="FQ29" s="1058">
        <f t="shared" si="83"/>
        <v>0</v>
      </c>
      <c r="FR29" s="1058">
        <f t="shared" si="84"/>
        <v>0</v>
      </c>
      <c r="FS29" s="1058">
        <f t="shared" si="85"/>
        <v>0</v>
      </c>
      <c r="FT29" s="1058">
        <f t="shared" si="86"/>
        <v>0</v>
      </c>
      <c r="FU29" s="1058">
        <f t="shared" si="87"/>
        <v>0</v>
      </c>
      <c r="FV29" s="1058">
        <f t="shared" si="88"/>
        <v>0</v>
      </c>
      <c r="FW29" s="1058">
        <f t="shared" si="89"/>
        <v>0</v>
      </c>
      <c r="FX29" s="1058">
        <f t="shared" si="90"/>
        <v>0</v>
      </c>
      <c r="FY29" s="1058">
        <f t="shared" si="91"/>
        <v>0</v>
      </c>
      <c r="FZ29" s="1058">
        <f t="shared" si="92"/>
        <v>0</v>
      </c>
      <c r="GA29" s="1058">
        <f t="shared" si="93"/>
        <v>0</v>
      </c>
      <c r="GB29" s="1058">
        <f t="shared" si="94"/>
        <v>0</v>
      </c>
      <c r="GC29" s="1058">
        <f t="shared" si="95"/>
        <v>0</v>
      </c>
      <c r="GE29" s="1058">
        <v>8</v>
      </c>
      <c r="GF29" s="1058">
        <v>8</v>
      </c>
      <c r="GG29" s="424"/>
      <c r="GH29" s="424"/>
      <c r="GI29" s="424"/>
      <c r="GJ29" s="424"/>
      <c r="GL29" s="559"/>
      <c r="GM29" s="559"/>
      <c r="GN29" s="9"/>
      <c r="GO29" s="431"/>
      <c r="GP29" s="17"/>
      <c r="GQ29" s="9"/>
      <c r="GR29" s="422"/>
    </row>
    <row r="30" spans="1:200" ht="24.95" customHeight="1" x14ac:dyDescent="0.45">
      <c r="A30" s="424"/>
      <c r="B30" s="966" t="s">
        <v>575</v>
      </c>
      <c r="C30" s="967" t="s">
        <v>421</v>
      </c>
      <c r="D30" s="936" t="s">
        <v>187</v>
      </c>
      <c r="E30" s="615" t="s">
        <v>172</v>
      </c>
      <c r="F30" s="615">
        <v>57</v>
      </c>
      <c r="G30" s="615">
        <v>1</v>
      </c>
      <c r="H30" s="615">
        <v>27</v>
      </c>
      <c r="I30" s="615">
        <v>1</v>
      </c>
      <c r="J30" s="660">
        <v>1</v>
      </c>
      <c r="K30" s="616">
        <f t="shared" si="246"/>
        <v>2</v>
      </c>
      <c r="L30" s="617">
        <v>8</v>
      </c>
      <c r="M30" s="618">
        <f t="shared" ref="M30:M35" si="295">SUM(N30+P30+R30+T30+V30)</f>
        <v>8</v>
      </c>
      <c r="N30" s="619">
        <v>4</v>
      </c>
      <c r="O30" s="852">
        <f t="shared" ref="O30:O32" si="296">SUM(N30)*I30</f>
        <v>4</v>
      </c>
      <c r="P30" s="874"/>
      <c r="Q30" s="852">
        <f>J30*P30</f>
        <v>0</v>
      </c>
      <c r="R30" s="874">
        <v>4</v>
      </c>
      <c r="S30" s="852">
        <f t="shared" ref="S30:S32" si="297">SUM(R30)*J30</f>
        <v>4</v>
      </c>
      <c r="T30" s="874"/>
      <c r="U30" s="875">
        <f t="shared" ref="U30:U31" si="298">SUM(T30)*K30</f>
        <v>0</v>
      </c>
      <c r="V30" s="874"/>
      <c r="W30" s="875">
        <f t="shared" ref="W30:W31" si="299">SUM(V30)*J30*5</f>
        <v>0</v>
      </c>
      <c r="X30" s="875">
        <f t="shared" ref="X30:X31" si="300">SUM(K30*AV30*2+K30*AX30*2)</f>
        <v>0</v>
      </c>
      <c r="Y30" s="852">
        <v>0</v>
      </c>
      <c r="Z30" s="874"/>
      <c r="AA30" s="875">
        <f t="shared" ref="AA30:AA31" si="301">SUM(Z30)*1</f>
        <v>0</v>
      </c>
      <c r="AB30" s="874"/>
      <c r="AC30" s="852">
        <f t="shared" ref="AC30:AC31" si="302">SUM(AB30)*3*H30/5</f>
        <v>0</v>
      </c>
      <c r="AD30" s="874"/>
      <c r="AE30" s="855">
        <f t="shared" ref="AE30:AE31" si="303">SUM(AD30*H30*(30+4))</f>
        <v>0</v>
      </c>
      <c r="AF30" s="874"/>
      <c r="AG30" s="875">
        <f t="shared" ref="AG30:AG31" si="304">SUM(AF30*H30*3)</f>
        <v>0</v>
      </c>
      <c r="AH30" s="874"/>
      <c r="AI30" s="875">
        <f t="shared" ref="AI30:AI31" si="305">SUM(AH30*H30/3)</f>
        <v>0</v>
      </c>
      <c r="AJ30" s="874"/>
      <c r="AK30" s="875">
        <f t="shared" ref="AK30:AK31" si="306">SUM(AJ30*H30*2/3)</f>
        <v>0</v>
      </c>
      <c r="AL30" s="874"/>
      <c r="AM30" s="852">
        <f t="shared" ref="AM30:AM31" si="307">SUM(AL30*H30)</f>
        <v>0</v>
      </c>
      <c r="AN30" s="874"/>
      <c r="AO30" s="875">
        <f t="shared" ref="AO30:AO31" si="308">SUM(AN30*J30)</f>
        <v>0</v>
      </c>
      <c r="AP30" s="874"/>
      <c r="AQ30" s="852">
        <f t="shared" ref="AQ30:AQ31" si="309">SUM(AP30*H30*2)</f>
        <v>0</v>
      </c>
      <c r="AR30" s="876"/>
      <c r="AS30" s="875">
        <f>SUM(AR30*J30*2)</f>
        <v>0</v>
      </c>
      <c r="AT30" s="874"/>
      <c r="AU30" s="875">
        <f t="shared" si="240"/>
        <v>0</v>
      </c>
      <c r="AV30" s="875"/>
      <c r="AW30" s="875">
        <f>SUM(AV30*H30/3)</f>
        <v>0</v>
      </c>
      <c r="AX30" s="875"/>
      <c r="AY30" s="875">
        <f>SUM(J30*AX30*8*2)</f>
        <v>0</v>
      </c>
      <c r="AZ30" s="875"/>
      <c r="BA30" s="875">
        <f>AZ30*J30*8</f>
        <v>0</v>
      </c>
      <c r="BB30" s="876"/>
      <c r="BC30" s="875">
        <f>SUM(BB30*K30*4*6)</f>
        <v>0</v>
      </c>
      <c r="BD30" s="876"/>
      <c r="BE30" s="875">
        <f t="shared" si="285"/>
        <v>0</v>
      </c>
      <c r="BF30" s="875">
        <f t="shared" si="244"/>
        <v>8</v>
      </c>
      <c r="BG30" s="875">
        <f t="shared" si="245"/>
        <v>8</v>
      </c>
      <c r="BH30" s="84"/>
      <c r="BI30" s="424"/>
      <c r="BJ30" s="424"/>
      <c r="BK30" s="424"/>
      <c r="BL30" s="424"/>
      <c r="BM30" s="424"/>
      <c r="BN30" s="966" t="s">
        <v>577</v>
      </c>
      <c r="BO30" s="967" t="s">
        <v>421</v>
      </c>
      <c r="BP30" s="936" t="s">
        <v>187</v>
      </c>
      <c r="BQ30" s="615" t="s">
        <v>172</v>
      </c>
      <c r="BR30" s="615">
        <v>38</v>
      </c>
      <c r="BS30" s="616">
        <v>2</v>
      </c>
      <c r="BT30" s="616">
        <v>25</v>
      </c>
      <c r="BU30" s="616">
        <v>1</v>
      </c>
      <c r="BV30" s="661">
        <v>1</v>
      </c>
      <c r="BW30" s="661">
        <f t="shared" si="259"/>
        <v>2</v>
      </c>
      <c r="BX30" s="617">
        <v>2</v>
      </c>
      <c r="BY30" s="618">
        <f>SUM(BZ30+CB30+CD30+CF30+CH30)</f>
        <v>2</v>
      </c>
      <c r="BZ30" s="620">
        <v>2</v>
      </c>
      <c r="CA30" s="767">
        <f>SUM(BZ30)*BU30</f>
        <v>2</v>
      </c>
      <c r="CB30" s="796"/>
      <c r="CC30" s="767">
        <f>BV30*CB30</f>
        <v>0</v>
      </c>
      <c r="CD30" s="796"/>
      <c r="CE30" s="767">
        <f>SUM(CD30)*BV30</f>
        <v>0</v>
      </c>
      <c r="CF30" s="781"/>
      <c r="CG30" s="782">
        <f>SUM(CF30)*BW30</f>
        <v>0</v>
      </c>
      <c r="CH30" s="781"/>
      <c r="CI30" s="782">
        <f>SUM(CH30)*BV30</f>
        <v>0</v>
      </c>
      <c r="CJ30" s="782">
        <f t="shared" si="287"/>
        <v>0</v>
      </c>
      <c r="CK30" s="767">
        <v>0</v>
      </c>
      <c r="CL30" s="781"/>
      <c r="CM30" s="782">
        <f t="shared" si="265"/>
        <v>0</v>
      </c>
      <c r="CN30" s="781"/>
      <c r="CO30" s="767">
        <f>SUM(CN30)*3*BT30/5</f>
        <v>0</v>
      </c>
      <c r="CP30" s="781"/>
      <c r="CQ30" s="770">
        <f>SUM(CP30*BT30*(30+4))</f>
        <v>0</v>
      </c>
      <c r="CR30" s="781"/>
      <c r="CS30" s="782">
        <f>SUM(CR30*BT30*3)</f>
        <v>0</v>
      </c>
      <c r="CT30" s="781"/>
      <c r="CU30" s="782">
        <f>SUM(CT30*BT30/3)</f>
        <v>0</v>
      </c>
      <c r="CV30" s="781"/>
      <c r="CW30" s="782">
        <f>SUM(CV30*BT30*2/3)</f>
        <v>0</v>
      </c>
      <c r="CX30" s="781"/>
      <c r="CY30" s="767">
        <f>SUM(CX30*BT30)</f>
        <v>0</v>
      </c>
      <c r="CZ30" s="781"/>
      <c r="DA30" s="782">
        <f>SUM(CZ30*BV30)</f>
        <v>0</v>
      </c>
      <c r="DB30" s="781"/>
      <c r="DC30" s="767">
        <f>SUM(DB30*BT30*2)</f>
        <v>0</v>
      </c>
      <c r="DD30" s="780"/>
      <c r="DE30" s="612">
        <f>DD30*BW30*6</f>
        <v>0</v>
      </c>
      <c r="DF30" s="773"/>
      <c r="DG30" s="769">
        <f t="shared" si="275"/>
        <v>0</v>
      </c>
      <c r="DH30" s="780"/>
      <c r="DI30" s="612">
        <f>DH30*BW30*6</f>
        <v>0</v>
      </c>
      <c r="DJ30" s="780"/>
      <c r="DK30" s="612">
        <f>DJ30*BV30*6</f>
        <v>0</v>
      </c>
      <c r="DL30" s="780"/>
      <c r="DM30" s="612">
        <f>SUM(DL30*BV30*6)</f>
        <v>0</v>
      </c>
      <c r="DN30" s="780"/>
      <c r="DO30" s="612">
        <f>SUM(DN30*BW30*4*6)</f>
        <v>0</v>
      </c>
      <c r="DP30" s="780"/>
      <c r="DQ30" s="612">
        <f>SUM(DP30*50)</f>
        <v>0</v>
      </c>
      <c r="DR30" s="769">
        <f t="shared" si="280"/>
        <v>2</v>
      </c>
      <c r="DS30" s="769">
        <f t="shared" si="281"/>
        <v>2</v>
      </c>
      <c r="DT30" s="84"/>
      <c r="DU30" s="424"/>
      <c r="DV30" s="424"/>
      <c r="DW30" s="424"/>
      <c r="DX30" s="424"/>
      <c r="DY30" s="424"/>
      <c r="DZ30" s="971"/>
      <c r="EA30" s="965"/>
      <c r="EB30" s="611"/>
      <c r="EC30" s="424"/>
      <c r="ED30" s="424"/>
      <c r="EE30" s="424"/>
      <c r="EF30" s="424"/>
      <c r="EG30" s="424"/>
      <c r="EH30" s="424"/>
      <c r="EI30" s="424"/>
      <c r="EJ30" s="429">
        <f t="shared" si="50"/>
        <v>10</v>
      </c>
      <c r="EK30" s="429">
        <f t="shared" si="51"/>
        <v>10</v>
      </c>
      <c r="EL30" s="429">
        <f t="shared" si="52"/>
        <v>6</v>
      </c>
      <c r="EM30" s="1058">
        <f t="shared" si="53"/>
        <v>6</v>
      </c>
      <c r="EN30" s="1058">
        <f t="shared" si="54"/>
        <v>0</v>
      </c>
      <c r="EO30" s="1058">
        <f t="shared" si="55"/>
        <v>0</v>
      </c>
      <c r="EP30" s="1058">
        <f t="shared" si="56"/>
        <v>4</v>
      </c>
      <c r="EQ30" s="1058">
        <f t="shared" si="57"/>
        <v>4</v>
      </c>
      <c r="ER30" s="1058">
        <f t="shared" si="58"/>
        <v>0</v>
      </c>
      <c r="ES30" s="1058">
        <f t="shared" si="59"/>
        <v>0</v>
      </c>
      <c r="ET30" s="1058">
        <f t="shared" si="60"/>
        <v>0</v>
      </c>
      <c r="EU30" s="1058">
        <f t="shared" si="61"/>
        <v>0</v>
      </c>
      <c r="EV30" s="1058">
        <f t="shared" si="62"/>
        <v>0</v>
      </c>
      <c r="EW30" s="1058">
        <f t="shared" si="63"/>
        <v>0</v>
      </c>
      <c r="EX30" s="1058">
        <f t="shared" si="64"/>
        <v>0</v>
      </c>
      <c r="EY30" s="1058">
        <f t="shared" si="65"/>
        <v>0</v>
      </c>
      <c r="EZ30" s="1058">
        <f t="shared" si="66"/>
        <v>0</v>
      </c>
      <c r="FA30" s="1058">
        <f t="shared" si="67"/>
        <v>0</v>
      </c>
      <c r="FB30" s="1058">
        <f t="shared" si="68"/>
        <v>0</v>
      </c>
      <c r="FC30" s="1058">
        <f t="shared" si="69"/>
        <v>0</v>
      </c>
      <c r="FD30" s="1058">
        <f t="shared" si="70"/>
        <v>0</v>
      </c>
      <c r="FE30" s="1058">
        <f t="shared" si="71"/>
        <v>0</v>
      </c>
      <c r="FF30" s="1058">
        <f t="shared" si="72"/>
        <v>0</v>
      </c>
      <c r="FG30" s="1058">
        <f t="shared" si="73"/>
        <v>0</v>
      </c>
      <c r="FH30" s="1058">
        <f t="shared" si="74"/>
        <v>0</v>
      </c>
      <c r="FI30" s="1058">
        <f t="shared" si="75"/>
        <v>0</v>
      </c>
      <c r="FJ30" s="1058">
        <f t="shared" si="76"/>
        <v>0</v>
      </c>
      <c r="FK30" s="1058">
        <f t="shared" si="77"/>
        <v>0</v>
      </c>
      <c r="FL30" s="1058">
        <f t="shared" si="78"/>
        <v>0</v>
      </c>
      <c r="FM30" s="1058">
        <f t="shared" si="79"/>
        <v>0</v>
      </c>
      <c r="FN30" s="1058">
        <f t="shared" si="80"/>
        <v>0</v>
      </c>
      <c r="FO30" s="1059">
        <f t="shared" si="81"/>
        <v>0</v>
      </c>
      <c r="FP30" s="1058">
        <f t="shared" si="82"/>
        <v>0</v>
      </c>
      <c r="FQ30" s="1058">
        <f t="shared" si="83"/>
        <v>0</v>
      </c>
      <c r="FR30" s="1058">
        <f t="shared" si="84"/>
        <v>0</v>
      </c>
      <c r="FS30" s="1058">
        <f t="shared" si="85"/>
        <v>0</v>
      </c>
      <c r="FT30" s="1058">
        <f t="shared" si="86"/>
        <v>0</v>
      </c>
      <c r="FU30" s="1058">
        <f t="shared" si="87"/>
        <v>0</v>
      </c>
      <c r="FV30" s="1058">
        <f t="shared" si="88"/>
        <v>0</v>
      </c>
      <c r="FW30" s="1058">
        <f t="shared" si="89"/>
        <v>0</v>
      </c>
      <c r="FX30" s="1058">
        <f t="shared" si="90"/>
        <v>0</v>
      </c>
      <c r="FY30" s="1058">
        <f t="shared" si="91"/>
        <v>0</v>
      </c>
      <c r="FZ30" s="1058">
        <f t="shared" si="92"/>
        <v>0</v>
      </c>
      <c r="GA30" s="1058">
        <f t="shared" si="93"/>
        <v>0</v>
      </c>
      <c r="GB30" s="1058">
        <f t="shared" si="94"/>
        <v>0</v>
      </c>
      <c r="GC30" s="1058">
        <f t="shared" si="95"/>
        <v>0</v>
      </c>
      <c r="GE30" s="1058">
        <v>10</v>
      </c>
      <c r="GF30" s="1058">
        <v>10</v>
      </c>
      <c r="GG30" s="424"/>
      <c r="GH30" s="424"/>
      <c r="GI30" s="424"/>
      <c r="GJ30" s="424"/>
      <c r="GL30" s="559"/>
      <c r="GM30" s="559"/>
      <c r="GN30" s="9"/>
      <c r="GO30" s="431"/>
      <c r="GP30" s="17"/>
      <c r="GQ30" s="9"/>
      <c r="GR30" s="422"/>
    </row>
    <row r="31" spans="1:200" ht="24.95" customHeight="1" x14ac:dyDescent="0.45">
      <c r="A31" s="424"/>
      <c r="B31" s="966" t="s">
        <v>575</v>
      </c>
      <c r="C31" s="967" t="s">
        <v>421</v>
      </c>
      <c r="D31" s="936" t="s">
        <v>187</v>
      </c>
      <c r="E31" s="615" t="s">
        <v>172</v>
      </c>
      <c r="F31" s="615">
        <v>69</v>
      </c>
      <c r="G31" s="615">
        <v>1</v>
      </c>
      <c r="H31" s="615">
        <v>22</v>
      </c>
      <c r="I31" s="615">
        <v>1</v>
      </c>
      <c r="J31" s="660">
        <v>1</v>
      </c>
      <c r="K31" s="616">
        <f t="shared" si="246"/>
        <v>2</v>
      </c>
      <c r="L31" s="617">
        <v>8</v>
      </c>
      <c r="M31" s="618">
        <f t="shared" si="295"/>
        <v>8</v>
      </c>
      <c r="N31" s="619">
        <v>4</v>
      </c>
      <c r="O31" s="852">
        <f t="shared" si="296"/>
        <v>4</v>
      </c>
      <c r="P31" s="874"/>
      <c r="Q31" s="852">
        <f>J31*P31</f>
        <v>0</v>
      </c>
      <c r="R31" s="874">
        <v>4</v>
      </c>
      <c r="S31" s="852">
        <f t="shared" si="297"/>
        <v>4</v>
      </c>
      <c r="T31" s="874"/>
      <c r="U31" s="875">
        <f t="shared" si="298"/>
        <v>0</v>
      </c>
      <c r="V31" s="874"/>
      <c r="W31" s="875">
        <f t="shared" si="299"/>
        <v>0</v>
      </c>
      <c r="X31" s="875">
        <f t="shared" si="300"/>
        <v>0</v>
      </c>
      <c r="Y31" s="852">
        <v>0</v>
      </c>
      <c r="Z31" s="874"/>
      <c r="AA31" s="875">
        <f t="shared" si="301"/>
        <v>0</v>
      </c>
      <c r="AB31" s="874"/>
      <c r="AC31" s="852">
        <f t="shared" si="302"/>
        <v>0</v>
      </c>
      <c r="AD31" s="874"/>
      <c r="AE31" s="855">
        <f t="shared" si="303"/>
        <v>0</v>
      </c>
      <c r="AF31" s="874"/>
      <c r="AG31" s="875">
        <f t="shared" si="304"/>
        <v>0</v>
      </c>
      <c r="AH31" s="874"/>
      <c r="AI31" s="875">
        <f t="shared" si="305"/>
        <v>0</v>
      </c>
      <c r="AJ31" s="874"/>
      <c r="AK31" s="875">
        <f t="shared" si="306"/>
        <v>0</v>
      </c>
      <c r="AL31" s="874"/>
      <c r="AM31" s="852">
        <f t="shared" si="307"/>
        <v>0</v>
      </c>
      <c r="AN31" s="874"/>
      <c r="AO31" s="875">
        <f t="shared" si="308"/>
        <v>0</v>
      </c>
      <c r="AP31" s="874"/>
      <c r="AQ31" s="852">
        <f t="shared" si="309"/>
        <v>0</v>
      </c>
      <c r="AR31" s="874"/>
      <c r="AS31" s="875">
        <f t="shared" ref="AS31" si="310">AR31*K31*6</f>
        <v>0</v>
      </c>
      <c r="AT31" s="874"/>
      <c r="AU31" s="875">
        <f t="shared" si="240"/>
        <v>0</v>
      </c>
      <c r="AV31" s="874"/>
      <c r="AW31" s="875">
        <f t="shared" si="256"/>
        <v>0</v>
      </c>
      <c r="AX31" s="874"/>
      <c r="AY31" s="875">
        <f t="shared" si="257"/>
        <v>0</v>
      </c>
      <c r="AZ31" s="874"/>
      <c r="BA31" s="875">
        <f>SUM(AZ31*K31*5*6)</f>
        <v>0</v>
      </c>
      <c r="BB31" s="874"/>
      <c r="BC31" s="875">
        <f>SUM(BB31*K31*4*6)</f>
        <v>0</v>
      </c>
      <c r="BD31" s="874"/>
      <c r="BE31" s="875">
        <f>SUM(BD31*50)</f>
        <v>0</v>
      </c>
      <c r="BF31" s="875">
        <f t="shared" si="244"/>
        <v>8</v>
      </c>
      <c r="BG31" s="875">
        <f t="shared" si="245"/>
        <v>8</v>
      </c>
      <c r="BH31" s="84"/>
      <c r="BI31" s="424"/>
      <c r="BJ31" s="424"/>
      <c r="BK31" s="424"/>
      <c r="BL31" s="424"/>
      <c r="BM31" s="424"/>
      <c r="BN31" s="1020" t="s">
        <v>576</v>
      </c>
      <c r="BO31" s="967" t="s">
        <v>421</v>
      </c>
      <c r="BP31" s="936" t="s">
        <v>187</v>
      </c>
      <c r="BQ31" s="615" t="s">
        <v>172</v>
      </c>
      <c r="BR31" s="615">
        <v>13</v>
      </c>
      <c r="BS31" s="615">
        <v>2</v>
      </c>
      <c r="BT31" s="615">
        <v>22</v>
      </c>
      <c r="BU31" s="615">
        <v>1</v>
      </c>
      <c r="BV31" s="660">
        <v>1</v>
      </c>
      <c r="BW31" s="661">
        <f t="shared" si="259"/>
        <v>2</v>
      </c>
      <c r="BX31" s="617">
        <v>4</v>
      </c>
      <c r="BY31" s="618">
        <f t="shared" ref="BY31" si="311">SUM(BZ31+CB31+CD31+CF31+CH31)</f>
        <v>4</v>
      </c>
      <c r="BZ31" s="619"/>
      <c r="CA31" s="767">
        <f t="shared" ref="CA31" si="312">SUM(BZ31)*BU31</f>
        <v>0</v>
      </c>
      <c r="CB31" s="796"/>
      <c r="CC31" s="767">
        <f>BV31*CB31</f>
        <v>0</v>
      </c>
      <c r="CD31" s="796">
        <v>4</v>
      </c>
      <c r="CE31" s="767">
        <f t="shared" ref="CE31" si="313">SUM(CD31)*BV31</f>
        <v>4</v>
      </c>
      <c r="CF31" s="781"/>
      <c r="CG31" s="782">
        <f t="shared" ref="CG31" si="314">SUM(CF31)*BW31</f>
        <v>0</v>
      </c>
      <c r="CH31" s="781"/>
      <c r="CI31" s="782">
        <f t="shared" ref="CI31" si="315">SUM(CH31)*BV31*5</f>
        <v>0</v>
      </c>
      <c r="CJ31" s="782">
        <f>SUM(DH31*2+DJ31*2)*BV31</f>
        <v>0</v>
      </c>
      <c r="CK31" s="767">
        <v>0</v>
      </c>
      <c r="CL31" s="781"/>
      <c r="CM31" s="782">
        <f t="shared" si="265"/>
        <v>0</v>
      </c>
      <c r="CN31" s="781"/>
      <c r="CO31" s="767">
        <f t="shared" ref="CO31" si="316">SUM(CN31)*3*BT31/5</f>
        <v>0</v>
      </c>
      <c r="CP31" s="781"/>
      <c r="CQ31" s="770">
        <f t="shared" ref="CQ31" si="317">SUM(CP31*BT31*(30+4))</f>
        <v>0</v>
      </c>
      <c r="CR31" s="781"/>
      <c r="CS31" s="782">
        <f t="shared" ref="CS31" si="318">SUM(CR31*BT31*3)</f>
        <v>0</v>
      </c>
      <c r="CT31" s="781"/>
      <c r="CU31" s="782">
        <f t="shared" ref="CU31" si="319">SUM(CT31*BT31/3)</f>
        <v>0</v>
      </c>
      <c r="CV31" s="781"/>
      <c r="CW31" s="782">
        <f t="shared" ref="CW31" si="320">SUM(CV31*BT31*2/3)</f>
        <v>0</v>
      </c>
      <c r="CX31" s="781"/>
      <c r="CY31" s="767">
        <f t="shared" ref="CY31" si="321">SUM(CX31*BT31)</f>
        <v>0</v>
      </c>
      <c r="CZ31" s="781"/>
      <c r="DA31" s="782">
        <f t="shared" ref="DA31" si="322">SUM(CZ31*BV31)</f>
        <v>0</v>
      </c>
      <c r="DB31" s="781"/>
      <c r="DC31" s="767">
        <f t="shared" ref="DC31" si="323">SUM(DB31*BT31*2)</f>
        <v>0</v>
      </c>
      <c r="DD31" s="780"/>
      <c r="DE31" s="612">
        <f t="shared" ref="DE31" si="324">DD31*BW31*6</f>
        <v>0</v>
      </c>
      <c r="DF31" s="773"/>
      <c r="DG31" s="769">
        <f t="shared" si="275"/>
        <v>0</v>
      </c>
      <c r="DH31" s="780"/>
      <c r="DI31" s="612">
        <f t="shared" ref="DI31" si="325">DH31*BW31*6</f>
        <v>0</v>
      </c>
      <c r="DJ31" s="780"/>
      <c r="DK31" s="612">
        <f t="shared" ref="DK31" si="326">DJ31*BW31*8</f>
        <v>0</v>
      </c>
      <c r="DL31" s="780"/>
      <c r="DM31" s="612">
        <f>SUM(DL31*BV31*2*8)</f>
        <v>0</v>
      </c>
      <c r="DN31" s="780"/>
      <c r="DO31" s="612">
        <f t="shared" ref="DO31" si="327">SUM(DN31*BW31*4*6)</f>
        <v>0</v>
      </c>
      <c r="DP31" s="780"/>
      <c r="DQ31" s="612">
        <f t="shared" ref="DQ31" si="328">SUM(DP31*50)</f>
        <v>0</v>
      </c>
      <c r="DR31" s="769">
        <f t="shared" si="280"/>
        <v>4</v>
      </c>
      <c r="DS31" s="769">
        <f t="shared" si="281"/>
        <v>4</v>
      </c>
      <c r="DT31" s="84"/>
      <c r="DU31" s="424"/>
      <c r="DV31" s="424"/>
      <c r="DW31" s="424"/>
      <c r="DX31" s="424"/>
      <c r="DY31" s="424"/>
      <c r="DZ31" s="971"/>
      <c r="EA31" s="965"/>
      <c r="EB31" s="611"/>
      <c r="EC31" s="424"/>
      <c r="ED31" s="424"/>
      <c r="EE31" s="424"/>
      <c r="EF31" s="424"/>
      <c r="EG31" s="424"/>
      <c r="EH31" s="424"/>
      <c r="EI31" s="424"/>
      <c r="EJ31" s="429">
        <f t="shared" si="50"/>
        <v>12</v>
      </c>
      <c r="EK31" s="429">
        <f t="shared" si="51"/>
        <v>12</v>
      </c>
      <c r="EL31" s="429">
        <f t="shared" si="52"/>
        <v>4</v>
      </c>
      <c r="EM31" s="1058">
        <f t="shared" si="53"/>
        <v>4</v>
      </c>
      <c r="EN31" s="1058">
        <f t="shared" si="54"/>
        <v>0</v>
      </c>
      <c r="EO31" s="1058">
        <f t="shared" si="55"/>
        <v>0</v>
      </c>
      <c r="EP31" s="1058">
        <f t="shared" si="56"/>
        <v>8</v>
      </c>
      <c r="EQ31" s="1058">
        <f t="shared" si="57"/>
        <v>8</v>
      </c>
      <c r="ER31" s="1058">
        <f t="shared" si="58"/>
        <v>0</v>
      </c>
      <c r="ES31" s="1058">
        <f t="shared" si="59"/>
        <v>0</v>
      </c>
      <c r="ET31" s="1058">
        <f t="shared" si="60"/>
        <v>0</v>
      </c>
      <c r="EU31" s="1058">
        <f t="shared" si="61"/>
        <v>0</v>
      </c>
      <c r="EV31" s="1058">
        <f t="shared" si="62"/>
        <v>0</v>
      </c>
      <c r="EW31" s="1058">
        <f t="shared" si="63"/>
        <v>0</v>
      </c>
      <c r="EX31" s="1058">
        <f t="shared" si="64"/>
        <v>0</v>
      </c>
      <c r="EY31" s="1058">
        <f t="shared" si="65"/>
        <v>0</v>
      </c>
      <c r="EZ31" s="1058">
        <f t="shared" si="66"/>
        <v>0</v>
      </c>
      <c r="FA31" s="1058">
        <f t="shared" si="67"/>
        <v>0</v>
      </c>
      <c r="FB31" s="1058">
        <f t="shared" si="68"/>
        <v>0</v>
      </c>
      <c r="FC31" s="1058">
        <f t="shared" si="69"/>
        <v>0</v>
      </c>
      <c r="FD31" s="1058">
        <f t="shared" si="70"/>
        <v>0</v>
      </c>
      <c r="FE31" s="1058">
        <f t="shared" si="71"/>
        <v>0</v>
      </c>
      <c r="FF31" s="1058">
        <f t="shared" si="72"/>
        <v>0</v>
      </c>
      <c r="FG31" s="1058">
        <f t="shared" si="73"/>
        <v>0</v>
      </c>
      <c r="FH31" s="1058">
        <f t="shared" si="74"/>
        <v>0</v>
      </c>
      <c r="FI31" s="1058">
        <f t="shared" si="75"/>
        <v>0</v>
      </c>
      <c r="FJ31" s="1058">
        <f t="shared" si="76"/>
        <v>0</v>
      </c>
      <c r="FK31" s="1058">
        <f t="shared" si="77"/>
        <v>0</v>
      </c>
      <c r="FL31" s="1058">
        <f t="shared" si="78"/>
        <v>0</v>
      </c>
      <c r="FM31" s="1058">
        <f t="shared" si="79"/>
        <v>0</v>
      </c>
      <c r="FN31" s="1058">
        <f t="shared" si="80"/>
        <v>0</v>
      </c>
      <c r="FO31" s="1059">
        <f t="shared" si="81"/>
        <v>0</v>
      </c>
      <c r="FP31" s="1058">
        <f t="shared" si="82"/>
        <v>0</v>
      </c>
      <c r="FQ31" s="1058">
        <f t="shared" si="83"/>
        <v>0</v>
      </c>
      <c r="FR31" s="1058">
        <f t="shared" si="84"/>
        <v>0</v>
      </c>
      <c r="FS31" s="1058">
        <f t="shared" si="85"/>
        <v>0</v>
      </c>
      <c r="FT31" s="1058">
        <f t="shared" si="86"/>
        <v>0</v>
      </c>
      <c r="FU31" s="1058">
        <f t="shared" si="87"/>
        <v>0</v>
      </c>
      <c r="FV31" s="1058">
        <f t="shared" si="88"/>
        <v>0</v>
      </c>
      <c r="FW31" s="1058">
        <f t="shared" si="89"/>
        <v>0</v>
      </c>
      <c r="FX31" s="1058">
        <f t="shared" si="90"/>
        <v>0</v>
      </c>
      <c r="FY31" s="1058">
        <f t="shared" si="91"/>
        <v>0</v>
      </c>
      <c r="FZ31" s="1058">
        <f t="shared" si="92"/>
        <v>0</v>
      </c>
      <c r="GA31" s="1058">
        <f t="shared" si="93"/>
        <v>0</v>
      </c>
      <c r="GB31" s="1058">
        <f t="shared" si="94"/>
        <v>0</v>
      </c>
      <c r="GC31" s="1058">
        <f t="shared" si="95"/>
        <v>0</v>
      </c>
      <c r="GE31" s="1058">
        <v>12</v>
      </c>
      <c r="GF31" s="1058">
        <v>12</v>
      </c>
      <c r="GG31" s="424"/>
      <c r="GH31" s="424"/>
      <c r="GI31" s="424"/>
      <c r="GJ31" s="424"/>
      <c r="GL31" s="559"/>
      <c r="GM31" s="559"/>
      <c r="GN31" s="9"/>
      <c r="GO31" s="431"/>
      <c r="GP31" s="17"/>
      <c r="GQ31" s="406"/>
      <c r="GR31" s="422"/>
    </row>
    <row r="32" spans="1:200" ht="24.95" customHeight="1" x14ac:dyDescent="0.45">
      <c r="A32" s="424"/>
      <c r="B32" s="955" t="s">
        <v>150</v>
      </c>
      <c r="C32" s="956" t="s">
        <v>183</v>
      </c>
      <c r="D32" s="932" t="s">
        <v>24</v>
      </c>
      <c r="E32" s="160" t="s">
        <v>323</v>
      </c>
      <c r="F32" s="160" t="s">
        <v>512</v>
      </c>
      <c r="G32" s="160">
        <v>9</v>
      </c>
      <c r="H32" s="160">
        <v>5</v>
      </c>
      <c r="I32" s="160">
        <v>1</v>
      </c>
      <c r="J32" s="563">
        <v>1</v>
      </c>
      <c r="K32" s="160">
        <v>1</v>
      </c>
      <c r="L32" s="159"/>
      <c r="M32" s="259">
        <f t="shared" si="295"/>
        <v>0</v>
      </c>
      <c r="N32" s="258"/>
      <c r="O32" s="859">
        <f t="shared" si="296"/>
        <v>0</v>
      </c>
      <c r="P32" s="860"/>
      <c r="Q32" s="859">
        <f t="shared" ref="Q32" si="329">P32*J32</f>
        <v>0</v>
      </c>
      <c r="R32" s="860"/>
      <c r="S32" s="859">
        <f t="shared" si="297"/>
        <v>0</v>
      </c>
      <c r="T32" s="860"/>
      <c r="U32" s="861">
        <f t="shared" ref="U32" si="330">SUM(T32)*K32</f>
        <v>0</v>
      </c>
      <c r="V32" s="860"/>
      <c r="W32" s="861">
        <f t="shared" ref="W32" si="331">SUM(V32)*J32*5</f>
        <v>0</v>
      </c>
      <c r="X32" s="861"/>
      <c r="Y32" s="859">
        <f t="shared" ref="Y32" si="332">L32*J32*0.05</f>
        <v>0</v>
      </c>
      <c r="Z32" s="860"/>
      <c r="AA32" s="861"/>
      <c r="AB32" s="860"/>
      <c r="AC32" s="859">
        <f t="shared" ref="AC32" si="333">SUM(AB32)*3*H32/5</f>
        <v>0</v>
      </c>
      <c r="AD32" s="860">
        <v>1</v>
      </c>
      <c r="AE32" s="862">
        <f t="shared" ref="AE32" si="334">SUM(AD32*H32*(15))</f>
        <v>75</v>
      </c>
      <c r="AF32" s="860"/>
      <c r="AG32" s="861">
        <f t="shared" ref="AG32" si="335">SUM(AF32*H32*3)</f>
        <v>0</v>
      </c>
      <c r="AH32" s="860"/>
      <c r="AI32" s="861">
        <f t="shared" ref="AI32" si="336">SUM(AH32*H32/3)</f>
        <v>0</v>
      </c>
      <c r="AJ32" s="860"/>
      <c r="AK32" s="861">
        <f t="shared" ref="AK32" si="337">SUM(AJ32*H32*2/3)</f>
        <v>0</v>
      </c>
      <c r="AL32" s="860"/>
      <c r="AM32" s="859">
        <f t="shared" ref="AM32" si="338">SUM(AL32*H32*2)</f>
        <v>0</v>
      </c>
      <c r="AN32" s="860"/>
      <c r="AO32" s="861">
        <f t="shared" ref="AO32" si="339">SUM(AN32*J32)</f>
        <v>0</v>
      </c>
      <c r="AP32" s="860"/>
      <c r="AQ32" s="859">
        <f t="shared" ref="AQ32" si="340">SUM(AP32*H32*2)</f>
        <v>0</v>
      </c>
      <c r="AR32" s="860"/>
      <c r="AS32" s="861">
        <f t="shared" ref="AS32:AS35" si="341">SUM(J32*AR32*6)</f>
        <v>0</v>
      </c>
      <c r="AT32" s="863"/>
      <c r="AU32" s="864">
        <f t="shared" si="240"/>
        <v>0</v>
      </c>
      <c r="AV32" s="860"/>
      <c r="AW32" s="861">
        <f t="shared" ref="AW32" si="342">SUM(AV32*H32/3)</f>
        <v>0</v>
      </c>
      <c r="AX32" s="860"/>
      <c r="AY32" s="861">
        <f t="shared" ref="AY32" si="343">SUM(J32*AX32*8)</f>
        <v>0</v>
      </c>
      <c r="AZ32" s="860"/>
      <c r="BA32" s="861">
        <f>SUM(AZ32*H32*5*2/3)</f>
        <v>0</v>
      </c>
      <c r="BB32" s="860"/>
      <c r="BC32" s="861">
        <f t="shared" ref="BC32:BC33" si="344">SUM(BB32*K32*4*6)</f>
        <v>0</v>
      </c>
      <c r="BD32" s="860"/>
      <c r="BE32" s="861">
        <f t="shared" ref="BE32:BE35" si="345">SUM(BD32*50)</f>
        <v>0</v>
      </c>
      <c r="BF32" s="864">
        <f t="shared" si="244"/>
        <v>75</v>
      </c>
      <c r="BG32" s="864">
        <f t="shared" si="245"/>
        <v>0</v>
      </c>
      <c r="BH32" s="84"/>
      <c r="BI32" s="424"/>
      <c r="BJ32" s="424"/>
      <c r="BK32" s="424"/>
      <c r="BL32" s="424"/>
      <c r="BM32" s="424"/>
      <c r="BN32" s="987" t="s">
        <v>155</v>
      </c>
      <c r="BO32" s="967" t="s">
        <v>183</v>
      </c>
      <c r="BP32" s="936" t="s">
        <v>24</v>
      </c>
      <c r="BQ32" s="616" t="s">
        <v>87</v>
      </c>
      <c r="BR32" s="615" t="s">
        <v>447</v>
      </c>
      <c r="BS32" s="616">
        <v>8</v>
      </c>
      <c r="BT32" s="615">
        <v>7</v>
      </c>
      <c r="BU32" s="615">
        <v>1</v>
      </c>
      <c r="BV32" s="660">
        <v>1</v>
      </c>
      <c r="BW32" s="660">
        <v>1</v>
      </c>
      <c r="BX32" s="622">
        <v>30</v>
      </c>
      <c r="BY32" s="618">
        <f>SUM(BZ32+CB32+CD32+CF32+CH32)</f>
        <v>30</v>
      </c>
      <c r="BZ32" s="619">
        <v>2</v>
      </c>
      <c r="CA32" s="767">
        <f>SUM(BZ32)*BU32</f>
        <v>2</v>
      </c>
      <c r="CB32" s="796"/>
      <c r="CC32" s="767">
        <f>CB32*BV32</f>
        <v>0</v>
      </c>
      <c r="CD32" s="796">
        <v>28</v>
      </c>
      <c r="CE32" s="767">
        <f>SUM(CD32)*BV32</f>
        <v>28</v>
      </c>
      <c r="CF32" s="781"/>
      <c r="CG32" s="782">
        <f>SUM(CF32)*BW32</f>
        <v>0</v>
      </c>
      <c r="CH32" s="781"/>
      <c r="CI32" s="782">
        <f>SUM(CH32)*BV32*5</f>
        <v>0</v>
      </c>
      <c r="CJ32" s="782">
        <f>SUM(BV32*DJ32*2+BW32*DL32*2)</f>
        <v>0</v>
      </c>
      <c r="CK32" s="767">
        <f t="shared" ref="CK32" si="346">SUM(BX32*5/100*BV32)</f>
        <v>1.5</v>
      </c>
      <c r="CL32" s="781"/>
      <c r="CM32" s="782"/>
      <c r="CN32" s="781"/>
      <c r="CO32" s="767">
        <f>SUM(CN32)*3*BT32/5</f>
        <v>0</v>
      </c>
      <c r="CP32" s="781"/>
      <c r="CQ32" s="770">
        <f>SUM(CP32*BT32*(30+4))</f>
        <v>0</v>
      </c>
      <c r="CR32" s="781"/>
      <c r="CS32" s="782">
        <f>SUM(CR32*BT32*3)</f>
        <v>0</v>
      </c>
      <c r="CT32" s="781"/>
      <c r="CU32" s="782">
        <f>SUM(CT32*BT32/3)</f>
        <v>0</v>
      </c>
      <c r="CV32" s="781"/>
      <c r="CW32" s="782">
        <f>SUM(CV32*BT32*2/3)</f>
        <v>0</v>
      </c>
      <c r="CX32" s="781"/>
      <c r="CY32" s="767">
        <f>SUM(CX32*BT32*2)</f>
        <v>0</v>
      </c>
      <c r="CZ32" s="781"/>
      <c r="DA32" s="782">
        <f>SUM(CZ32*BV32*2)</f>
        <v>0</v>
      </c>
      <c r="DB32" s="781"/>
      <c r="DC32" s="767">
        <f>SUM(DB32*BT32*2)</f>
        <v>0</v>
      </c>
      <c r="DD32" s="781">
        <v>1</v>
      </c>
      <c r="DE32" s="782">
        <f t="shared" ref="DE32" si="347">DD32*BT32/3</f>
        <v>2.3333333333333335</v>
      </c>
      <c r="DF32" s="781"/>
      <c r="DG32" s="782">
        <f t="shared" si="275"/>
        <v>0</v>
      </c>
      <c r="DH32" s="781"/>
      <c r="DI32" s="782">
        <f>SUM(BV32*DH32*6)</f>
        <v>0</v>
      </c>
      <c r="DJ32" s="781"/>
      <c r="DK32" s="782">
        <f>BT32/3*DJ32</f>
        <v>0</v>
      </c>
      <c r="DL32" s="781"/>
      <c r="DM32" s="782">
        <f>SUM(DL32*BW32*5*6)</f>
        <v>0</v>
      </c>
      <c r="DN32" s="781"/>
      <c r="DO32" s="782">
        <f>SUM(DN32*BW32*4*6)</f>
        <v>0</v>
      </c>
      <c r="DP32" s="781"/>
      <c r="DQ32" s="782">
        <f>SUM(DP32*50)</f>
        <v>0</v>
      </c>
      <c r="DR32" s="782">
        <f t="shared" si="280"/>
        <v>33.833333333333336</v>
      </c>
      <c r="DS32" s="782">
        <f t="shared" si="281"/>
        <v>32.333333333333329</v>
      </c>
      <c r="DT32" s="84"/>
      <c r="DU32" s="424"/>
      <c r="DV32" s="424"/>
      <c r="DW32" s="424"/>
      <c r="DX32" s="424"/>
      <c r="DY32" s="424"/>
      <c r="DZ32" s="965"/>
      <c r="EA32" s="965"/>
      <c r="EB32" s="764"/>
      <c r="EC32" s="424"/>
      <c r="ED32" s="424"/>
      <c r="EE32" s="424"/>
      <c r="EF32" s="424"/>
      <c r="EG32" s="424"/>
      <c r="EH32" s="424"/>
      <c r="EI32" s="424"/>
      <c r="EJ32" s="429">
        <f t="shared" si="50"/>
        <v>30</v>
      </c>
      <c r="EK32" s="429">
        <f t="shared" si="51"/>
        <v>30</v>
      </c>
      <c r="EL32" s="429">
        <f t="shared" si="52"/>
        <v>2</v>
      </c>
      <c r="EM32" s="1058">
        <f t="shared" si="53"/>
        <v>2</v>
      </c>
      <c r="EN32" s="1058">
        <f t="shared" si="54"/>
        <v>0</v>
      </c>
      <c r="EO32" s="1058">
        <f t="shared" si="55"/>
        <v>0</v>
      </c>
      <c r="EP32" s="1058">
        <f t="shared" si="56"/>
        <v>28</v>
      </c>
      <c r="EQ32" s="1058">
        <f t="shared" si="57"/>
        <v>28</v>
      </c>
      <c r="ER32" s="1058">
        <f t="shared" si="58"/>
        <v>0</v>
      </c>
      <c r="ES32" s="1058">
        <f t="shared" si="59"/>
        <v>0</v>
      </c>
      <c r="ET32" s="1058">
        <f t="shared" si="60"/>
        <v>0</v>
      </c>
      <c r="EU32" s="1058">
        <f t="shared" si="61"/>
        <v>0</v>
      </c>
      <c r="EV32" s="1058">
        <f t="shared" si="62"/>
        <v>0</v>
      </c>
      <c r="EW32" s="1058">
        <f t="shared" si="63"/>
        <v>1.5</v>
      </c>
      <c r="EX32" s="1058">
        <f t="shared" si="64"/>
        <v>0</v>
      </c>
      <c r="EY32" s="1058">
        <f t="shared" si="65"/>
        <v>0</v>
      </c>
      <c r="EZ32" s="1058">
        <f t="shared" si="66"/>
        <v>0</v>
      </c>
      <c r="FA32" s="1058">
        <f t="shared" si="67"/>
        <v>0</v>
      </c>
      <c r="FB32" s="1058">
        <f t="shared" si="68"/>
        <v>1</v>
      </c>
      <c r="FC32" s="1058">
        <f t="shared" si="69"/>
        <v>75</v>
      </c>
      <c r="FD32" s="1058">
        <f t="shared" si="70"/>
        <v>0</v>
      </c>
      <c r="FE32" s="1058">
        <f t="shared" si="71"/>
        <v>0</v>
      </c>
      <c r="FF32" s="1058">
        <f t="shared" si="72"/>
        <v>0</v>
      </c>
      <c r="FG32" s="1058">
        <f t="shared" si="73"/>
        <v>0</v>
      </c>
      <c r="FH32" s="1058">
        <f t="shared" si="74"/>
        <v>0</v>
      </c>
      <c r="FI32" s="1058">
        <f t="shared" si="75"/>
        <v>0</v>
      </c>
      <c r="FJ32" s="1058">
        <f t="shared" si="76"/>
        <v>0</v>
      </c>
      <c r="FK32" s="1058">
        <f t="shared" si="77"/>
        <v>0</v>
      </c>
      <c r="FL32" s="1058">
        <f t="shared" si="78"/>
        <v>0</v>
      </c>
      <c r="FM32" s="1058">
        <f t="shared" si="79"/>
        <v>0</v>
      </c>
      <c r="FN32" s="1058">
        <f t="shared" si="80"/>
        <v>0</v>
      </c>
      <c r="FO32" s="1059">
        <f t="shared" si="81"/>
        <v>0</v>
      </c>
      <c r="FP32" s="1058">
        <f t="shared" si="82"/>
        <v>1</v>
      </c>
      <c r="FQ32" s="1058">
        <f t="shared" si="83"/>
        <v>2.3333333333333335</v>
      </c>
      <c r="FR32" s="1058">
        <f t="shared" si="84"/>
        <v>0</v>
      </c>
      <c r="FS32" s="1058">
        <f t="shared" si="85"/>
        <v>0</v>
      </c>
      <c r="FT32" s="1058">
        <f t="shared" si="86"/>
        <v>0</v>
      </c>
      <c r="FU32" s="1058">
        <f t="shared" si="87"/>
        <v>0</v>
      </c>
      <c r="FV32" s="1058">
        <f t="shared" si="88"/>
        <v>0</v>
      </c>
      <c r="FW32" s="1058">
        <f t="shared" si="89"/>
        <v>0</v>
      </c>
      <c r="FX32" s="1058">
        <f t="shared" si="90"/>
        <v>0</v>
      </c>
      <c r="FY32" s="1058">
        <f t="shared" si="91"/>
        <v>0</v>
      </c>
      <c r="FZ32" s="1058">
        <f t="shared" si="92"/>
        <v>0</v>
      </c>
      <c r="GA32" s="1058">
        <f t="shared" si="93"/>
        <v>0</v>
      </c>
      <c r="GB32" s="1058">
        <f t="shared" si="94"/>
        <v>0</v>
      </c>
      <c r="GC32" s="1058">
        <f t="shared" si="95"/>
        <v>0</v>
      </c>
      <c r="GE32" s="1058">
        <v>108.83333333333334</v>
      </c>
      <c r="GF32" s="1058">
        <v>32.333333333333329</v>
      </c>
      <c r="GG32" s="424"/>
      <c r="GH32" s="424"/>
      <c r="GI32" s="424"/>
      <c r="GJ32" s="424"/>
      <c r="GL32" s="559"/>
      <c r="GM32" s="559"/>
      <c r="GN32" s="438"/>
      <c r="GO32" s="431"/>
      <c r="GP32" s="406"/>
      <c r="GQ32" s="406"/>
      <c r="GR32" s="422"/>
    </row>
    <row r="33" spans="1:200" ht="24.95" customHeight="1" x14ac:dyDescent="0.45">
      <c r="A33" s="424"/>
      <c r="B33" s="955" t="s">
        <v>369</v>
      </c>
      <c r="C33" s="968" t="s">
        <v>183</v>
      </c>
      <c r="D33" s="932" t="s">
        <v>24</v>
      </c>
      <c r="E33" s="260" t="s">
        <v>87</v>
      </c>
      <c r="F33" s="160" t="s">
        <v>49</v>
      </c>
      <c r="G33" s="260">
        <v>9</v>
      </c>
      <c r="H33" s="160">
        <v>5</v>
      </c>
      <c r="I33" s="160">
        <v>1</v>
      </c>
      <c r="J33" s="563">
        <v>1</v>
      </c>
      <c r="K33" s="160">
        <v>1</v>
      </c>
      <c r="L33" s="159"/>
      <c r="M33" s="259">
        <f t="shared" si="295"/>
        <v>0</v>
      </c>
      <c r="N33" s="258"/>
      <c r="O33" s="859"/>
      <c r="P33" s="860"/>
      <c r="Q33" s="859"/>
      <c r="R33" s="860"/>
      <c r="S33" s="859"/>
      <c r="T33" s="860"/>
      <c r="U33" s="861"/>
      <c r="V33" s="860"/>
      <c r="W33" s="861"/>
      <c r="X33" s="861"/>
      <c r="Y33" s="865"/>
      <c r="Z33" s="860"/>
      <c r="AA33" s="861"/>
      <c r="AB33" s="860"/>
      <c r="AC33" s="859"/>
      <c r="AD33" s="860"/>
      <c r="AE33" s="862"/>
      <c r="AF33" s="860"/>
      <c r="AG33" s="861"/>
      <c r="AH33" s="860"/>
      <c r="AI33" s="861"/>
      <c r="AJ33" s="860"/>
      <c r="AK33" s="861"/>
      <c r="AL33" s="860"/>
      <c r="AM33" s="859"/>
      <c r="AN33" s="860"/>
      <c r="AO33" s="861">
        <f>SUM(AN33*J33)</f>
        <v>0</v>
      </c>
      <c r="AP33" s="860">
        <v>1</v>
      </c>
      <c r="AQ33" s="859">
        <f>AP33*11/3</f>
        <v>3.6666666666666665</v>
      </c>
      <c r="AR33" s="860"/>
      <c r="AS33" s="861">
        <f t="shared" si="341"/>
        <v>0</v>
      </c>
      <c r="AT33" s="863"/>
      <c r="AU33" s="864">
        <f t="shared" si="240"/>
        <v>0</v>
      </c>
      <c r="AV33" s="860"/>
      <c r="AW33" s="861">
        <f t="shared" ref="AW33" si="348">SUM(AV33*H33/3)</f>
        <v>0</v>
      </c>
      <c r="AX33" s="860"/>
      <c r="AY33" s="861">
        <f t="shared" ref="AY33" si="349">SUM(J33*AX33*8)</f>
        <v>0</v>
      </c>
      <c r="AZ33" s="860"/>
      <c r="BA33" s="861">
        <f>SUM(AZ33*K33*5*6)</f>
        <v>0</v>
      </c>
      <c r="BB33" s="860"/>
      <c r="BC33" s="861">
        <f t="shared" si="344"/>
        <v>0</v>
      </c>
      <c r="BD33" s="860"/>
      <c r="BE33" s="861">
        <f t="shared" si="345"/>
        <v>0</v>
      </c>
      <c r="BF33" s="864">
        <f t="shared" si="244"/>
        <v>3.6666666666666665</v>
      </c>
      <c r="BG33" s="864">
        <f t="shared" si="245"/>
        <v>3.6666666666666665</v>
      </c>
      <c r="BH33" s="84"/>
      <c r="BI33" s="424"/>
      <c r="BJ33" s="424"/>
      <c r="BK33" s="424"/>
      <c r="BL33" s="424"/>
      <c r="BM33" s="424"/>
      <c r="BN33" s="1021" t="s">
        <v>344</v>
      </c>
      <c r="BO33" s="1022" t="s">
        <v>183</v>
      </c>
      <c r="BP33" s="1008" t="s">
        <v>24</v>
      </c>
      <c r="BQ33" s="625" t="s">
        <v>87</v>
      </c>
      <c r="BR33" s="624" t="s">
        <v>49</v>
      </c>
      <c r="BS33" s="625">
        <v>10</v>
      </c>
      <c r="BT33" s="624">
        <v>11</v>
      </c>
      <c r="BU33" s="624">
        <v>1</v>
      </c>
      <c r="BV33" s="660">
        <v>1</v>
      </c>
      <c r="BW33" s="660">
        <v>1</v>
      </c>
      <c r="BX33" s="626">
        <v>20</v>
      </c>
      <c r="BY33" s="627">
        <f t="shared" ref="BY33:BY36" si="350">SUM(BZ33+CB33+CD33+CF33+CH33)</f>
        <v>20</v>
      </c>
      <c r="BZ33" s="628">
        <v>2</v>
      </c>
      <c r="CA33" s="767">
        <f t="shared" ref="CA33" si="351">SUM(BZ33)*BU33</f>
        <v>2</v>
      </c>
      <c r="CB33" s="796"/>
      <c r="CC33" s="767">
        <f t="shared" ref="CC33:CC36" si="352">CB33*BV33</f>
        <v>0</v>
      </c>
      <c r="CD33" s="796">
        <v>18</v>
      </c>
      <c r="CE33" s="767">
        <f t="shared" ref="CE33" si="353">SUM(CD33)*BV33</f>
        <v>18</v>
      </c>
      <c r="CF33" s="813"/>
      <c r="CG33" s="802">
        <f t="shared" ref="CG33" si="354">SUM(CF33)*BW33</f>
        <v>0</v>
      </c>
      <c r="CH33" s="813"/>
      <c r="CI33" s="802">
        <f t="shared" ref="CI33" si="355">SUM(CH33)*BV33*5</f>
        <v>0</v>
      </c>
      <c r="CJ33" s="802"/>
      <c r="CK33" s="767">
        <f t="shared" ref="CK33" si="356">SUM(BX33*5/100*BV33)</f>
        <v>1</v>
      </c>
      <c r="CL33" s="813"/>
      <c r="CM33" s="802"/>
      <c r="CN33" s="813"/>
      <c r="CO33" s="767">
        <f t="shared" ref="CO33:CO35" si="357">SUM(CN33)*3*BT33/5</f>
        <v>0</v>
      </c>
      <c r="CP33" s="813"/>
      <c r="CQ33" s="770">
        <f t="shared" ref="CQ33" si="358">SUM(CP33*BT33*(30+4))</f>
        <v>0</v>
      </c>
      <c r="CR33" s="813"/>
      <c r="CS33" s="802">
        <f t="shared" ref="CS33:CS36" si="359">SUM(CR33*BT33*3)</f>
        <v>0</v>
      </c>
      <c r="CT33" s="813"/>
      <c r="CU33" s="802">
        <f t="shared" ref="CU33:CU36" si="360">SUM(CT33*BT33/3)</f>
        <v>0</v>
      </c>
      <c r="CV33" s="813"/>
      <c r="CW33" s="802">
        <f t="shared" ref="CW33" si="361">SUM(CV33*BT33*2/3)</f>
        <v>0</v>
      </c>
      <c r="CX33" s="813"/>
      <c r="CY33" s="767">
        <f t="shared" ref="CY33:CY36" si="362">SUM(CX33*BT33*2)</f>
        <v>0</v>
      </c>
      <c r="CZ33" s="813"/>
      <c r="DA33" s="802">
        <f t="shared" ref="DA33" si="363">SUM(CZ33*BV33)</f>
        <v>0</v>
      </c>
      <c r="DB33" s="813"/>
      <c r="DC33" s="767">
        <f t="shared" ref="DC33" si="364">SUM(DB33*BT33*2)</f>
        <v>0</v>
      </c>
      <c r="DD33" s="813">
        <v>1</v>
      </c>
      <c r="DE33" s="802">
        <f>DD33*BT33/3</f>
        <v>3.6666666666666665</v>
      </c>
      <c r="DF33" s="813"/>
      <c r="DG33" s="802">
        <f t="shared" si="275"/>
        <v>0</v>
      </c>
      <c r="DH33" s="813"/>
      <c r="DI33" s="802">
        <f t="shared" ref="DI33:DI36" si="365">SUM(DH33*BT33/3)</f>
        <v>0</v>
      </c>
      <c r="DJ33" s="813"/>
      <c r="DK33" s="802">
        <f t="shared" ref="DK33" si="366">SUM(BV33*DJ33*8)</f>
        <v>0</v>
      </c>
      <c r="DL33" s="813"/>
      <c r="DM33" s="802">
        <f t="shared" ref="DM33" si="367">SUM(DL33*BW33*5*6)</f>
        <v>0</v>
      </c>
      <c r="DN33" s="813"/>
      <c r="DO33" s="802">
        <f t="shared" ref="DO33" si="368">SUM(DN33*BW33*4*6)</f>
        <v>0</v>
      </c>
      <c r="DP33" s="813"/>
      <c r="DQ33" s="802">
        <f t="shared" ref="DQ33:DQ36" si="369">SUM(DP33*50)</f>
        <v>0</v>
      </c>
      <c r="DR33" s="802">
        <f t="shared" si="280"/>
        <v>24.666666666666668</v>
      </c>
      <c r="DS33" s="802">
        <f t="shared" si="281"/>
        <v>23.666666666666668</v>
      </c>
      <c r="DT33" s="84"/>
      <c r="DU33" s="424"/>
      <c r="DV33" s="424"/>
      <c r="DW33" s="424"/>
      <c r="DX33" s="424"/>
      <c r="DY33" s="424"/>
      <c r="DZ33" s="965"/>
      <c r="EA33" s="965"/>
      <c r="EB33" s="764"/>
      <c r="EC33" s="424"/>
      <c r="ED33" s="424"/>
      <c r="EE33" s="424"/>
      <c r="EF33" s="424"/>
      <c r="EG33" s="424"/>
      <c r="EH33" s="424"/>
      <c r="EI33" s="424"/>
      <c r="EJ33" s="429">
        <f t="shared" si="50"/>
        <v>20</v>
      </c>
      <c r="EK33" s="429">
        <f t="shared" si="51"/>
        <v>20</v>
      </c>
      <c r="EL33" s="429">
        <f t="shared" si="52"/>
        <v>2</v>
      </c>
      <c r="EM33" s="1058">
        <f t="shared" si="53"/>
        <v>2</v>
      </c>
      <c r="EN33" s="1058">
        <f t="shared" si="54"/>
        <v>0</v>
      </c>
      <c r="EO33" s="1058">
        <f t="shared" si="55"/>
        <v>0</v>
      </c>
      <c r="EP33" s="1058">
        <f t="shared" si="56"/>
        <v>18</v>
      </c>
      <c r="EQ33" s="1058">
        <f t="shared" si="57"/>
        <v>18</v>
      </c>
      <c r="ER33" s="1058">
        <f t="shared" si="58"/>
        <v>0</v>
      </c>
      <c r="ES33" s="1058">
        <f t="shared" si="59"/>
        <v>0</v>
      </c>
      <c r="ET33" s="1058">
        <f t="shared" si="60"/>
        <v>0</v>
      </c>
      <c r="EU33" s="1058">
        <f t="shared" si="61"/>
        <v>0</v>
      </c>
      <c r="EV33" s="1058">
        <f t="shared" si="62"/>
        <v>0</v>
      </c>
      <c r="EW33" s="1058">
        <f t="shared" si="63"/>
        <v>1</v>
      </c>
      <c r="EX33" s="1058">
        <f t="shared" si="64"/>
        <v>0</v>
      </c>
      <c r="EY33" s="1058">
        <f t="shared" si="65"/>
        <v>0</v>
      </c>
      <c r="EZ33" s="1058">
        <f t="shared" si="66"/>
        <v>0</v>
      </c>
      <c r="FA33" s="1058">
        <f t="shared" si="67"/>
        <v>0</v>
      </c>
      <c r="FB33" s="1058">
        <f t="shared" si="68"/>
        <v>0</v>
      </c>
      <c r="FC33" s="1058">
        <f t="shared" si="69"/>
        <v>0</v>
      </c>
      <c r="FD33" s="1058">
        <f t="shared" si="70"/>
        <v>0</v>
      </c>
      <c r="FE33" s="1058">
        <f t="shared" si="71"/>
        <v>0</v>
      </c>
      <c r="FF33" s="1058">
        <f t="shared" si="72"/>
        <v>0</v>
      </c>
      <c r="FG33" s="1058">
        <f t="shared" si="73"/>
        <v>0</v>
      </c>
      <c r="FH33" s="1058">
        <f t="shared" si="74"/>
        <v>0</v>
      </c>
      <c r="FI33" s="1058">
        <f t="shared" si="75"/>
        <v>0</v>
      </c>
      <c r="FJ33" s="1058">
        <f t="shared" si="76"/>
        <v>0</v>
      </c>
      <c r="FK33" s="1058">
        <f t="shared" si="77"/>
        <v>0</v>
      </c>
      <c r="FL33" s="1058">
        <f t="shared" si="78"/>
        <v>0</v>
      </c>
      <c r="FM33" s="1058">
        <f t="shared" si="79"/>
        <v>0</v>
      </c>
      <c r="FN33" s="1058">
        <f t="shared" si="80"/>
        <v>1</v>
      </c>
      <c r="FO33" s="1059">
        <f t="shared" si="81"/>
        <v>3.6666666666666665</v>
      </c>
      <c r="FP33" s="1058">
        <f t="shared" si="82"/>
        <v>1</v>
      </c>
      <c r="FQ33" s="1058">
        <f t="shared" si="83"/>
        <v>3.6666666666666665</v>
      </c>
      <c r="FR33" s="1058">
        <f t="shared" si="84"/>
        <v>0</v>
      </c>
      <c r="FS33" s="1058">
        <f t="shared" si="85"/>
        <v>0</v>
      </c>
      <c r="FT33" s="1058">
        <f t="shared" si="86"/>
        <v>0</v>
      </c>
      <c r="FU33" s="1058">
        <f t="shared" si="87"/>
        <v>0</v>
      </c>
      <c r="FV33" s="1058">
        <f t="shared" si="88"/>
        <v>0</v>
      </c>
      <c r="FW33" s="1058">
        <f t="shared" si="89"/>
        <v>0</v>
      </c>
      <c r="FX33" s="1058">
        <f t="shared" si="90"/>
        <v>0</v>
      </c>
      <c r="FY33" s="1058">
        <f t="shared" si="91"/>
        <v>0</v>
      </c>
      <c r="FZ33" s="1058">
        <f t="shared" si="92"/>
        <v>0</v>
      </c>
      <c r="GA33" s="1058">
        <f t="shared" si="93"/>
        <v>0</v>
      </c>
      <c r="GB33" s="1058">
        <f t="shared" si="94"/>
        <v>0</v>
      </c>
      <c r="GC33" s="1058">
        <f t="shared" si="95"/>
        <v>0</v>
      </c>
      <c r="GE33" s="1058">
        <v>28.333333333333336</v>
      </c>
      <c r="GF33" s="1058">
        <v>27.333333333333336</v>
      </c>
      <c r="GG33" s="424"/>
      <c r="GH33" s="424"/>
      <c r="GI33" s="424"/>
      <c r="GJ33" s="424"/>
      <c r="GL33" s="559"/>
      <c r="GM33" s="559"/>
      <c r="GN33" s="438"/>
      <c r="GO33" s="431"/>
      <c r="GP33" s="406"/>
      <c r="GQ33" s="406"/>
      <c r="GR33" s="422"/>
    </row>
    <row r="34" spans="1:200" ht="24.95" customHeight="1" x14ac:dyDescent="0.45">
      <c r="A34" s="424"/>
      <c r="B34" s="960" t="s">
        <v>423</v>
      </c>
      <c r="C34" s="961" t="s">
        <v>183</v>
      </c>
      <c r="D34" s="933" t="s">
        <v>24</v>
      </c>
      <c r="E34" s="735" t="s">
        <v>323</v>
      </c>
      <c r="F34" s="735" t="s">
        <v>512</v>
      </c>
      <c r="G34" s="735">
        <v>9</v>
      </c>
      <c r="H34" s="735">
        <v>10</v>
      </c>
      <c r="I34" s="735">
        <v>1</v>
      </c>
      <c r="J34" s="563">
        <v>3</v>
      </c>
      <c r="K34" s="735">
        <f t="shared" ref="K34:K35" si="370">SUM(J34)*2</f>
        <v>6</v>
      </c>
      <c r="L34" s="736"/>
      <c r="M34" s="737">
        <f t="shared" si="295"/>
        <v>0</v>
      </c>
      <c r="N34" s="738"/>
      <c r="O34" s="859">
        <f t="shared" ref="O34" si="371">SUM(N34)*I34</f>
        <v>0</v>
      </c>
      <c r="P34" s="868"/>
      <c r="Q34" s="859">
        <f t="shared" ref="Q34:Q35" si="372">P34*J34</f>
        <v>0</v>
      </c>
      <c r="R34" s="868"/>
      <c r="S34" s="859">
        <f t="shared" ref="S34:S35" si="373">SUM(R34)*J34</f>
        <v>0</v>
      </c>
      <c r="T34" s="868"/>
      <c r="U34" s="869">
        <f t="shared" ref="U34:U35" si="374">SUM(T34)*K34</f>
        <v>0</v>
      </c>
      <c r="V34" s="868"/>
      <c r="W34" s="869">
        <f t="shared" ref="W34:W35" si="375">SUM(V34)*J34*5</f>
        <v>0</v>
      </c>
      <c r="X34" s="869">
        <f t="shared" ref="X34:X35" si="376">SUM(J34*AX34*2+K34*AZ34*2)</f>
        <v>0</v>
      </c>
      <c r="Y34" s="859">
        <f t="shared" ref="Y34:Y35" si="377">L34*J34*0.05</f>
        <v>0</v>
      </c>
      <c r="Z34" s="868"/>
      <c r="AA34" s="869"/>
      <c r="AB34" s="868">
        <v>17</v>
      </c>
      <c r="AC34" s="859">
        <f>AB34*H34*0.5</f>
        <v>85</v>
      </c>
      <c r="AD34" s="868"/>
      <c r="AE34" s="862">
        <f>SUM(AD34*H34*(30+4))/5</f>
        <v>0</v>
      </c>
      <c r="AF34" s="868"/>
      <c r="AG34" s="869">
        <f t="shared" ref="AG34:AG35" si="378">SUM(AF34*H34*3)</f>
        <v>0</v>
      </c>
      <c r="AH34" s="868"/>
      <c r="AI34" s="869">
        <f t="shared" ref="AI34:AI35" si="379">SUM(AH34*H34/3)</f>
        <v>0</v>
      </c>
      <c r="AJ34" s="868"/>
      <c r="AK34" s="869">
        <f t="shared" ref="AK34:AK35" si="380">SUM(AJ34*H34*2/3)</f>
        <v>0</v>
      </c>
      <c r="AL34" s="868"/>
      <c r="AM34" s="859">
        <f t="shared" ref="AM34:AM35" si="381">SUM(AL34*H34*2)</f>
        <v>0</v>
      </c>
      <c r="AN34" s="868"/>
      <c r="AO34" s="869">
        <f>SUM(AN34*J34)</f>
        <v>0</v>
      </c>
      <c r="AP34" s="868"/>
      <c r="AQ34" s="859">
        <f>H34*AP34/3</f>
        <v>0</v>
      </c>
      <c r="AR34" s="868"/>
      <c r="AS34" s="869">
        <f t="shared" si="341"/>
        <v>0</v>
      </c>
      <c r="AT34" s="870"/>
      <c r="AU34" s="869">
        <f t="shared" si="240"/>
        <v>0</v>
      </c>
      <c r="AV34" s="868"/>
      <c r="AW34" s="869">
        <f>SUM(AV34*H34/3)</f>
        <v>0</v>
      </c>
      <c r="AX34" s="868"/>
      <c r="AY34" s="869">
        <f t="shared" ref="AY34" si="382">SUM(J34*AX34*8)</f>
        <v>0</v>
      </c>
      <c r="AZ34" s="868"/>
      <c r="BA34" s="869">
        <f>SUM(AZ34*K34*5*6)</f>
        <v>0</v>
      </c>
      <c r="BB34" s="868"/>
      <c r="BC34" s="869">
        <f t="shared" ref="BC34" si="383">SUM(BB34*K34*4*6)</f>
        <v>0</v>
      </c>
      <c r="BD34" s="868"/>
      <c r="BE34" s="869">
        <f t="shared" si="345"/>
        <v>0</v>
      </c>
      <c r="BF34" s="869">
        <f t="shared" si="244"/>
        <v>85</v>
      </c>
      <c r="BG34" s="869">
        <f t="shared" si="245"/>
        <v>0</v>
      </c>
      <c r="BH34" s="84"/>
      <c r="BI34" s="424"/>
      <c r="BJ34" s="424"/>
      <c r="BK34" s="424"/>
      <c r="BL34" s="424"/>
      <c r="BM34" s="424"/>
      <c r="BN34" s="955" t="s">
        <v>150</v>
      </c>
      <c r="BO34" s="956" t="s">
        <v>183</v>
      </c>
      <c r="BP34" s="932" t="s">
        <v>24</v>
      </c>
      <c r="BQ34" s="160" t="s">
        <v>323</v>
      </c>
      <c r="BR34" s="160" t="s">
        <v>512</v>
      </c>
      <c r="BS34" s="160">
        <v>10</v>
      </c>
      <c r="BT34" s="160">
        <v>5</v>
      </c>
      <c r="BU34" s="160">
        <v>1</v>
      </c>
      <c r="BV34" s="563">
        <v>1</v>
      </c>
      <c r="BW34" s="563">
        <v>1</v>
      </c>
      <c r="BX34" s="159"/>
      <c r="BY34" s="259">
        <f t="shared" si="350"/>
        <v>0</v>
      </c>
      <c r="BZ34" s="258"/>
      <c r="CA34" s="774">
        <f t="shared" ref="CA34:CA35" si="384">SUM(BZ34)*BU34</f>
        <v>0</v>
      </c>
      <c r="CB34" s="808"/>
      <c r="CC34" s="774">
        <f t="shared" si="352"/>
        <v>0</v>
      </c>
      <c r="CD34" s="808"/>
      <c r="CE34" s="774">
        <f t="shared" ref="CE34:CE35" si="385">SUM(CD34)*BV34</f>
        <v>0</v>
      </c>
      <c r="CF34" s="775"/>
      <c r="CG34" s="776">
        <f t="shared" ref="CG34:CG36" si="386">SUM(CF34)*BW34</f>
        <v>0</v>
      </c>
      <c r="CH34" s="775"/>
      <c r="CI34" s="776">
        <f t="shared" ref="CI34" si="387">SUM(CH34)*BV34*5</f>
        <v>0</v>
      </c>
      <c r="CJ34" s="776"/>
      <c r="CK34" s="774">
        <f t="shared" ref="CK34" si="388">BX34*BV34*0.05</f>
        <v>0</v>
      </c>
      <c r="CL34" s="775"/>
      <c r="CM34" s="776"/>
      <c r="CN34" s="775"/>
      <c r="CO34" s="774">
        <f t="shared" si="357"/>
        <v>0</v>
      </c>
      <c r="CP34" s="775">
        <v>1</v>
      </c>
      <c r="CQ34" s="777">
        <f>SUM(CP34*BT34*(15))</f>
        <v>75</v>
      </c>
      <c r="CR34" s="775"/>
      <c r="CS34" s="776">
        <f t="shared" si="359"/>
        <v>0</v>
      </c>
      <c r="CT34" s="775"/>
      <c r="CU34" s="776">
        <f t="shared" si="360"/>
        <v>0</v>
      </c>
      <c r="CV34" s="775"/>
      <c r="CW34" s="776">
        <f t="shared" ref="CW34" si="389">SUM(CV34*BT34*2/3)</f>
        <v>0</v>
      </c>
      <c r="CX34" s="775"/>
      <c r="CY34" s="774">
        <f t="shared" si="362"/>
        <v>0</v>
      </c>
      <c r="CZ34" s="775"/>
      <c r="DA34" s="776">
        <f t="shared" ref="DA34" si="390">SUM(CZ34*BV34)</f>
        <v>0</v>
      </c>
      <c r="DB34" s="775"/>
      <c r="DC34" s="774">
        <f t="shared" ref="DC34:DC35" si="391">SUM(DB34*BT34*2)</f>
        <v>0</v>
      </c>
      <c r="DD34" s="775"/>
      <c r="DE34" s="776">
        <f t="shared" ref="DE34" si="392">SUM(BV34*DD34*6)</f>
        <v>0</v>
      </c>
      <c r="DF34" s="778"/>
      <c r="DG34" s="779">
        <f t="shared" si="275"/>
        <v>0</v>
      </c>
      <c r="DH34" s="775"/>
      <c r="DI34" s="776">
        <f t="shared" si="365"/>
        <v>0</v>
      </c>
      <c r="DJ34" s="775"/>
      <c r="DK34" s="776">
        <f t="shared" ref="DK34:DK35" si="393">SUM(BV34*DJ34*8)</f>
        <v>0</v>
      </c>
      <c r="DL34" s="775"/>
      <c r="DM34" s="776">
        <f>BW34*DL34*3*8</f>
        <v>0</v>
      </c>
      <c r="DN34" s="775"/>
      <c r="DO34" s="776">
        <f t="shared" ref="DO34" si="394">SUM(DN34*BW34*4*6)</f>
        <v>0</v>
      </c>
      <c r="DP34" s="775"/>
      <c r="DQ34" s="776">
        <f t="shared" si="369"/>
        <v>0</v>
      </c>
      <c r="DR34" s="779">
        <f t="shared" si="280"/>
        <v>75</v>
      </c>
      <c r="DS34" s="779">
        <f t="shared" si="281"/>
        <v>0</v>
      </c>
      <c r="DT34" s="84"/>
      <c r="DU34" s="424"/>
      <c r="DV34" s="424"/>
      <c r="DW34" s="424"/>
      <c r="DX34" s="424"/>
      <c r="DY34" s="424"/>
      <c r="DZ34" s="965"/>
      <c r="EA34" s="965"/>
      <c r="EB34" s="764"/>
      <c r="EC34" s="424"/>
      <c r="ED34" s="424"/>
      <c r="EE34" s="424"/>
      <c r="EF34" s="424"/>
      <c r="EG34" s="424"/>
      <c r="EH34" s="424"/>
      <c r="EI34" s="424"/>
      <c r="EJ34" s="429">
        <f t="shared" si="50"/>
        <v>0</v>
      </c>
      <c r="EK34" s="429">
        <f t="shared" si="51"/>
        <v>0</v>
      </c>
      <c r="EL34" s="429">
        <f t="shared" si="52"/>
        <v>0</v>
      </c>
      <c r="EM34" s="1058">
        <f t="shared" si="53"/>
        <v>0</v>
      </c>
      <c r="EN34" s="1058">
        <f t="shared" si="54"/>
        <v>0</v>
      </c>
      <c r="EO34" s="1058">
        <f t="shared" si="55"/>
        <v>0</v>
      </c>
      <c r="EP34" s="1058">
        <f t="shared" si="56"/>
        <v>0</v>
      </c>
      <c r="EQ34" s="1058">
        <f t="shared" si="57"/>
        <v>0</v>
      </c>
      <c r="ER34" s="1058">
        <f t="shared" si="58"/>
        <v>0</v>
      </c>
      <c r="ES34" s="1058">
        <f t="shared" si="59"/>
        <v>0</v>
      </c>
      <c r="ET34" s="1058">
        <f t="shared" si="60"/>
        <v>0</v>
      </c>
      <c r="EU34" s="1058">
        <f t="shared" si="61"/>
        <v>0</v>
      </c>
      <c r="EV34" s="1058">
        <f t="shared" si="62"/>
        <v>0</v>
      </c>
      <c r="EW34" s="1058">
        <f t="shared" si="63"/>
        <v>0</v>
      </c>
      <c r="EX34" s="1058">
        <f t="shared" si="64"/>
        <v>0</v>
      </c>
      <c r="EY34" s="1058">
        <f t="shared" si="65"/>
        <v>0</v>
      </c>
      <c r="EZ34" s="1058">
        <f t="shared" si="66"/>
        <v>17</v>
      </c>
      <c r="FA34" s="1058">
        <f t="shared" si="67"/>
        <v>85</v>
      </c>
      <c r="FB34" s="1058">
        <f t="shared" si="68"/>
        <v>1</v>
      </c>
      <c r="FC34" s="1058">
        <f t="shared" si="69"/>
        <v>75</v>
      </c>
      <c r="FD34" s="1058">
        <f t="shared" si="70"/>
        <v>0</v>
      </c>
      <c r="FE34" s="1058">
        <f t="shared" si="71"/>
        <v>0</v>
      </c>
      <c r="FF34" s="1058">
        <f t="shared" si="72"/>
        <v>0</v>
      </c>
      <c r="FG34" s="1058">
        <f t="shared" si="73"/>
        <v>0</v>
      </c>
      <c r="FH34" s="1058">
        <f t="shared" si="74"/>
        <v>0</v>
      </c>
      <c r="FI34" s="1058">
        <f t="shared" si="75"/>
        <v>0</v>
      </c>
      <c r="FJ34" s="1058">
        <f t="shared" si="76"/>
        <v>0</v>
      </c>
      <c r="FK34" s="1058">
        <f t="shared" si="77"/>
        <v>0</v>
      </c>
      <c r="FL34" s="1058">
        <f t="shared" si="78"/>
        <v>0</v>
      </c>
      <c r="FM34" s="1058">
        <f t="shared" si="79"/>
        <v>0</v>
      </c>
      <c r="FN34" s="1058">
        <f t="shared" si="80"/>
        <v>0</v>
      </c>
      <c r="FO34" s="1059">
        <f t="shared" si="81"/>
        <v>0</v>
      </c>
      <c r="FP34" s="1058">
        <f t="shared" si="82"/>
        <v>0</v>
      </c>
      <c r="FQ34" s="1058">
        <f t="shared" si="83"/>
        <v>0</v>
      </c>
      <c r="FR34" s="1058">
        <f t="shared" si="84"/>
        <v>0</v>
      </c>
      <c r="FS34" s="1058">
        <f t="shared" si="85"/>
        <v>0</v>
      </c>
      <c r="FT34" s="1058">
        <f t="shared" si="86"/>
        <v>0</v>
      </c>
      <c r="FU34" s="1058">
        <f t="shared" si="87"/>
        <v>0</v>
      </c>
      <c r="FV34" s="1058">
        <f t="shared" si="88"/>
        <v>0</v>
      </c>
      <c r="FW34" s="1058">
        <f t="shared" si="89"/>
        <v>0</v>
      </c>
      <c r="FX34" s="1058">
        <f t="shared" si="90"/>
        <v>0</v>
      </c>
      <c r="FY34" s="1058">
        <f t="shared" si="91"/>
        <v>0</v>
      </c>
      <c r="FZ34" s="1058">
        <f t="shared" si="92"/>
        <v>0</v>
      </c>
      <c r="GA34" s="1058">
        <f t="shared" si="93"/>
        <v>0</v>
      </c>
      <c r="GB34" s="1058">
        <f t="shared" si="94"/>
        <v>0</v>
      </c>
      <c r="GC34" s="1058">
        <f t="shared" si="95"/>
        <v>0</v>
      </c>
      <c r="GE34" s="1058">
        <v>160</v>
      </c>
      <c r="GF34" s="1058">
        <v>0</v>
      </c>
      <c r="GG34" s="424"/>
      <c r="GH34" s="424"/>
      <c r="GI34" s="424"/>
      <c r="GJ34" s="424"/>
      <c r="GL34" s="559"/>
      <c r="GM34" s="559"/>
      <c r="GN34" s="438"/>
      <c r="GO34" s="431"/>
      <c r="GP34" s="406"/>
      <c r="GQ34" s="406"/>
      <c r="GR34" s="422"/>
    </row>
    <row r="35" spans="1:200" ht="24.95" customHeight="1" x14ac:dyDescent="0.45">
      <c r="A35" s="424"/>
      <c r="B35" s="552" t="s">
        <v>410</v>
      </c>
      <c r="C35" s="842" t="s">
        <v>183</v>
      </c>
      <c r="D35" s="842" t="s">
        <v>24</v>
      </c>
      <c r="E35" s="841" t="s">
        <v>323</v>
      </c>
      <c r="F35" s="841" t="s">
        <v>512</v>
      </c>
      <c r="G35" s="841">
        <v>9</v>
      </c>
      <c r="H35" s="841">
        <v>62</v>
      </c>
      <c r="I35" s="841">
        <v>1</v>
      </c>
      <c r="J35" s="841">
        <v>1</v>
      </c>
      <c r="K35" s="841">
        <f t="shared" si="370"/>
        <v>2</v>
      </c>
      <c r="L35" s="552"/>
      <c r="M35" s="844">
        <f t="shared" si="295"/>
        <v>0</v>
      </c>
      <c r="N35" s="845"/>
      <c r="O35" s="553">
        <f t="shared" ref="O35" si="395">SUM(N35)*I35</f>
        <v>0</v>
      </c>
      <c r="P35" s="845"/>
      <c r="Q35" s="553">
        <f t="shared" si="372"/>
        <v>0</v>
      </c>
      <c r="R35" s="845"/>
      <c r="S35" s="553">
        <f t="shared" si="373"/>
        <v>0</v>
      </c>
      <c r="T35" s="845"/>
      <c r="U35" s="553">
        <f t="shared" si="374"/>
        <v>0</v>
      </c>
      <c r="V35" s="845"/>
      <c r="W35" s="553">
        <f t="shared" si="375"/>
        <v>0</v>
      </c>
      <c r="X35" s="554">
        <f t="shared" si="376"/>
        <v>0</v>
      </c>
      <c r="Y35" s="554">
        <f t="shared" si="377"/>
        <v>0</v>
      </c>
      <c r="Z35" s="845"/>
      <c r="AA35" s="553"/>
      <c r="AB35" s="845"/>
      <c r="AC35" s="554">
        <f>AB35*H35*2</f>
        <v>0</v>
      </c>
      <c r="AD35" s="845"/>
      <c r="AE35" s="701">
        <f>SUM(AD35*H35*(30+4))/5</f>
        <v>0</v>
      </c>
      <c r="AF35" s="845"/>
      <c r="AG35" s="555">
        <f t="shared" si="378"/>
        <v>0</v>
      </c>
      <c r="AH35" s="845"/>
      <c r="AI35" s="554">
        <f t="shared" si="379"/>
        <v>0</v>
      </c>
      <c r="AJ35" s="845"/>
      <c r="AK35" s="554">
        <f t="shared" si="380"/>
        <v>0</v>
      </c>
      <c r="AL35" s="845"/>
      <c r="AM35" s="553">
        <f t="shared" si="381"/>
        <v>0</v>
      </c>
      <c r="AN35" s="845"/>
      <c r="AO35" s="553">
        <f>SUM(AN35*J35)</f>
        <v>0</v>
      </c>
      <c r="AP35" s="845">
        <v>1</v>
      </c>
      <c r="AQ35" s="756">
        <f>H35*AP35/3</f>
        <v>20.666666666666668</v>
      </c>
      <c r="AR35" s="845"/>
      <c r="AS35" s="554">
        <f t="shared" si="341"/>
        <v>0</v>
      </c>
      <c r="AT35" s="1062"/>
      <c r="AU35" s="554">
        <f t="shared" si="240"/>
        <v>0</v>
      </c>
      <c r="AV35" s="845"/>
      <c r="AW35" s="555">
        <f>SUM(AV35*H35/3)</f>
        <v>0</v>
      </c>
      <c r="AX35" s="845"/>
      <c r="AY35" s="554">
        <f t="shared" ref="AY35" si="396">SUM(J35*AX35*8)</f>
        <v>0</v>
      </c>
      <c r="AZ35" s="845"/>
      <c r="BA35" s="554">
        <f>SUM(AZ35*K35*5*6)</f>
        <v>0</v>
      </c>
      <c r="BB35" s="845"/>
      <c r="BC35" s="554">
        <f t="shared" ref="BC35" si="397">SUM(BB35*K35*4*6)</f>
        <v>0</v>
      </c>
      <c r="BD35" s="845"/>
      <c r="BE35" s="555">
        <f t="shared" si="345"/>
        <v>0</v>
      </c>
      <c r="BF35" s="554">
        <f t="shared" si="244"/>
        <v>20.666666666666668</v>
      </c>
      <c r="BG35" s="554">
        <f t="shared" si="245"/>
        <v>20.666666666666668</v>
      </c>
      <c r="BH35" s="84"/>
      <c r="BI35" s="424"/>
      <c r="BJ35" s="424"/>
      <c r="BK35" s="424"/>
      <c r="BL35" s="424"/>
      <c r="BM35" s="424"/>
      <c r="BN35" s="992" t="s">
        <v>585</v>
      </c>
      <c r="BO35" s="968" t="s">
        <v>183</v>
      </c>
      <c r="BP35" s="932" t="s">
        <v>24</v>
      </c>
      <c r="BQ35" s="260" t="s">
        <v>87</v>
      </c>
      <c r="BR35" s="160" t="s">
        <v>49</v>
      </c>
      <c r="BS35" s="260">
        <v>10</v>
      </c>
      <c r="BT35" s="160">
        <v>11</v>
      </c>
      <c r="BU35" s="160">
        <v>1</v>
      </c>
      <c r="BV35" s="563">
        <v>1</v>
      </c>
      <c r="BW35" s="563">
        <v>1</v>
      </c>
      <c r="BX35" s="159"/>
      <c r="BY35" s="259">
        <f t="shared" si="350"/>
        <v>0</v>
      </c>
      <c r="BZ35" s="258"/>
      <c r="CA35" s="774">
        <f t="shared" si="384"/>
        <v>0</v>
      </c>
      <c r="CB35" s="808"/>
      <c r="CC35" s="774">
        <f t="shared" si="352"/>
        <v>0</v>
      </c>
      <c r="CD35" s="808"/>
      <c r="CE35" s="774">
        <f t="shared" si="385"/>
        <v>0</v>
      </c>
      <c r="CF35" s="775"/>
      <c r="CG35" s="776">
        <f t="shared" si="386"/>
        <v>0</v>
      </c>
      <c r="CH35" s="775"/>
      <c r="CI35" s="776">
        <f t="shared" ref="CI35" si="398">SUM(CH35)*BV35*5</f>
        <v>0</v>
      </c>
      <c r="CJ35" s="776">
        <f>SUM(BU35*DL35*2)/4</f>
        <v>1</v>
      </c>
      <c r="CK35" s="784">
        <f t="shared" ref="CK35" si="399">SUM(BX35*5/100*BV35)</f>
        <v>0</v>
      </c>
      <c r="CL35" s="775"/>
      <c r="CM35" s="776"/>
      <c r="CN35" s="775"/>
      <c r="CO35" s="774">
        <f t="shared" si="357"/>
        <v>0</v>
      </c>
      <c r="CP35" s="775"/>
      <c r="CQ35" s="783">
        <f>SUM(CP35*BT35*(30+4))</f>
        <v>0</v>
      </c>
      <c r="CR35" s="775"/>
      <c r="CS35" s="776">
        <f t="shared" si="359"/>
        <v>0</v>
      </c>
      <c r="CT35" s="775"/>
      <c r="CU35" s="776">
        <f t="shared" si="360"/>
        <v>0</v>
      </c>
      <c r="CV35" s="775"/>
      <c r="CW35" s="776">
        <f t="shared" ref="CW35" si="400">SUM(CV35*BT35*2/3)</f>
        <v>0</v>
      </c>
      <c r="CX35" s="775"/>
      <c r="CY35" s="774">
        <f t="shared" si="362"/>
        <v>0</v>
      </c>
      <c r="CZ35" s="775"/>
      <c r="DA35" s="776">
        <f t="shared" ref="DA35" si="401">SUM(CZ35*BV35)</f>
        <v>0</v>
      </c>
      <c r="DB35" s="775"/>
      <c r="DC35" s="774">
        <f t="shared" si="391"/>
        <v>0</v>
      </c>
      <c r="DD35" s="775"/>
      <c r="DE35" s="776">
        <f t="shared" ref="DE35" si="402">SUM(BV35*DD35*6)</f>
        <v>0</v>
      </c>
      <c r="DF35" s="778"/>
      <c r="DG35" s="779">
        <f t="shared" si="275"/>
        <v>0</v>
      </c>
      <c r="DH35" s="775"/>
      <c r="DI35" s="776">
        <f t="shared" si="365"/>
        <v>0</v>
      </c>
      <c r="DJ35" s="775"/>
      <c r="DK35" s="776">
        <f t="shared" si="393"/>
        <v>0</v>
      </c>
      <c r="DL35" s="775">
        <v>2</v>
      </c>
      <c r="DM35" s="776">
        <f>DL35*2/3*BT35*(1)</f>
        <v>14.666666666666666</v>
      </c>
      <c r="DN35" s="775"/>
      <c r="DO35" s="776">
        <f t="shared" ref="DO35" si="403">SUM(DN35*BW35*4*6)</f>
        <v>0</v>
      </c>
      <c r="DP35" s="775"/>
      <c r="DQ35" s="776">
        <f t="shared" si="369"/>
        <v>0</v>
      </c>
      <c r="DR35" s="779">
        <f t="shared" si="280"/>
        <v>15.666666666666666</v>
      </c>
      <c r="DS35" s="779">
        <f t="shared" si="281"/>
        <v>15.666666666666666</v>
      </c>
      <c r="DT35" s="84"/>
      <c r="DU35" s="424"/>
      <c r="DV35" s="424"/>
      <c r="DW35" s="424"/>
      <c r="DX35" s="424"/>
      <c r="DY35" s="424"/>
      <c r="DZ35" s="965"/>
      <c r="EA35" s="965"/>
      <c r="EB35" s="764"/>
      <c r="EC35" s="424"/>
      <c r="ED35" s="424"/>
      <c r="EE35" s="424"/>
      <c r="EF35" s="424"/>
      <c r="EG35" s="424"/>
      <c r="EH35" s="424"/>
      <c r="EI35" s="424"/>
      <c r="EJ35" s="429">
        <f t="shared" si="50"/>
        <v>0</v>
      </c>
      <c r="EK35" s="429">
        <f t="shared" si="51"/>
        <v>0</v>
      </c>
      <c r="EL35" s="429">
        <f t="shared" si="52"/>
        <v>0</v>
      </c>
      <c r="EM35" s="1058">
        <f t="shared" si="53"/>
        <v>0</v>
      </c>
      <c r="EN35" s="1058">
        <f t="shared" si="54"/>
        <v>0</v>
      </c>
      <c r="EO35" s="1058">
        <f t="shared" si="55"/>
        <v>0</v>
      </c>
      <c r="EP35" s="1058">
        <f t="shared" si="56"/>
        <v>0</v>
      </c>
      <c r="EQ35" s="1058">
        <f t="shared" si="57"/>
        <v>0</v>
      </c>
      <c r="ER35" s="1058">
        <f t="shared" si="58"/>
        <v>0</v>
      </c>
      <c r="ES35" s="1058">
        <f t="shared" si="59"/>
        <v>0</v>
      </c>
      <c r="ET35" s="1058">
        <f t="shared" si="60"/>
        <v>0</v>
      </c>
      <c r="EU35" s="1058">
        <f t="shared" si="61"/>
        <v>0</v>
      </c>
      <c r="EV35" s="1058">
        <f t="shared" si="62"/>
        <v>1</v>
      </c>
      <c r="EW35" s="1058">
        <f t="shared" si="63"/>
        <v>0</v>
      </c>
      <c r="EX35" s="1058">
        <f t="shared" si="64"/>
        <v>0</v>
      </c>
      <c r="EY35" s="1058">
        <f t="shared" si="65"/>
        <v>0</v>
      </c>
      <c r="EZ35" s="1058">
        <f t="shared" si="66"/>
        <v>0</v>
      </c>
      <c r="FA35" s="1058">
        <f t="shared" si="67"/>
        <v>0</v>
      </c>
      <c r="FB35" s="1058">
        <f t="shared" si="68"/>
        <v>0</v>
      </c>
      <c r="FC35" s="1058">
        <f t="shared" si="69"/>
        <v>0</v>
      </c>
      <c r="FD35" s="1058">
        <f t="shared" si="70"/>
        <v>0</v>
      </c>
      <c r="FE35" s="1058">
        <f t="shared" si="71"/>
        <v>0</v>
      </c>
      <c r="FF35" s="1058">
        <f t="shared" si="72"/>
        <v>0</v>
      </c>
      <c r="FG35" s="1058">
        <f t="shared" si="73"/>
        <v>0</v>
      </c>
      <c r="FH35" s="1058">
        <f t="shared" si="74"/>
        <v>0</v>
      </c>
      <c r="FI35" s="1058">
        <f t="shared" si="75"/>
        <v>0</v>
      </c>
      <c r="FJ35" s="1058">
        <f t="shared" si="76"/>
        <v>0</v>
      </c>
      <c r="FK35" s="1058">
        <f t="shared" si="77"/>
        <v>0</v>
      </c>
      <c r="FL35" s="1058">
        <f t="shared" si="78"/>
        <v>0</v>
      </c>
      <c r="FM35" s="1058">
        <f t="shared" si="79"/>
        <v>0</v>
      </c>
      <c r="FN35" s="1058">
        <f t="shared" si="80"/>
        <v>1</v>
      </c>
      <c r="FO35" s="1059">
        <f t="shared" si="81"/>
        <v>20.666666666666668</v>
      </c>
      <c r="FP35" s="1058">
        <f t="shared" si="82"/>
        <v>0</v>
      </c>
      <c r="FQ35" s="1058">
        <f t="shared" si="83"/>
        <v>0</v>
      </c>
      <c r="FR35" s="1058">
        <f t="shared" si="84"/>
        <v>0</v>
      </c>
      <c r="FS35" s="1058">
        <f t="shared" si="85"/>
        <v>0</v>
      </c>
      <c r="FT35" s="1058">
        <f t="shared" si="86"/>
        <v>0</v>
      </c>
      <c r="FU35" s="1058">
        <f t="shared" si="87"/>
        <v>0</v>
      </c>
      <c r="FV35" s="1058">
        <f t="shared" si="88"/>
        <v>0</v>
      </c>
      <c r="FW35" s="1058">
        <f t="shared" si="89"/>
        <v>0</v>
      </c>
      <c r="FX35" s="1058">
        <f t="shared" si="90"/>
        <v>2</v>
      </c>
      <c r="FY35" s="1058">
        <f t="shared" si="91"/>
        <v>14.666666666666666</v>
      </c>
      <c r="FZ35" s="1058">
        <f t="shared" si="92"/>
        <v>0</v>
      </c>
      <c r="GA35" s="1058">
        <f t="shared" si="93"/>
        <v>0</v>
      </c>
      <c r="GB35" s="1058">
        <f t="shared" si="94"/>
        <v>0</v>
      </c>
      <c r="GC35" s="1058">
        <f t="shared" si="95"/>
        <v>0</v>
      </c>
      <c r="GE35" s="1058">
        <v>36.333333333333336</v>
      </c>
      <c r="GF35" s="1058">
        <v>36.333333333333336</v>
      </c>
      <c r="GG35" s="424"/>
      <c r="GH35" s="424"/>
      <c r="GI35" s="424"/>
      <c r="GJ35" s="424"/>
      <c r="GL35" s="559"/>
      <c r="GM35" s="559"/>
      <c r="GN35" s="438"/>
      <c r="GO35" s="431"/>
      <c r="GP35" s="406"/>
      <c r="GQ35" s="406"/>
      <c r="GR35" s="422"/>
    </row>
    <row r="36" spans="1:200" ht="24.95" customHeight="1" x14ac:dyDescent="0.45">
      <c r="A36" s="424"/>
      <c r="B36" s="965"/>
      <c r="C36" s="965"/>
      <c r="D36" s="764"/>
      <c r="E36" s="424"/>
      <c r="F36" s="424"/>
      <c r="G36" s="424"/>
      <c r="H36" s="424"/>
      <c r="I36" s="424"/>
      <c r="J36" s="541"/>
      <c r="K36" s="424"/>
      <c r="L36" s="424"/>
      <c r="M36" s="608">
        <f t="shared" ref="M36:M40" si="404">SUM(N36+P36+T36+V36+AR36*2)</f>
        <v>0</v>
      </c>
      <c r="N36" s="70"/>
      <c r="O36" s="852"/>
      <c r="P36" s="866"/>
      <c r="Q36" s="852"/>
      <c r="R36" s="866"/>
      <c r="S36" s="852"/>
      <c r="T36" s="866"/>
      <c r="U36" s="867"/>
      <c r="V36" s="866"/>
      <c r="W36" s="867"/>
      <c r="X36" s="852"/>
      <c r="Y36" s="852"/>
      <c r="Z36" s="866"/>
      <c r="AA36" s="867"/>
      <c r="AB36" s="866"/>
      <c r="AC36" s="852"/>
      <c r="AD36" s="866"/>
      <c r="AE36" s="855"/>
      <c r="AF36" s="866"/>
      <c r="AG36" s="867"/>
      <c r="AH36" s="866"/>
      <c r="AI36" s="867"/>
      <c r="AJ36" s="866"/>
      <c r="AK36" s="867"/>
      <c r="AL36" s="866"/>
      <c r="AM36" s="852"/>
      <c r="AN36" s="866"/>
      <c r="AO36" s="867"/>
      <c r="AP36" s="866"/>
      <c r="AQ36" s="852"/>
      <c r="AR36" s="866"/>
      <c r="AS36" s="852"/>
      <c r="AT36" s="866"/>
      <c r="AU36" s="867"/>
      <c r="AV36" s="866"/>
      <c r="AW36" s="867"/>
      <c r="AX36" s="866"/>
      <c r="AY36" s="867"/>
      <c r="AZ36" s="866"/>
      <c r="BA36" s="867"/>
      <c r="BB36" s="866"/>
      <c r="BC36" s="867"/>
      <c r="BD36" s="866"/>
      <c r="BE36" s="867"/>
      <c r="BF36" s="867"/>
      <c r="BG36" s="867">
        <f t="shared" ref="BG36:BG40" si="405">SUM(AO36+BE36+BC36+BA36+AY36+AW36+AS36+AQ36+AK36+AM36+AI36+AG36+AE36+AC36+AA36+Y36+X36+W36+U36+Q36+O36+S36+AU36)</f>
        <v>0</v>
      </c>
      <c r="BH36" s="84"/>
      <c r="BI36" s="424"/>
      <c r="BJ36" s="424"/>
      <c r="BK36" s="424"/>
      <c r="BL36" s="424"/>
      <c r="BM36" s="424"/>
      <c r="BN36" s="955" t="s">
        <v>411</v>
      </c>
      <c r="BO36" s="956" t="s">
        <v>183</v>
      </c>
      <c r="BP36" s="932" t="s">
        <v>24</v>
      </c>
      <c r="BQ36" s="160" t="s">
        <v>323</v>
      </c>
      <c r="BR36" s="160" t="s">
        <v>328</v>
      </c>
      <c r="BS36" s="160">
        <v>6</v>
      </c>
      <c r="BT36" s="160">
        <v>47</v>
      </c>
      <c r="BU36" s="160">
        <v>2</v>
      </c>
      <c r="BV36" s="563">
        <v>6</v>
      </c>
      <c r="BW36" s="563">
        <v>1</v>
      </c>
      <c r="BX36" s="159"/>
      <c r="BY36" s="259">
        <f t="shared" si="350"/>
        <v>0</v>
      </c>
      <c r="BZ36" s="258"/>
      <c r="CA36" s="774">
        <f t="shared" ref="CA36" si="406">SUM(BZ36)*BU36</f>
        <v>0</v>
      </c>
      <c r="CB36" s="808"/>
      <c r="CC36" s="774">
        <f t="shared" si="352"/>
        <v>0</v>
      </c>
      <c r="CD36" s="808"/>
      <c r="CE36" s="774">
        <f t="shared" ref="CE36" si="407">SUM(CD36)*BV36</f>
        <v>0</v>
      </c>
      <c r="CF36" s="775"/>
      <c r="CG36" s="776">
        <f t="shared" si="386"/>
        <v>0</v>
      </c>
      <c r="CH36" s="775"/>
      <c r="CI36" s="776">
        <f t="shared" ref="CI36" si="408">SUM(CH36)*BV36*5</f>
        <v>0</v>
      </c>
      <c r="CJ36" s="776">
        <f>SUM(BV36*DJ36*2+BW36*DL36*2)</f>
        <v>0</v>
      </c>
      <c r="CK36" s="774">
        <f t="shared" ref="CK36" si="409">BX36*BV36*0.05</f>
        <v>0</v>
      </c>
      <c r="CL36" s="775"/>
      <c r="CM36" s="776"/>
      <c r="CN36" s="775">
        <v>4</v>
      </c>
      <c r="CO36" s="774">
        <f>CN36*8*BW36</f>
        <v>32</v>
      </c>
      <c r="CP36" s="775"/>
      <c r="CQ36" s="783">
        <f>SUM(CP36*BT36*(30+4))</f>
        <v>0</v>
      </c>
      <c r="CR36" s="775"/>
      <c r="CS36" s="776">
        <f t="shared" si="359"/>
        <v>0</v>
      </c>
      <c r="CT36" s="775"/>
      <c r="CU36" s="776">
        <f t="shared" si="360"/>
        <v>0</v>
      </c>
      <c r="CV36" s="775"/>
      <c r="CW36" s="776">
        <f t="shared" ref="CW36" si="410">SUM(CV36*BT36*2/3)</f>
        <v>0</v>
      </c>
      <c r="CX36" s="775"/>
      <c r="CY36" s="774">
        <f t="shared" si="362"/>
        <v>0</v>
      </c>
      <c r="CZ36" s="775"/>
      <c r="DA36" s="776">
        <f>SUM(CZ36*BV36*2)</f>
        <v>0</v>
      </c>
      <c r="DB36" s="775">
        <v>1</v>
      </c>
      <c r="DC36" s="774">
        <f>DB36*BT36/3</f>
        <v>15.666666666666666</v>
      </c>
      <c r="DD36" s="775"/>
      <c r="DE36" s="776">
        <f t="shared" ref="DE36" si="411">SUM(BV36*DD36*6)</f>
        <v>0</v>
      </c>
      <c r="DF36" s="778"/>
      <c r="DG36" s="779">
        <f t="shared" si="275"/>
        <v>0</v>
      </c>
      <c r="DH36" s="775"/>
      <c r="DI36" s="776">
        <f t="shared" si="365"/>
        <v>0</v>
      </c>
      <c r="DJ36" s="775"/>
      <c r="DK36" s="776">
        <f>SUM(DJ36*BT36/3)</f>
        <v>0</v>
      </c>
      <c r="DL36" s="775"/>
      <c r="DM36" s="776">
        <f>SUM(DL36*BW36*5*6)</f>
        <v>0</v>
      </c>
      <c r="DN36" s="775"/>
      <c r="DO36" s="776">
        <f t="shared" ref="DO36" si="412">SUM(DN36*BW36*4*6)</f>
        <v>0</v>
      </c>
      <c r="DP36" s="775"/>
      <c r="DQ36" s="776">
        <f t="shared" si="369"/>
        <v>0</v>
      </c>
      <c r="DR36" s="779">
        <f t="shared" si="280"/>
        <v>47.666666666666664</v>
      </c>
      <c r="DS36" s="779">
        <f t="shared" si="281"/>
        <v>15.666666666666666</v>
      </c>
      <c r="DT36" s="84"/>
      <c r="DU36" s="424"/>
      <c r="DV36" s="424"/>
      <c r="DW36" s="424"/>
      <c r="DX36" s="424"/>
      <c r="DY36" s="424"/>
      <c r="DZ36" s="965"/>
      <c r="EA36" s="965"/>
      <c r="EB36" s="764"/>
      <c r="EC36" s="424"/>
      <c r="ED36" s="424"/>
      <c r="EE36" s="424"/>
      <c r="EF36" s="424"/>
      <c r="EG36" s="424"/>
      <c r="EH36" s="424"/>
      <c r="EI36" s="424"/>
      <c r="EJ36" s="429">
        <f t="shared" si="50"/>
        <v>0</v>
      </c>
      <c r="EK36" s="429">
        <f t="shared" si="51"/>
        <v>0</v>
      </c>
      <c r="EL36" s="429">
        <f t="shared" si="52"/>
        <v>0</v>
      </c>
      <c r="EM36" s="1058">
        <f t="shared" si="53"/>
        <v>0</v>
      </c>
      <c r="EN36" s="1058">
        <f t="shared" si="54"/>
        <v>0</v>
      </c>
      <c r="EO36" s="1058">
        <f t="shared" si="55"/>
        <v>0</v>
      </c>
      <c r="EP36" s="1058">
        <f t="shared" si="56"/>
        <v>0</v>
      </c>
      <c r="EQ36" s="1058">
        <f t="shared" si="57"/>
        <v>0</v>
      </c>
      <c r="ER36" s="1058">
        <f t="shared" si="58"/>
        <v>0</v>
      </c>
      <c r="ES36" s="1058">
        <f t="shared" si="59"/>
        <v>0</v>
      </c>
      <c r="ET36" s="1058">
        <f t="shared" si="60"/>
        <v>0</v>
      </c>
      <c r="EU36" s="1058">
        <f t="shared" si="61"/>
        <v>0</v>
      </c>
      <c r="EV36" s="1058">
        <f t="shared" si="62"/>
        <v>0</v>
      </c>
      <c r="EW36" s="1058">
        <f t="shared" si="63"/>
        <v>0</v>
      </c>
      <c r="EX36" s="1058">
        <f t="shared" si="64"/>
        <v>0</v>
      </c>
      <c r="EY36" s="1058">
        <f t="shared" si="65"/>
        <v>0</v>
      </c>
      <c r="EZ36" s="1058">
        <f t="shared" si="66"/>
        <v>4</v>
      </c>
      <c r="FA36" s="1058">
        <f t="shared" si="67"/>
        <v>32</v>
      </c>
      <c r="FB36" s="1058">
        <f t="shared" si="68"/>
        <v>0</v>
      </c>
      <c r="FC36" s="1058">
        <f t="shared" si="69"/>
        <v>0</v>
      </c>
      <c r="FD36" s="1058">
        <f t="shared" si="70"/>
        <v>0</v>
      </c>
      <c r="FE36" s="1058">
        <f t="shared" si="71"/>
        <v>0</v>
      </c>
      <c r="FF36" s="1058">
        <f t="shared" si="72"/>
        <v>0</v>
      </c>
      <c r="FG36" s="1058">
        <f t="shared" si="73"/>
        <v>0</v>
      </c>
      <c r="FH36" s="1058">
        <f t="shared" si="74"/>
        <v>0</v>
      </c>
      <c r="FI36" s="1058">
        <f t="shared" si="75"/>
        <v>0</v>
      </c>
      <c r="FJ36" s="1058">
        <f t="shared" si="76"/>
        <v>0</v>
      </c>
      <c r="FK36" s="1058">
        <f t="shared" si="77"/>
        <v>0</v>
      </c>
      <c r="FL36" s="1058">
        <f t="shared" si="78"/>
        <v>0</v>
      </c>
      <c r="FM36" s="1058">
        <f t="shared" si="79"/>
        <v>0</v>
      </c>
      <c r="FN36" s="1058">
        <f t="shared" si="80"/>
        <v>1</v>
      </c>
      <c r="FO36" s="1059">
        <f t="shared" si="81"/>
        <v>15.666666666666666</v>
      </c>
      <c r="FP36" s="1058">
        <f t="shared" si="82"/>
        <v>0</v>
      </c>
      <c r="FQ36" s="1058">
        <f t="shared" si="83"/>
        <v>0</v>
      </c>
      <c r="FR36" s="1058">
        <f t="shared" si="84"/>
        <v>0</v>
      </c>
      <c r="FS36" s="1058">
        <f t="shared" si="85"/>
        <v>0</v>
      </c>
      <c r="FT36" s="1058">
        <f t="shared" si="86"/>
        <v>0</v>
      </c>
      <c r="FU36" s="1058">
        <f t="shared" si="87"/>
        <v>0</v>
      </c>
      <c r="FV36" s="1058">
        <f t="shared" si="88"/>
        <v>0</v>
      </c>
      <c r="FW36" s="1058">
        <f t="shared" si="89"/>
        <v>0</v>
      </c>
      <c r="FX36" s="1058">
        <f t="shared" si="90"/>
        <v>0</v>
      </c>
      <c r="FY36" s="1058">
        <f t="shared" si="91"/>
        <v>0</v>
      </c>
      <c r="FZ36" s="1058">
        <f t="shared" si="92"/>
        <v>0</v>
      </c>
      <c r="GA36" s="1058">
        <f t="shared" si="93"/>
        <v>0</v>
      </c>
      <c r="GB36" s="1058">
        <f t="shared" si="94"/>
        <v>0</v>
      </c>
      <c r="GC36" s="1058">
        <f t="shared" si="95"/>
        <v>0</v>
      </c>
      <c r="GE36" s="1058">
        <v>47.666666666666664</v>
      </c>
      <c r="GF36" s="1058">
        <v>15.666666666666666</v>
      </c>
      <c r="GG36" s="424"/>
      <c r="GH36" s="424"/>
      <c r="GI36" s="424"/>
      <c r="GJ36" s="424"/>
      <c r="GL36" s="559"/>
      <c r="GM36" s="559"/>
      <c r="GN36" s="438"/>
      <c r="GO36" s="431"/>
      <c r="GP36" s="406"/>
      <c r="GQ36" s="406"/>
      <c r="GR36" s="422"/>
    </row>
    <row r="37" spans="1:200" ht="24.95" customHeight="1" x14ac:dyDescent="0.45">
      <c r="A37" s="424"/>
      <c r="B37" s="965"/>
      <c r="C37" s="965"/>
      <c r="D37" s="764"/>
      <c r="E37" s="424"/>
      <c r="F37" s="424"/>
      <c r="G37" s="424"/>
      <c r="H37" s="424"/>
      <c r="I37" s="424"/>
      <c r="J37" s="541"/>
      <c r="K37" s="424"/>
      <c r="L37" s="424"/>
      <c r="M37" s="608">
        <f t="shared" si="404"/>
        <v>0</v>
      </c>
      <c r="N37" s="70"/>
      <c r="O37" s="852"/>
      <c r="P37" s="866"/>
      <c r="Q37" s="852"/>
      <c r="R37" s="866"/>
      <c r="S37" s="852"/>
      <c r="T37" s="866"/>
      <c r="U37" s="867"/>
      <c r="V37" s="866"/>
      <c r="W37" s="867"/>
      <c r="X37" s="852"/>
      <c r="Y37" s="852"/>
      <c r="Z37" s="866"/>
      <c r="AA37" s="867"/>
      <c r="AB37" s="866"/>
      <c r="AC37" s="852"/>
      <c r="AD37" s="866"/>
      <c r="AE37" s="855"/>
      <c r="AF37" s="866"/>
      <c r="AG37" s="867"/>
      <c r="AH37" s="866"/>
      <c r="AI37" s="867"/>
      <c r="AJ37" s="866"/>
      <c r="AK37" s="867"/>
      <c r="AL37" s="866"/>
      <c r="AM37" s="852"/>
      <c r="AN37" s="866"/>
      <c r="AO37" s="867"/>
      <c r="AP37" s="866"/>
      <c r="AQ37" s="852"/>
      <c r="AR37" s="866"/>
      <c r="AS37" s="852"/>
      <c r="AT37" s="866"/>
      <c r="AU37" s="867"/>
      <c r="AV37" s="866"/>
      <c r="AW37" s="867"/>
      <c r="AX37" s="866"/>
      <c r="AY37" s="867"/>
      <c r="AZ37" s="866"/>
      <c r="BA37" s="867"/>
      <c r="BB37" s="866"/>
      <c r="BC37" s="867"/>
      <c r="BD37" s="866"/>
      <c r="BE37" s="867"/>
      <c r="BF37" s="867"/>
      <c r="BG37" s="867">
        <f t="shared" si="405"/>
        <v>0</v>
      </c>
      <c r="BH37" s="84"/>
      <c r="BI37" s="424"/>
      <c r="BJ37" s="424"/>
      <c r="BK37" s="424"/>
      <c r="BL37" s="424"/>
      <c r="BM37" s="424"/>
      <c r="BN37" s="965"/>
      <c r="BO37" s="965"/>
      <c r="BP37" s="764"/>
      <c r="BQ37" s="424"/>
      <c r="BR37" s="424"/>
      <c r="BS37" s="424"/>
      <c r="BT37" s="424"/>
      <c r="BU37" s="424"/>
      <c r="BV37" s="541"/>
      <c r="BW37" s="541"/>
      <c r="BX37" s="424"/>
      <c r="BY37" s="608">
        <f t="shared" ref="BY37:BY40" si="413">SUM(BZ37+CB37+CF37+CH37+DD37*2)</f>
        <v>0</v>
      </c>
      <c r="BZ37" s="70"/>
      <c r="CA37" s="767"/>
      <c r="CB37" s="796"/>
      <c r="CC37" s="767"/>
      <c r="CD37" s="796"/>
      <c r="CE37" s="767"/>
      <c r="CF37" s="780"/>
      <c r="CG37" s="612"/>
      <c r="CH37" s="780"/>
      <c r="CI37" s="612"/>
      <c r="CJ37" s="612"/>
      <c r="CK37" s="767"/>
      <c r="CL37" s="780"/>
      <c r="CM37" s="612"/>
      <c r="CN37" s="780"/>
      <c r="CO37" s="767"/>
      <c r="CP37" s="780"/>
      <c r="CQ37" s="770"/>
      <c r="CR37" s="780"/>
      <c r="CS37" s="612"/>
      <c r="CT37" s="780"/>
      <c r="CU37" s="612"/>
      <c r="CV37" s="780"/>
      <c r="CW37" s="612"/>
      <c r="CX37" s="780"/>
      <c r="CY37" s="767"/>
      <c r="CZ37" s="780"/>
      <c r="DA37" s="612"/>
      <c r="DB37" s="780"/>
      <c r="DC37" s="767"/>
      <c r="DD37" s="780"/>
      <c r="DE37" s="612"/>
      <c r="DF37" s="780"/>
      <c r="DG37" s="612"/>
      <c r="DH37" s="780"/>
      <c r="DI37" s="612"/>
      <c r="DJ37" s="780"/>
      <c r="DK37" s="612"/>
      <c r="DL37" s="780"/>
      <c r="DM37" s="612"/>
      <c r="DN37" s="780"/>
      <c r="DO37" s="612"/>
      <c r="DP37" s="780"/>
      <c r="DQ37" s="612"/>
      <c r="DR37" s="612"/>
      <c r="DS37" s="612">
        <f t="shared" ref="DS37:DS40" si="414">SUM(DA37+DQ37+DO37+DM37+DK37+DI37+DE37+DC37+CW37+CY37+CU37+CS37+CQ37+CO37+CM37+CK37+CJ37+CI37+CG37+CC37+CA37+CE37+DG37)</f>
        <v>0</v>
      </c>
      <c r="DT37" s="84"/>
      <c r="DU37" s="424"/>
      <c r="DV37" s="424"/>
      <c r="DW37" s="424"/>
      <c r="DX37" s="424"/>
      <c r="DY37" s="424"/>
      <c r="DZ37" s="965"/>
      <c r="EA37" s="965"/>
      <c r="EB37" s="764"/>
      <c r="EC37" s="424"/>
      <c r="ED37" s="424"/>
      <c r="EE37" s="424"/>
      <c r="EF37" s="424"/>
      <c r="EG37" s="424"/>
      <c r="EH37" s="424"/>
      <c r="EI37" s="424"/>
      <c r="EJ37" s="429">
        <f t="shared" si="50"/>
        <v>0</v>
      </c>
      <c r="EK37" s="429">
        <f t="shared" si="51"/>
        <v>0</v>
      </c>
      <c r="EL37" s="429">
        <f t="shared" si="52"/>
        <v>0</v>
      </c>
      <c r="EM37" s="1058">
        <f t="shared" si="53"/>
        <v>0</v>
      </c>
      <c r="EN37" s="1058">
        <f t="shared" si="54"/>
        <v>0</v>
      </c>
      <c r="EO37" s="1058">
        <f t="shared" si="55"/>
        <v>0</v>
      </c>
      <c r="EP37" s="1058">
        <f t="shared" si="56"/>
        <v>0</v>
      </c>
      <c r="EQ37" s="1058">
        <f t="shared" si="57"/>
        <v>0</v>
      </c>
      <c r="ER37" s="1058">
        <f t="shared" si="58"/>
        <v>0</v>
      </c>
      <c r="ES37" s="1058">
        <f t="shared" si="59"/>
        <v>0</v>
      </c>
      <c r="ET37" s="1058">
        <f t="shared" si="60"/>
        <v>0</v>
      </c>
      <c r="EU37" s="1058">
        <f t="shared" si="61"/>
        <v>0</v>
      </c>
      <c r="EV37" s="1058">
        <f t="shared" si="62"/>
        <v>0</v>
      </c>
      <c r="EW37" s="1058">
        <f t="shared" si="63"/>
        <v>0</v>
      </c>
      <c r="EX37" s="1058">
        <f t="shared" si="64"/>
        <v>0</v>
      </c>
      <c r="EY37" s="1058">
        <f t="shared" si="65"/>
        <v>0</v>
      </c>
      <c r="EZ37" s="1058">
        <f t="shared" si="66"/>
        <v>0</v>
      </c>
      <c r="FA37" s="1058">
        <f t="shared" si="67"/>
        <v>0</v>
      </c>
      <c r="FB37" s="1058">
        <f t="shared" si="68"/>
        <v>0</v>
      </c>
      <c r="FC37" s="1058">
        <f t="shared" si="69"/>
        <v>0</v>
      </c>
      <c r="FD37" s="1058">
        <f t="shared" si="70"/>
        <v>0</v>
      </c>
      <c r="FE37" s="1058">
        <f t="shared" si="71"/>
        <v>0</v>
      </c>
      <c r="FF37" s="1058">
        <f t="shared" si="72"/>
        <v>0</v>
      </c>
      <c r="FG37" s="1058">
        <f t="shared" si="73"/>
        <v>0</v>
      </c>
      <c r="FH37" s="1058">
        <f t="shared" si="74"/>
        <v>0</v>
      </c>
      <c r="FI37" s="1058">
        <f t="shared" si="75"/>
        <v>0</v>
      </c>
      <c r="FJ37" s="1058">
        <f t="shared" si="76"/>
        <v>0</v>
      </c>
      <c r="FK37" s="1058">
        <f t="shared" si="77"/>
        <v>0</v>
      </c>
      <c r="FL37" s="1058">
        <f t="shared" si="78"/>
        <v>0</v>
      </c>
      <c r="FM37" s="1058">
        <f t="shared" si="79"/>
        <v>0</v>
      </c>
      <c r="FN37" s="1058">
        <f t="shared" si="80"/>
        <v>0</v>
      </c>
      <c r="FO37" s="1059">
        <f t="shared" si="81"/>
        <v>0</v>
      </c>
      <c r="FP37" s="1058">
        <f t="shared" si="82"/>
        <v>0</v>
      </c>
      <c r="FQ37" s="1058">
        <f t="shared" si="83"/>
        <v>0</v>
      </c>
      <c r="FR37" s="1058">
        <f t="shared" si="84"/>
        <v>0</v>
      </c>
      <c r="FS37" s="1058">
        <f t="shared" si="85"/>
        <v>0</v>
      </c>
      <c r="FT37" s="1058">
        <f t="shared" si="86"/>
        <v>0</v>
      </c>
      <c r="FU37" s="1058">
        <f t="shared" si="87"/>
        <v>0</v>
      </c>
      <c r="FV37" s="1058">
        <f t="shared" si="88"/>
        <v>0</v>
      </c>
      <c r="FW37" s="1058">
        <f t="shared" si="89"/>
        <v>0</v>
      </c>
      <c r="FX37" s="1058">
        <f t="shared" si="90"/>
        <v>0</v>
      </c>
      <c r="FY37" s="1058">
        <f t="shared" si="91"/>
        <v>0</v>
      </c>
      <c r="FZ37" s="1058">
        <f t="shared" si="92"/>
        <v>0</v>
      </c>
      <c r="GA37" s="1058">
        <f t="shared" si="93"/>
        <v>0</v>
      </c>
      <c r="GB37" s="1058">
        <f t="shared" si="94"/>
        <v>0</v>
      </c>
      <c r="GC37" s="1058">
        <f t="shared" si="95"/>
        <v>0</v>
      </c>
      <c r="GE37" s="1058">
        <v>0</v>
      </c>
      <c r="GF37" s="1058">
        <v>0</v>
      </c>
      <c r="GG37" s="424"/>
      <c r="GH37" s="424"/>
      <c r="GI37" s="424"/>
      <c r="GJ37" s="424"/>
      <c r="GL37" s="559"/>
      <c r="GM37" s="559"/>
      <c r="GN37" s="438"/>
      <c r="GO37" s="431"/>
      <c r="GP37" s="406"/>
      <c r="GQ37" s="406"/>
      <c r="GR37" s="422"/>
    </row>
    <row r="38" spans="1:200" ht="24.95" customHeight="1" x14ac:dyDescent="0.45">
      <c r="A38" s="424"/>
      <c r="B38" s="959"/>
      <c r="C38" s="965"/>
      <c r="D38" s="764"/>
      <c r="E38" s="424"/>
      <c r="F38" s="424"/>
      <c r="G38" s="424"/>
      <c r="H38" s="424"/>
      <c r="I38" s="424"/>
      <c r="J38" s="541"/>
      <c r="K38" s="424"/>
      <c r="L38" s="424"/>
      <c r="M38" s="608">
        <f t="shared" si="404"/>
        <v>0</v>
      </c>
      <c r="N38" s="70"/>
      <c r="O38" s="852"/>
      <c r="P38" s="866"/>
      <c r="Q38" s="852"/>
      <c r="R38" s="866"/>
      <c r="S38" s="852"/>
      <c r="T38" s="866"/>
      <c r="U38" s="867"/>
      <c r="V38" s="866"/>
      <c r="W38" s="867"/>
      <c r="X38" s="852"/>
      <c r="Y38" s="852"/>
      <c r="Z38" s="866"/>
      <c r="AA38" s="867"/>
      <c r="AB38" s="866"/>
      <c r="AC38" s="852"/>
      <c r="AD38" s="866"/>
      <c r="AE38" s="855"/>
      <c r="AF38" s="866"/>
      <c r="AG38" s="867"/>
      <c r="AH38" s="866"/>
      <c r="AI38" s="867"/>
      <c r="AJ38" s="866"/>
      <c r="AK38" s="867"/>
      <c r="AL38" s="866"/>
      <c r="AM38" s="852"/>
      <c r="AN38" s="866"/>
      <c r="AO38" s="867"/>
      <c r="AP38" s="866"/>
      <c r="AQ38" s="852"/>
      <c r="AR38" s="866"/>
      <c r="AS38" s="852"/>
      <c r="AT38" s="866"/>
      <c r="AU38" s="867"/>
      <c r="AV38" s="866"/>
      <c r="AW38" s="867"/>
      <c r="AX38" s="866"/>
      <c r="AY38" s="867"/>
      <c r="AZ38" s="866"/>
      <c r="BA38" s="867"/>
      <c r="BB38" s="866"/>
      <c r="BC38" s="867"/>
      <c r="BD38" s="866"/>
      <c r="BE38" s="867"/>
      <c r="BF38" s="867"/>
      <c r="BG38" s="867">
        <f t="shared" si="405"/>
        <v>0</v>
      </c>
      <c r="BH38" s="84"/>
      <c r="BI38" s="424"/>
      <c r="BJ38" s="424"/>
      <c r="BK38" s="424"/>
      <c r="BL38" s="424"/>
      <c r="BM38" s="424"/>
      <c r="BN38" s="959"/>
      <c r="BO38" s="965"/>
      <c r="BP38" s="764"/>
      <c r="BQ38" s="424"/>
      <c r="BR38" s="424"/>
      <c r="BS38" s="424"/>
      <c r="BT38" s="424"/>
      <c r="BU38" s="424"/>
      <c r="BV38" s="541"/>
      <c r="BW38" s="541"/>
      <c r="BX38" s="424"/>
      <c r="BY38" s="608">
        <f t="shared" si="413"/>
        <v>0</v>
      </c>
      <c r="BZ38" s="70"/>
      <c r="CA38" s="767"/>
      <c r="CB38" s="796"/>
      <c r="CC38" s="767"/>
      <c r="CD38" s="796"/>
      <c r="CE38" s="767"/>
      <c r="CF38" s="780"/>
      <c r="CG38" s="612"/>
      <c r="CH38" s="780"/>
      <c r="CI38" s="612"/>
      <c r="CJ38" s="612"/>
      <c r="CK38" s="767"/>
      <c r="CL38" s="780"/>
      <c r="CM38" s="612"/>
      <c r="CN38" s="780"/>
      <c r="CO38" s="767"/>
      <c r="CP38" s="780"/>
      <c r="CQ38" s="770"/>
      <c r="CR38" s="780"/>
      <c r="CS38" s="612"/>
      <c r="CT38" s="780"/>
      <c r="CU38" s="612"/>
      <c r="CV38" s="780"/>
      <c r="CW38" s="612"/>
      <c r="CX38" s="780"/>
      <c r="CY38" s="767"/>
      <c r="CZ38" s="780"/>
      <c r="DA38" s="612"/>
      <c r="DB38" s="780"/>
      <c r="DC38" s="767"/>
      <c r="DD38" s="780"/>
      <c r="DE38" s="612"/>
      <c r="DF38" s="780"/>
      <c r="DG38" s="612"/>
      <c r="DH38" s="780"/>
      <c r="DI38" s="612"/>
      <c r="DJ38" s="780"/>
      <c r="DK38" s="612"/>
      <c r="DL38" s="780"/>
      <c r="DM38" s="612"/>
      <c r="DN38" s="780"/>
      <c r="DO38" s="612"/>
      <c r="DP38" s="780"/>
      <c r="DQ38" s="612"/>
      <c r="DR38" s="612"/>
      <c r="DS38" s="612">
        <f t="shared" si="414"/>
        <v>0</v>
      </c>
      <c r="DT38" s="84"/>
      <c r="DU38" s="424"/>
      <c r="DV38" s="424"/>
      <c r="DW38" s="424"/>
      <c r="DX38" s="424"/>
      <c r="DY38" s="424"/>
      <c r="DZ38" s="959"/>
      <c r="EA38" s="965"/>
      <c r="EB38" s="764"/>
      <c r="EC38" s="424"/>
      <c r="ED38" s="424"/>
      <c r="EE38" s="424"/>
      <c r="EF38" s="424"/>
      <c r="EG38" s="424"/>
      <c r="EH38" s="424"/>
      <c r="EI38" s="424"/>
      <c r="EJ38" s="429">
        <f t="shared" si="50"/>
        <v>0</v>
      </c>
      <c r="EK38" s="429">
        <f t="shared" si="51"/>
        <v>0</v>
      </c>
      <c r="EL38" s="429">
        <f t="shared" si="52"/>
        <v>0</v>
      </c>
      <c r="EM38" s="1058">
        <f t="shared" si="53"/>
        <v>0</v>
      </c>
      <c r="EN38" s="1058">
        <f t="shared" si="54"/>
        <v>0</v>
      </c>
      <c r="EO38" s="1058">
        <f t="shared" si="55"/>
        <v>0</v>
      </c>
      <c r="EP38" s="1058">
        <f t="shared" si="56"/>
        <v>0</v>
      </c>
      <c r="EQ38" s="1058">
        <f t="shared" si="57"/>
        <v>0</v>
      </c>
      <c r="ER38" s="1058">
        <f t="shared" si="58"/>
        <v>0</v>
      </c>
      <c r="ES38" s="1058">
        <f t="shared" si="59"/>
        <v>0</v>
      </c>
      <c r="ET38" s="1058">
        <f t="shared" si="60"/>
        <v>0</v>
      </c>
      <c r="EU38" s="1058">
        <f t="shared" si="61"/>
        <v>0</v>
      </c>
      <c r="EV38" s="1058">
        <f t="shared" si="62"/>
        <v>0</v>
      </c>
      <c r="EW38" s="1058">
        <f t="shared" si="63"/>
        <v>0</v>
      </c>
      <c r="EX38" s="1058">
        <f t="shared" si="64"/>
        <v>0</v>
      </c>
      <c r="EY38" s="1058">
        <f t="shared" si="65"/>
        <v>0</v>
      </c>
      <c r="EZ38" s="1058">
        <f t="shared" si="66"/>
        <v>0</v>
      </c>
      <c r="FA38" s="1058">
        <f t="shared" si="67"/>
        <v>0</v>
      </c>
      <c r="FB38" s="1058">
        <f t="shared" si="68"/>
        <v>0</v>
      </c>
      <c r="FC38" s="1058">
        <f t="shared" si="69"/>
        <v>0</v>
      </c>
      <c r="FD38" s="1058">
        <f t="shared" si="70"/>
        <v>0</v>
      </c>
      <c r="FE38" s="1058">
        <f t="shared" si="71"/>
        <v>0</v>
      </c>
      <c r="FF38" s="1058">
        <f t="shared" si="72"/>
        <v>0</v>
      </c>
      <c r="FG38" s="1058">
        <f t="shared" si="73"/>
        <v>0</v>
      </c>
      <c r="FH38" s="1058">
        <f t="shared" si="74"/>
        <v>0</v>
      </c>
      <c r="FI38" s="1058">
        <f t="shared" si="75"/>
        <v>0</v>
      </c>
      <c r="FJ38" s="1058">
        <f t="shared" si="76"/>
        <v>0</v>
      </c>
      <c r="FK38" s="1058">
        <f t="shared" si="77"/>
        <v>0</v>
      </c>
      <c r="FL38" s="1058">
        <f t="shared" si="78"/>
        <v>0</v>
      </c>
      <c r="FM38" s="1058">
        <f t="shared" si="79"/>
        <v>0</v>
      </c>
      <c r="FN38" s="1058">
        <f t="shared" si="80"/>
        <v>0</v>
      </c>
      <c r="FO38" s="1059">
        <f t="shared" si="81"/>
        <v>0</v>
      </c>
      <c r="FP38" s="1058">
        <f t="shared" si="82"/>
        <v>0</v>
      </c>
      <c r="FQ38" s="1058">
        <f t="shared" si="83"/>
        <v>0</v>
      </c>
      <c r="FR38" s="1058">
        <f t="shared" si="84"/>
        <v>0</v>
      </c>
      <c r="FS38" s="1058">
        <f t="shared" si="85"/>
        <v>0</v>
      </c>
      <c r="FT38" s="1058">
        <f t="shared" si="86"/>
        <v>0</v>
      </c>
      <c r="FU38" s="1058">
        <f t="shared" si="87"/>
        <v>0</v>
      </c>
      <c r="FV38" s="1058">
        <f t="shared" si="88"/>
        <v>0</v>
      </c>
      <c r="FW38" s="1058">
        <f t="shared" si="89"/>
        <v>0</v>
      </c>
      <c r="FX38" s="1058">
        <f t="shared" si="90"/>
        <v>0</v>
      </c>
      <c r="FY38" s="1058">
        <f t="shared" si="91"/>
        <v>0</v>
      </c>
      <c r="FZ38" s="1058">
        <f t="shared" si="92"/>
        <v>0</v>
      </c>
      <c r="GA38" s="1058">
        <f t="shared" si="93"/>
        <v>0</v>
      </c>
      <c r="GB38" s="1058">
        <f t="shared" si="94"/>
        <v>0</v>
      </c>
      <c r="GC38" s="1058">
        <f t="shared" si="95"/>
        <v>0</v>
      </c>
      <c r="GE38" s="1058">
        <v>0</v>
      </c>
      <c r="GF38" s="1058">
        <v>0</v>
      </c>
      <c r="GG38" s="424"/>
      <c r="GH38" s="424"/>
      <c r="GI38" s="424"/>
      <c r="GJ38" s="424"/>
      <c r="GL38" s="559"/>
      <c r="GM38" s="559"/>
      <c r="GN38" s="406"/>
      <c r="GO38" s="431"/>
      <c r="GP38" s="406"/>
      <c r="GQ38" s="406"/>
      <c r="GR38" s="422"/>
    </row>
    <row r="39" spans="1:200" ht="24.95" customHeight="1" x14ac:dyDescent="0.45">
      <c r="A39" s="424"/>
      <c r="B39" s="959"/>
      <c r="C39" s="965"/>
      <c r="D39" s="764"/>
      <c r="E39" s="424"/>
      <c r="F39" s="424"/>
      <c r="G39" s="424"/>
      <c r="H39" s="424"/>
      <c r="I39" s="424"/>
      <c r="J39" s="541"/>
      <c r="K39" s="424"/>
      <c r="L39" s="424"/>
      <c r="M39" s="608">
        <f t="shared" si="404"/>
        <v>0</v>
      </c>
      <c r="N39" s="70"/>
      <c r="O39" s="852"/>
      <c r="P39" s="866"/>
      <c r="Q39" s="852"/>
      <c r="R39" s="866"/>
      <c r="S39" s="852"/>
      <c r="T39" s="866"/>
      <c r="U39" s="867"/>
      <c r="V39" s="866"/>
      <c r="W39" s="867"/>
      <c r="X39" s="852"/>
      <c r="Y39" s="852"/>
      <c r="Z39" s="866"/>
      <c r="AA39" s="867"/>
      <c r="AB39" s="866"/>
      <c r="AC39" s="852"/>
      <c r="AD39" s="866"/>
      <c r="AE39" s="855"/>
      <c r="AF39" s="866"/>
      <c r="AG39" s="867"/>
      <c r="AH39" s="866"/>
      <c r="AI39" s="867"/>
      <c r="AJ39" s="866"/>
      <c r="AK39" s="867"/>
      <c r="AL39" s="866"/>
      <c r="AM39" s="852"/>
      <c r="AN39" s="866"/>
      <c r="AO39" s="867"/>
      <c r="AP39" s="866"/>
      <c r="AQ39" s="852"/>
      <c r="AR39" s="866"/>
      <c r="AS39" s="852"/>
      <c r="AT39" s="866"/>
      <c r="AU39" s="867"/>
      <c r="AV39" s="866"/>
      <c r="AW39" s="867"/>
      <c r="AX39" s="866"/>
      <c r="AY39" s="867"/>
      <c r="AZ39" s="866"/>
      <c r="BA39" s="867"/>
      <c r="BB39" s="866"/>
      <c r="BC39" s="867"/>
      <c r="BD39" s="866"/>
      <c r="BE39" s="867"/>
      <c r="BF39" s="867"/>
      <c r="BG39" s="867">
        <f t="shared" si="405"/>
        <v>0</v>
      </c>
      <c r="BH39" s="84"/>
      <c r="BI39" s="424"/>
      <c r="BJ39" s="424"/>
      <c r="BK39" s="424"/>
      <c r="BL39" s="424"/>
      <c r="BM39" s="424"/>
      <c r="BN39" s="959"/>
      <c r="BO39" s="965"/>
      <c r="BP39" s="764"/>
      <c r="BQ39" s="424"/>
      <c r="BR39" s="424"/>
      <c r="BS39" s="424"/>
      <c r="BT39" s="424"/>
      <c r="BU39" s="424"/>
      <c r="BV39" s="541"/>
      <c r="BW39" s="541"/>
      <c r="BX39" s="424"/>
      <c r="BY39" s="608">
        <f t="shared" si="413"/>
        <v>0</v>
      </c>
      <c r="BZ39" s="70"/>
      <c r="CA39" s="767"/>
      <c r="CB39" s="796"/>
      <c r="CC39" s="767"/>
      <c r="CD39" s="796"/>
      <c r="CE39" s="767"/>
      <c r="CF39" s="780"/>
      <c r="CG39" s="612"/>
      <c r="CH39" s="780"/>
      <c r="CI39" s="612"/>
      <c r="CJ39" s="612"/>
      <c r="CK39" s="767"/>
      <c r="CL39" s="780"/>
      <c r="CM39" s="612"/>
      <c r="CN39" s="780"/>
      <c r="CO39" s="767"/>
      <c r="CP39" s="780"/>
      <c r="CQ39" s="770"/>
      <c r="CR39" s="780"/>
      <c r="CS39" s="612"/>
      <c r="CT39" s="780"/>
      <c r="CU39" s="612"/>
      <c r="CV39" s="780"/>
      <c r="CW39" s="612"/>
      <c r="CX39" s="780"/>
      <c r="CY39" s="767"/>
      <c r="CZ39" s="780"/>
      <c r="DA39" s="612"/>
      <c r="DB39" s="780"/>
      <c r="DC39" s="767"/>
      <c r="DD39" s="780"/>
      <c r="DE39" s="612"/>
      <c r="DF39" s="780"/>
      <c r="DG39" s="612"/>
      <c r="DH39" s="780"/>
      <c r="DI39" s="612"/>
      <c r="DJ39" s="780"/>
      <c r="DK39" s="612"/>
      <c r="DL39" s="780"/>
      <c r="DM39" s="612"/>
      <c r="DN39" s="780"/>
      <c r="DO39" s="612"/>
      <c r="DP39" s="780"/>
      <c r="DQ39" s="612"/>
      <c r="DR39" s="612"/>
      <c r="DS39" s="612">
        <f t="shared" si="414"/>
        <v>0</v>
      </c>
      <c r="DT39" s="84"/>
      <c r="DU39" s="424"/>
      <c r="DV39" s="424"/>
      <c r="DW39" s="424"/>
      <c r="DX39" s="424"/>
      <c r="DY39" s="424"/>
      <c r="DZ39" s="959"/>
      <c r="EA39" s="965"/>
      <c r="EB39" s="764"/>
      <c r="EC39" s="424"/>
      <c r="ED39" s="424"/>
      <c r="EE39" s="424"/>
      <c r="EF39" s="424"/>
      <c r="EG39" s="424"/>
      <c r="EH39" s="424"/>
      <c r="EI39" s="424"/>
      <c r="EJ39" s="429">
        <f t="shared" si="50"/>
        <v>0</v>
      </c>
      <c r="EK39" s="429">
        <f t="shared" si="51"/>
        <v>0</v>
      </c>
      <c r="EL39" s="429">
        <f t="shared" si="52"/>
        <v>0</v>
      </c>
      <c r="EM39" s="1058">
        <f t="shared" si="53"/>
        <v>0</v>
      </c>
      <c r="EN39" s="1058">
        <f t="shared" si="54"/>
        <v>0</v>
      </c>
      <c r="EO39" s="1058">
        <f t="shared" si="55"/>
        <v>0</v>
      </c>
      <c r="EP39" s="1058">
        <f t="shared" si="56"/>
        <v>0</v>
      </c>
      <c r="EQ39" s="1058">
        <f t="shared" si="57"/>
        <v>0</v>
      </c>
      <c r="ER39" s="1058">
        <f t="shared" si="58"/>
        <v>0</v>
      </c>
      <c r="ES39" s="1058">
        <f t="shared" si="59"/>
        <v>0</v>
      </c>
      <c r="ET39" s="1058">
        <f t="shared" si="60"/>
        <v>0</v>
      </c>
      <c r="EU39" s="1058">
        <f t="shared" si="61"/>
        <v>0</v>
      </c>
      <c r="EV39" s="1058">
        <f t="shared" si="62"/>
        <v>0</v>
      </c>
      <c r="EW39" s="1058">
        <f t="shared" si="63"/>
        <v>0</v>
      </c>
      <c r="EX39" s="1058">
        <f t="shared" si="64"/>
        <v>0</v>
      </c>
      <c r="EY39" s="1058">
        <f t="shared" si="65"/>
        <v>0</v>
      </c>
      <c r="EZ39" s="1058">
        <f t="shared" si="66"/>
        <v>0</v>
      </c>
      <c r="FA39" s="1058">
        <f t="shared" si="67"/>
        <v>0</v>
      </c>
      <c r="FB39" s="1058">
        <f t="shared" si="68"/>
        <v>0</v>
      </c>
      <c r="FC39" s="1058">
        <f t="shared" si="69"/>
        <v>0</v>
      </c>
      <c r="FD39" s="1058">
        <f t="shared" si="70"/>
        <v>0</v>
      </c>
      <c r="FE39" s="1058">
        <f t="shared" si="71"/>
        <v>0</v>
      </c>
      <c r="FF39" s="1058">
        <f t="shared" si="72"/>
        <v>0</v>
      </c>
      <c r="FG39" s="1058">
        <f t="shared" si="73"/>
        <v>0</v>
      </c>
      <c r="FH39" s="1058">
        <f t="shared" si="74"/>
        <v>0</v>
      </c>
      <c r="FI39" s="1058">
        <f t="shared" si="75"/>
        <v>0</v>
      </c>
      <c r="FJ39" s="1058">
        <f t="shared" si="76"/>
        <v>0</v>
      </c>
      <c r="FK39" s="1058">
        <f t="shared" si="77"/>
        <v>0</v>
      </c>
      <c r="FL39" s="1058">
        <f t="shared" si="78"/>
        <v>0</v>
      </c>
      <c r="FM39" s="1058">
        <f t="shared" si="79"/>
        <v>0</v>
      </c>
      <c r="FN39" s="1058">
        <f t="shared" si="80"/>
        <v>0</v>
      </c>
      <c r="FO39" s="1059">
        <f t="shared" si="81"/>
        <v>0</v>
      </c>
      <c r="FP39" s="1058">
        <f t="shared" si="82"/>
        <v>0</v>
      </c>
      <c r="FQ39" s="1058">
        <f t="shared" si="83"/>
        <v>0</v>
      </c>
      <c r="FR39" s="1058">
        <f t="shared" si="84"/>
        <v>0</v>
      </c>
      <c r="FS39" s="1058">
        <f t="shared" si="85"/>
        <v>0</v>
      </c>
      <c r="FT39" s="1058">
        <f t="shared" si="86"/>
        <v>0</v>
      </c>
      <c r="FU39" s="1058">
        <f t="shared" si="87"/>
        <v>0</v>
      </c>
      <c r="FV39" s="1058">
        <f t="shared" si="88"/>
        <v>0</v>
      </c>
      <c r="FW39" s="1058">
        <f t="shared" si="89"/>
        <v>0</v>
      </c>
      <c r="FX39" s="1058">
        <f t="shared" si="90"/>
        <v>0</v>
      </c>
      <c r="FY39" s="1058">
        <f t="shared" si="91"/>
        <v>0</v>
      </c>
      <c r="FZ39" s="1058">
        <f t="shared" si="92"/>
        <v>0</v>
      </c>
      <c r="GA39" s="1058">
        <f t="shared" si="93"/>
        <v>0</v>
      </c>
      <c r="GB39" s="1058">
        <f t="shared" si="94"/>
        <v>0</v>
      </c>
      <c r="GC39" s="1058">
        <f t="shared" si="95"/>
        <v>0</v>
      </c>
      <c r="GE39" s="1058">
        <v>0</v>
      </c>
      <c r="GF39" s="1058">
        <v>0</v>
      </c>
      <c r="GG39" s="424"/>
      <c r="GH39" s="424"/>
      <c r="GI39" s="424"/>
      <c r="GJ39" s="424"/>
      <c r="GL39" s="559"/>
      <c r="GM39" s="559"/>
      <c r="GN39" s="406"/>
      <c r="GO39" s="431"/>
      <c r="GP39" s="406"/>
      <c r="GQ39" s="406"/>
      <c r="GR39" s="422"/>
    </row>
    <row r="40" spans="1:200" ht="24.95" customHeight="1" x14ac:dyDescent="0.45">
      <c r="A40" s="424"/>
      <c r="B40" s="959"/>
      <c r="C40" s="965"/>
      <c r="D40" s="764"/>
      <c r="E40" s="424"/>
      <c r="F40" s="424"/>
      <c r="G40" s="424"/>
      <c r="H40" s="424"/>
      <c r="I40" s="424"/>
      <c r="J40" s="541"/>
      <c r="K40" s="424"/>
      <c r="L40" s="424"/>
      <c r="M40" s="608">
        <f t="shared" si="404"/>
        <v>0</v>
      </c>
      <c r="N40" s="70"/>
      <c r="O40" s="852"/>
      <c r="P40" s="866"/>
      <c r="Q40" s="852"/>
      <c r="R40" s="866"/>
      <c r="S40" s="852"/>
      <c r="T40" s="866"/>
      <c r="U40" s="867"/>
      <c r="V40" s="866"/>
      <c r="W40" s="867"/>
      <c r="X40" s="852"/>
      <c r="Y40" s="852"/>
      <c r="Z40" s="866"/>
      <c r="AA40" s="867"/>
      <c r="AB40" s="866"/>
      <c r="AC40" s="852"/>
      <c r="AD40" s="866"/>
      <c r="AE40" s="855"/>
      <c r="AF40" s="866"/>
      <c r="AG40" s="867"/>
      <c r="AH40" s="866"/>
      <c r="AI40" s="867"/>
      <c r="AJ40" s="866"/>
      <c r="AK40" s="867"/>
      <c r="AL40" s="866"/>
      <c r="AM40" s="852"/>
      <c r="AN40" s="866"/>
      <c r="AO40" s="867"/>
      <c r="AP40" s="866"/>
      <c r="AQ40" s="852"/>
      <c r="AR40" s="866"/>
      <c r="AS40" s="852"/>
      <c r="AT40" s="866"/>
      <c r="AU40" s="867"/>
      <c r="AV40" s="866"/>
      <c r="AW40" s="867"/>
      <c r="AX40" s="866"/>
      <c r="AY40" s="867"/>
      <c r="AZ40" s="866"/>
      <c r="BA40" s="867"/>
      <c r="BB40" s="866"/>
      <c r="BC40" s="867"/>
      <c r="BD40" s="866"/>
      <c r="BE40" s="867"/>
      <c r="BF40" s="867"/>
      <c r="BG40" s="867">
        <f t="shared" si="405"/>
        <v>0</v>
      </c>
      <c r="BH40" s="84"/>
      <c r="BI40" s="424"/>
      <c r="BJ40" s="424"/>
      <c r="BK40" s="424"/>
      <c r="BL40" s="424"/>
      <c r="BM40" s="424"/>
      <c r="BN40" s="959"/>
      <c r="BO40" s="965"/>
      <c r="BP40" s="764"/>
      <c r="BQ40" s="424"/>
      <c r="BR40" s="424"/>
      <c r="BS40" s="424"/>
      <c r="BT40" s="424"/>
      <c r="BU40" s="424"/>
      <c r="BV40" s="541"/>
      <c r="BW40" s="541"/>
      <c r="BX40" s="424"/>
      <c r="BY40" s="608">
        <f t="shared" si="413"/>
        <v>0</v>
      </c>
      <c r="BZ40" s="70"/>
      <c r="CA40" s="767"/>
      <c r="CB40" s="796"/>
      <c r="CC40" s="767"/>
      <c r="CD40" s="796"/>
      <c r="CE40" s="767"/>
      <c r="CF40" s="780"/>
      <c r="CG40" s="612"/>
      <c r="CH40" s="780"/>
      <c r="CI40" s="612"/>
      <c r="CJ40" s="612"/>
      <c r="CK40" s="767"/>
      <c r="CL40" s="780"/>
      <c r="CM40" s="612"/>
      <c r="CN40" s="780"/>
      <c r="CO40" s="767"/>
      <c r="CP40" s="780"/>
      <c r="CQ40" s="770"/>
      <c r="CR40" s="780"/>
      <c r="CS40" s="612"/>
      <c r="CT40" s="780"/>
      <c r="CU40" s="612"/>
      <c r="CV40" s="780"/>
      <c r="CW40" s="612"/>
      <c r="CX40" s="780"/>
      <c r="CY40" s="767"/>
      <c r="CZ40" s="780"/>
      <c r="DA40" s="612"/>
      <c r="DB40" s="780"/>
      <c r="DC40" s="767"/>
      <c r="DD40" s="780"/>
      <c r="DE40" s="612"/>
      <c r="DF40" s="780"/>
      <c r="DG40" s="612"/>
      <c r="DH40" s="780"/>
      <c r="DI40" s="612"/>
      <c r="DJ40" s="780"/>
      <c r="DK40" s="612"/>
      <c r="DL40" s="780"/>
      <c r="DM40" s="612"/>
      <c r="DN40" s="780"/>
      <c r="DO40" s="612"/>
      <c r="DP40" s="780"/>
      <c r="DQ40" s="612"/>
      <c r="DR40" s="612"/>
      <c r="DS40" s="612">
        <f t="shared" si="414"/>
        <v>0</v>
      </c>
      <c r="DT40" s="84"/>
      <c r="DU40" s="424"/>
      <c r="DV40" s="424"/>
      <c r="DW40" s="424"/>
      <c r="DX40" s="424"/>
      <c r="DY40" s="424"/>
      <c r="DZ40" s="959"/>
      <c r="EA40" s="965"/>
      <c r="EB40" s="764"/>
      <c r="EC40" s="424"/>
      <c r="ED40" s="424"/>
      <c r="EE40" s="424"/>
      <c r="EF40" s="424"/>
      <c r="EG40" s="424"/>
      <c r="EH40" s="424"/>
      <c r="EI40" s="424"/>
      <c r="EJ40" s="429">
        <f t="shared" si="50"/>
        <v>0</v>
      </c>
      <c r="EK40" s="429">
        <f t="shared" si="51"/>
        <v>0</v>
      </c>
      <c r="EL40" s="429">
        <f t="shared" si="52"/>
        <v>0</v>
      </c>
      <c r="EM40" s="1058">
        <f t="shared" si="53"/>
        <v>0</v>
      </c>
      <c r="EN40" s="1058">
        <f t="shared" si="54"/>
        <v>0</v>
      </c>
      <c r="EO40" s="1058">
        <f t="shared" si="55"/>
        <v>0</v>
      </c>
      <c r="EP40" s="1058">
        <f t="shared" si="56"/>
        <v>0</v>
      </c>
      <c r="EQ40" s="1058">
        <f t="shared" si="57"/>
        <v>0</v>
      </c>
      <c r="ER40" s="1058">
        <f t="shared" si="58"/>
        <v>0</v>
      </c>
      <c r="ES40" s="1058">
        <f t="shared" si="59"/>
        <v>0</v>
      </c>
      <c r="ET40" s="1058">
        <f t="shared" si="60"/>
        <v>0</v>
      </c>
      <c r="EU40" s="1058">
        <f t="shared" si="61"/>
        <v>0</v>
      </c>
      <c r="EV40" s="1058">
        <f t="shared" si="62"/>
        <v>0</v>
      </c>
      <c r="EW40" s="1058">
        <f t="shared" si="63"/>
        <v>0</v>
      </c>
      <c r="EX40" s="1058">
        <f t="shared" si="64"/>
        <v>0</v>
      </c>
      <c r="EY40" s="1058">
        <f t="shared" si="65"/>
        <v>0</v>
      </c>
      <c r="EZ40" s="1058">
        <f t="shared" si="66"/>
        <v>0</v>
      </c>
      <c r="FA40" s="1058">
        <f t="shared" si="67"/>
        <v>0</v>
      </c>
      <c r="FB40" s="1058">
        <f t="shared" si="68"/>
        <v>0</v>
      </c>
      <c r="FC40" s="1058">
        <f t="shared" si="69"/>
        <v>0</v>
      </c>
      <c r="FD40" s="1058">
        <f t="shared" si="70"/>
        <v>0</v>
      </c>
      <c r="FE40" s="1058">
        <f t="shared" si="71"/>
        <v>0</v>
      </c>
      <c r="FF40" s="1058">
        <f t="shared" si="72"/>
        <v>0</v>
      </c>
      <c r="FG40" s="1058">
        <f t="shared" si="73"/>
        <v>0</v>
      </c>
      <c r="FH40" s="1058">
        <f t="shared" si="74"/>
        <v>0</v>
      </c>
      <c r="FI40" s="1058">
        <f t="shared" si="75"/>
        <v>0</v>
      </c>
      <c r="FJ40" s="1058">
        <f t="shared" si="76"/>
        <v>0</v>
      </c>
      <c r="FK40" s="1058">
        <f t="shared" si="77"/>
        <v>0</v>
      </c>
      <c r="FL40" s="1058">
        <f t="shared" si="78"/>
        <v>0</v>
      </c>
      <c r="FM40" s="1058">
        <f t="shared" si="79"/>
        <v>0</v>
      </c>
      <c r="FN40" s="1058">
        <f t="shared" si="80"/>
        <v>0</v>
      </c>
      <c r="FO40" s="1059">
        <f t="shared" si="81"/>
        <v>0</v>
      </c>
      <c r="FP40" s="1058">
        <f t="shared" si="82"/>
        <v>0</v>
      </c>
      <c r="FQ40" s="1058">
        <f t="shared" si="83"/>
        <v>0</v>
      </c>
      <c r="FR40" s="1058">
        <f t="shared" si="84"/>
        <v>0</v>
      </c>
      <c r="FS40" s="1058">
        <f t="shared" si="85"/>
        <v>0</v>
      </c>
      <c r="FT40" s="1058">
        <f t="shared" si="86"/>
        <v>0</v>
      </c>
      <c r="FU40" s="1058">
        <f t="shared" si="87"/>
        <v>0</v>
      </c>
      <c r="FV40" s="1058">
        <f t="shared" si="88"/>
        <v>0</v>
      </c>
      <c r="FW40" s="1058">
        <f t="shared" si="89"/>
        <v>0</v>
      </c>
      <c r="FX40" s="1058">
        <f t="shared" si="90"/>
        <v>0</v>
      </c>
      <c r="FY40" s="1058">
        <f t="shared" si="91"/>
        <v>0</v>
      </c>
      <c r="FZ40" s="1058">
        <f t="shared" si="92"/>
        <v>0</v>
      </c>
      <c r="GA40" s="1058">
        <f t="shared" si="93"/>
        <v>0</v>
      </c>
      <c r="GB40" s="1058">
        <f t="shared" si="94"/>
        <v>0</v>
      </c>
      <c r="GC40" s="1058">
        <f t="shared" si="95"/>
        <v>0</v>
      </c>
      <c r="GE40" s="1058">
        <v>0</v>
      </c>
      <c r="GF40" s="1058">
        <v>0</v>
      </c>
      <c r="GG40" s="424"/>
      <c r="GH40" s="424"/>
      <c r="GI40" s="424"/>
      <c r="GJ40" s="424"/>
      <c r="GL40" s="559"/>
      <c r="GM40" s="559"/>
      <c r="GN40" s="406"/>
      <c r="GO40" s="431"/>
      <c r="GP40" s="406"/>
      <c r="GQ40" s="406"/>
      <c r="GR40" s="422"/>
    </row>
    <row r="41" spans="1:200" ht="24.95" customHeight="1" x14ac:dyDescent="0.45">
      <c r="A41" s="424">
        <v>4</v>
      </c>
      <c r="B41" s="969" t="s">
        <v>649</v>
      </c>
      <c r="C41" s="970" t="s">
        <v>650</v>
      </c>
      <c r="D41" s="938">
        <v>1</v>
      </c>
      <c r="E41" s="424"/>
      <c r="F41" s="424"/>
      <c r="G41" s="424"/>
      <c r="H41" s="424"/>
      <c r="I41" s="424"/>
      <c r="J41" s="541"/>
      <c r="K41" s="424"/>
      <c r="L41" s="424">
        <f t="shared" ref="L41:AQ41" si="415">SUM(L42:L50)</f>
        <v>160</v>
      </c>
      <c r="M41" s="424">
        <f t="shared" si="415"/>
        <v>108</v>
      </c>
      <c r="N41" s="424">
        <f t="shared" si="415"/>
        <v>70</v>
      </c>
      <c r="O41" s="765">
        <f t="shared" si="415"/>
        <v>92</v>
      </c>
      <c r="P41" s="766">
        <f t="shared" si="415"/>
        <v>8</v>
      </c>
      <c r="Q41" s="765">
        <f t="shared" si="415"/>
        <v>16</v>
      </c>
      <c r="R41" s="766">
        <f t="shared" si="415"/>
        <v>30</v>
      </c>
      <c r="S41" s="765">
        <f t="shared" si="415"/>
        <v>60</v>
      </c>
      <c r="T41" s="766">
        <f t="shared" si="415"/>
        <v>0</v>
      </c>
      <c r="U41" s="766">
        <f t="shared" si="415"/>
        <v>0</v>
      </c>
      <c r="V41" s="766">
        <f t="shared" si="415"/>
        <v>0</v>
      </c>
      <c r="W41" s="766">
        <f t="shared" si="415"/>
        <v>0</v>
      </c>
      <c r="X41" s="765">
        <f t="shared" si="415"/>
        <v>4</v>
      </c>
      <c r="Y41" s="765">
        <f t="shared" si="415"/>
        <v>6</v>
      </c>
      <c r="Z41" s="766">
        <f t="shared" si="415"/>
        <v>0</v>
      </c>
      <c r="AA41" s="766">
        <f t="shared" si="415"/>
        <v>0</v>
      </c>
      <c r="AB41" s="766">
        <f t="shared" si="415"/>
        <v>17</v>
      </c>
      <c r="AC41" s="765">
        <f t="shared" si="415"/>
        <v>170</v>
      </c>
      <c r="AD41" s="766">
        <f t="shared" si="415"/>
        <v>1</v>
      </c>
      <c r="AE41" s="765">
        <f t="shared" si="415"/>
        <v>75</v>
      </c>
      <c r="AF41" s="766">
        <f t="shared" si="415"/>
        <v>0</v>
      </c>
      <c r="AG41" s="766">
        <f t="shared" si="415"/>
        <v>0</v>
      </c>
      <c r="AH41" s="766">
        <f t="shared" si="415"/>
        <v>0</v>
      </c>
      <c r="AI41" s="766">
        <f t="shared" si="415"/>
        <v>0</v>
      </c>
      <c r="AJ41" s="766">
        <f t="shared" si="415"/>
        <v>0</v>
      </c>
      <c r="AK41" s="766">
        <f t="shared" si="415"/>
        <v>0</v>
      </c>
      <c r="AL41" s="766">
        <f t="shared" si="415"/>
        <v>0</v>
      </c>
      <c r="AM41" s="765">
        <f t="shared" si="415"/>
        <v>0</v>
      </c>
      <c r="AN41" s="766">
        <f t="shared" si="415"/>
        <v>0</v>
      </c>
      <c r="AO41" s="766">
        <f t="shared" si="415"/>
        <v>0</v>
      </c>
      <c r="AP41" s="766">
        <f t="shared" si="415"/>
        <v>1</v>
      </c>
      <c r="AQ41" s="765">
        <f t="shared" si="415"/>
        <v>20.666666666666668</v>
      </c>
      <c r="AR41" s="766">
        <f t="shared" ref="AR41:BG41" si="416">SUM(AR42:AR50)</f>
        <v>0</v>
      </c>
      <c r="AS41" s="765">
        <f t="shared" si="416"/>
        <v>0</v>
      </c>
      <c r="AT41" s="766">
        <f t="shared" si="416"/>
        <v>0</v>
      </c>
      <c r="AU41" s="766">
        <f t="shared" si="416"/>
        <v>0</v>
      </c>
      <c r="AV41" s="766">
        <f t="shared" si="416"/>
        <v>0</v>
      </c>
      <c r="AW41" s="766">
        <f t="shared" si="416"/>
        <v>0</v>
      </c>
      <c r="AX41" s="766">
        <f t="shared" si="416"/>
        <v>1</v>
      </c>
      <c r="AY41" s="766">
        <f t="shared" si="416"/>
        <v>16</v>
      </c>
      <c r="AZ41" s="766">
        <f t="shared" si="416"/>
        <v>0</v>
      </c>
      <c r="BA41" s="766">
        <f t="shared" si="416"/>
        <v>0</v>
      </c>
      <c r="BB41" s="766">
        <f t="shared" si="416"/>
        <v>0</v>
      </c>
      <c r="BC41" s="766">
        <f t="shared" si="416"/>
        <v>0</v>
      </c>
      <c r="BD41" s="766">
        <f t="shared" si="416"/>
        <v>0</v>
      </c>
      <c r="BE41" s="766">
        <f t="shared" si="416"/>
        <v>0</v>
      </c>
      <c r="BF41" s="766">
        <f t="shared" si="416"/>
        <v>459.66666666666669</v>
      </c>
      <c r="BG41" s="766">
        <f t="shared" si="416"/>
        <v>208.66666666666666</v>
      </c>
      <c r="BH41" s="425"/>
      <c r="BI41" s="424"/>
      <c r="BJ41" s="424"/>
      <c r="BK41" s="424"/>
      <c r="BL41" s="424"/>
      <c r="BM41" s="424">
        <v>4</v>
      </c>
      <c r="BN41" s="969" t="s">
        <v>649</v>
      </c>
      <c r="BO41" s="970" t="s">
        <v>650</v>
      </c>
      <c r="BP41" s="938">
        <v>1</v>
      </c>
      <c r="BQ41" s="424"/>
      <c r="BR41" s="424"/>
      <c r="BS41" s="424"/>
      <c r="BT41" s="424"/>
      <c r="BU41" s="424"/>
      <c r="BV41" s="541"/>
      <c r="BW41" s="541"/>
      <c r="BX41" s="424">
        <f t="shared" ref="BX41:DC41" si="417">SUM(BX42:BX50)</f>
        <v>42</v>
      </c>
      <c r="BY41" s="424">
        <f t="shared" si="417"/>
        <v>42</v>
      </c>
      <c r="BZ41" s="424">
        <f t="shared" si="417"/>
        <v>12</v>
      </c>
      <c r="CA41" s="765">
        <f t="shared" si="417"/>
        <v>12</v>
      </c>
      <c r="CB41" s="765">
        <f t="shared" si="417"/>
        <v>8</v>
      </c>
      <c r="CC41" s="765">
        <f t="shared" si="417"/>
        <v>16</v>
      </c>
      <c r="CD41" s="765">
        <f t="shared" si="417"/>
        <v>22</v>
      </c>
      <c r="CE41" s="765">
        <f t="shared" si="417"/>
        <v>44</v>
      </c>
      <c r="CF41" s="766">
        <f t="shared" si="417"/>
        <v>0</v>
      </c>
      <c r="CG41" s="766">
        <f t="shared" si="417"/>
        <v>0</v>
      </c>
      <c r="CH41" s="766">
        <f t="shared" si="417"/>
        <v>0</v>
      </c>
      <c r="CI41" s="766">
        <f t="shared" si="417"/>
        <v>0</v>
      </c>
      <c r="CJ41" s="766">
        <f t="shared" si="417"/>
        <v>0</v>
      </c>
      <c r="CK41" s="765">
        <f t="shared" si="417"/>
        <v>4.2</v>
      </c>
      <c r="CL41" s="766">
        <f t="shared" si="417"/>
        <v>0</v>
      </c>
      <c r="CM41" s="766">
        <f t="shared" si="417"/>
        <v>0</v>
      </c>
      <c r="CN41" s="766">
        <f t="shared" si="417"/>
        <v>4</v>
      </c>
      <c r="CO41" s="765">
        <f t="shared" si="417"/>
        <v>32</v>
      </c>
      <c r="CP41" s="766">
        <f t="shared" si="417"/>
        <v>1</v>
      </c>
      <c r="CQ41" s="765">
        <f t="shared" si="417"/>
        <v>75</v>
      </c>
      <c r="CR41" s="766">
        <f t="shared" si="417"/>
        <v>0</v>
      </c>
      <c r="CS41" s="766">
        <f t="shared" si="417"/>
        <v>0</v>
      </c>
      <c r="CT41" s="766">
        <f t="shared" si="417"/>
        <v>0</v>
      </c>
      <c r="CU41" s="766">
        <f t="shared" si="417"/>
        <v>0</v>
      </c>
      <c r="CV41" s="766">
        <f t="shared" si="417"/>
        <v>0</v>
      </c>
      <c r="CW41" s="766">
        <f t="shared" si="417"/>
        <v>0</v>
      </c>
      <c r="CX41" s="766">
        <f t="shared" si="417"/>
        <v>0</v>
      </c>
      <c r="CY41" s="765">
        <f t="shared" si="417"/>
        <v>0</v>
      </c>
      <c r="CZ41" s="766">
        <f t="shared" si="417"/>
        <v>0</v>
      </c>
      <c r="DA41" s="766">
        <f t="shared" si="417"/>
        <v>0</v>
      </c>
      <c r="DB41" s="766">
        <f t="shared" si="417"/>
        <v>1</v>
      </c>
      <c r="DC41" s="765">
        <f t="shared" si="417"/>
        <v>15.666666666666666</v>
      </c>
      <c r="DD41" s="766">
        <f t="shared" ref="DD41:DS41" si="418">SUM(DD42:DD50)</f>
        <v>0</v>
      </c>
      <c r="DE41" s="766">
        <f t="shared" si="418"/>
        <v>0</v>
      </c>
      <c r="DF41" s="766">
        <f t="shared" si="418"/>
        <v>0</v>
      </c>
      <c r="DG41" s="766">
        <f t="shared" si="418"/>
        <v>0</v>
      </c>
      <c r="DH41" s="766">
        <f t="shared" si="418"/>
        <v>0</v>
      </c>
      <c r="DI41" s="766">
        <f t="shared" si="418"/>
        <v>0</v>
      </c>
      <c r="DJ41" s="766">
        <f t="shared" si="418"/>
        <v>0</v>
      </c>
      <c r="DK41" s="766">
        <f t="shared" si="418"/>
        <v>0</v>
      </c>
      <c r="DL41" s="766">
        <f t="shared" si="418"/>
        <v>0</v>
      </c>
      <c r="DM41" s="766">
        <f t="shared" si="418"/>
        <v>0</v>
      </c>
      <c r="DN41" s="766">
        <f t="shared" si="418"/>
        <v>0</v>
      </c>
      <c r="DO41" s="766">
        <f t="shared" si="418"/>
        <v>0</v>
      </c>
      <c r="DP41" s="766">
        <f t="shared" si="418"/>
        <v>0</v>
      </c>
      <c r="DQ41" s="766">
        <f t="shared" si="418"/>
        <v>0</v>
      </c>
      <c r="DR41" s="766">
        <f t="shared" si="418"/>
        <v>198.86666666666665</v>
      </c>
      <c r="DS41" s="766">
        <f t="shared" si="418"/>
        <v>87.666666666666671</v>
      </c>
      <c r="DT41" s="425"/>
      <c r="DU41" s="424"/>
      <c r="DV41" s="424"/>
      <c r="DW41" s="424"/>
      <c r="DX41" s="424"/>
      <c r="DY41" s="424">
        <v>4</v>
      </c>
      <c r="DZ41" s="969" t="s">
        <v>649</v>
      </c>
      <c r="EA41" s="970" t="s">
        <v>650</v>
      </c>
      <c r="EB41" s="938">
        <v>1</v>
      </c>
      <c r="EC41" s="424"/>
      <c r="ED41" s="424"/>
      <c r="EE41" s="424"/>
      <c r="EF41" s="424"/>
      <c r="EG41" s="424"/>
      <c r="EH41" s="424"/>
      <c r="EI41" s="424"/>
      <c r="EJ41" s="429">
        <f t="shared" si="50"/>
        <v>202</v>
      </c>
      <c r="EK41" s="429">
        <f t="shared" si="51"/>
        <v>150</v>
      </c>
      <c r="EL41" s="429">
        <f t="shared" si="52"/>
        <v>82</v>
      </c>
      <c r="EM41" s="1058">
        <f t="shared" si="53"/>
        <v>104</v>
      </c>
      <c r="EN41" s="1058">
        <f t="shared" si="54"/>
        <v>16</v>
      </c>
      <c r="EO41" s="1058">
        <f t="shared" si="55"/>
        <v>32</v>
      </c>
      <c r="EP41" s="1058">
        <f t="shared" si="56"/>
        <v>52</v>
      </c>
      <c r="EQ41" s="1058">
        <f t="shared" si="57"/>
        <v>104</v>
      </c>
      <c r="ER41" s="1058">
        <f t="shared" si="58"/>
        <v>0</v>
      </c>
      <c r="ES41" s="1058">
        <f t="shared" si="59"/>
        <v>0</v>
      </c>
      <c r="ET41" s="1058">
        <f t="shared" si="60"/>
        <v>0</v>
      </c>
      <c r="EU41" s="1058">
        <f t="shared" si="61"/>
        <v>0</v>
      </c>
      <c r="EV41" s="1058">
        <f t="shared" si="62"/>
        <v>4</v>
      </c>
      <c r="EW41" s="1058">
        <f t="shared" si="63"/>
        <v>10.199999999999999</v>
      </c>
      <c r="EX41" s="1058">
        <f t="shared" si="64"/>
        <v>0</v>
      </c>
      <c r="EY41" s="1058">
        <f t="shared" si="65"/>
        <v>0</v>
      </c>
      <c r="EZ41" s="1058">
        <f t="shared" si="66"/>
        <v>21</v>
      </c>
      <c r="FA41" s="1058">
        <f t="shared" si="67"/>
        <v>202</v>
      </c>
      <c r="FB41" s="1058">
        <f t="shared" si="68"/>
        <v>2</v>
      </c>
      <c r="FC41" s="1058">
        <f t="shared" si="69"/>
        <v>150</v>
      </c>
      <c r="FD41" s="1058">
        <f t="shared" si="70"/>
        <v>0</v>
      </c>
      <c r="FE41" s="1058">
        <f t="shared" si="71"/>
        <v>0</v>
      </c>
      <c r="FF41" s="1058">
        <f t="shared" si="72"/>
        <v>0</v>
      </c>
      <c r="FG41" s="1058">
        <f t="shared" si="73"/>
        <v>0</v>
      </c>
      <c r="FH41" s="1058">
        <f t="shared" si="74"/>
        <v>0</v>
      </c>
      <c r="FI41" s="1058">
        <f t="shared" si="75"/>
        <v>0</v>
      </c>
      <c r="FJ41" s="1058">
        <f t="shared" si="76"/>
        <v>0</v>
      </c>
      <c r="FK41" s="1058">
        <f t="shared" si="77"/>
        <v>0</v>
      </c>
      <c r="FL41" s="1058">
        <f t="shared" si="78"/>
        <v>0</v>
      </c>
      <c r="FM41" s="1058">
        <f t="shared" si="79"/>
        <v>0</v>
      </c>
      <c r="FN41" s="1058">
        <f t="shared" si="80"/>
        <v>2</v>
      </c>
      <c r="FO41" s="1059">
        <f t="shared" si="81"/>
        <v>36.333333333333336</v>
      </c>
      <c r="FP41" s="1058">
        <f t="shared" si="82"/>
        <v>0</v>
      </c>
      <c r="FQ41" s="1058">
        <f t="shared" si="83"/>
        <v>0</v>
      </c>
      <c r="FR41" s="1058">
        <f t="shared" si="84"/>
        <v>0</v>
      </c>
      <c r="FS41" s="1058">
        <f t="shared" si="85"/>
        <v>0</v>
      </c>
      <c r="FT41" s="1058">
        <f t="shared" si="86"/>
        <v>0</v>
      </c>
      <c r="FU41" s="1058">
        <f t="shared" si="87"/>
        <v>0</v>
      </c>
      <c r="FV41" s="1058">
        <f t="shared" si="88"/>
        <v>1</v>
      </c>
      <c r="FW41" s="1058">
        <f t="shared" si="89"/>
        <v>16</v>
      </c>
      <c r="FX41" s="1058">
        <f t="shared" si="90"/>
        <v>0</v>
      </c>
      <c r="FY41" s="1058">
        <f t="shared" si="91"/>
        <v>0</v>
      </c>
      <c r="FZ41" s="1058">
        <f t="shared" si="92"/>
        <v>0</v>
      </c>
      <c r="GA41" s="1058">
        <f t="shared" si="93"/>
        <v>0</v>
      </c>
      <c r="GB41" s="1058">
        <f t="shared" si="94"/>
        <v>0</v>
      </c>
      <c r="GC41" s="1058">
        <f t="shared" si="95"/>
        <v>0</v>
      </c>
      <c r="GE41" s="1058">
        <v>658.5333333333333</v>
      </c>
      <c r="GF41" s="1058">
        <v>296.33333333333331</v>
      </c>
      <c r="GG41" s="424"/>
      <c r="GH41" s="424"/>
      <c r="GI41" s="424"/>
      <c r="GJ41" s="424"/>
      <c r="GL41" s="559">
        <v>600</v>
      </c>
      <c r="GM41" s="559">
        <v>150</v>
      </c>
      <c r="GN41" s="467" t="s">
        <v>649</v>
      </c>
      <c r="GO41" s="468" t="s">
        <v>650</v>
      </c>
      <c r="GP41" s="469">
        <v>1</v>
      </c>
      <c r="GQ41" s="406"/>
      <c r="GR41" s="422"/>
    </row>
    <row r="42" spans="1:200" ht="24.95" customHeight="1" x14ac:dyDescent="0.45">
      <c r="A42" s="424"/>
      <c r="B42" s="951" t="s">
        <v>148</v>
      </c>
      <c r="C42" s="952" t="s">
        <v>183</v>
      </c>
      <c r="D42" s="929" t="s">
        <v>24</v>
      </c>
      <c r="E42" s="593" t="s">
        <v>356</v>
      </c>
      <c r="F42" s="592" t="s">
        <v>448</v>
      </c>
      <c r="G42" s="593">
        <v>7</v>
      </c>
      <c r="H42" s="593">
        <v>5</v>
      </c>
      <c r="I42" s="593">
        <v>1</v>
      </c>
      <c r="J42" s="660">
        <v>1</v>
      </c>
      <c r="K42" s="593">
        <v>1</v>
      </c>
      <c r="L42" s="591">
        <v>50</v>
      </c>
      <c r="M42" s="594">
        <f t="shared" ref="M42:M47" si="419">SUM(N42+P42+R42+T42+V42)</f>
        <v>24</v>
      </c>
      <c r="N42" s="595">
        <v>24</v>
      </c>
      <c r="O42" s="852">
        <f t="shared" ref="O42" si="420">SUM(N42)*I42</f>
        <v>24</v>
      </c>
      <c r="P42" s="853"/>
      <c r="Q42" s="852"/>
      <c r="R42" s="853"/>
      <c r="S42" s="852"/>
      <c r="T42" s="853"/>
      <c r="U42" s="854"/>
      <c r="V42" s="853"/>
      <c r="W42" s="854"/>
      <c r="X42" s="854"/>
      <c r="Y42" s="852"/>
      <c r="Z42" s="853"/>
      <c r="AA42" s="854"/>
      <c r="AB42" s="853"/>
      <c r="AC42" s="852"/>
      <c r="AD42" s="853"/>
      <c r="AE42" s="855"/>
      <c r="AF42" s="853"/>
      <c r="AG42" s="854"/>
      <c r="AH42" s="854"/>
      <c r="AI42" s="854"/>
      <c r="AJ42" s="853"/>
      <c r="AK42" s="854"/>
      <c r="AL42" s="853"/>
      <c r="AM42" s="852"/>
      <c r="AN42" s="853"/>
      <c r="AO42" s="854"/>
      <c r="AP42" s="853"/>
      <c r="AQ42" s="852"/>
      <c r="AR42" s="853"/>
      <c r="AS42" s="852"/>
      <c r="AT42" s="853"/>
      <c r="AU42" s="854"/>
      <c r="AV42" s="853"/>
      <c r="AW42" s="854"/>
      <c r="AX42" s="853"/>
      <c r="AY42" s="854"/>
      <c r="AZ42" s="854"/>
      <c r="BA42" s="854"/>
      <c r="BB42" s="853"/>
      <c r="BC42" s="854"/>
      <c r="BD42" s="853"/>
      <c r="BE42" s="854"/>
      <c r="BF42" s="854">
        <f t="shared" ref="BF42:BF47" si="421">O42+Q42+S42+U42+W42+X42+Y42+AA42+AC42+AE42+AG42+AI42+AK42+AM42+AO42+AQ42+AS42+AU42+AW42+AY42+BA42+BC42+BE42</f>
        <v>24</v>
      </c>
      <c r="BG42" s="854">
        <f t="shared" ref="BG42:BG47" si="422">BC42+BA42+AY42+AW42+AS42+AQ42+X42+W42+U42+S42+Q42+O42</f>
        <v>24</v>
      </c>
      <c r="BH42" s="84"/>
      <c r="BI42" s="600"/>
      <c r="BJ42" s="600"/>
      <c r="BK42" s="49"/>
      <c r="BL42" s="49"/>
      <c r="BM42" s="424"/>
      <c r="BN42" s="1023" t="s">
        <v>431</v>
      </c>
      <c r="BO42" s="1024" t="s">
        <v>182</v>
      </c>
      <c r="BP42" s="1010" t="s">
        <v>24</v>
      </c>
      <c r="BQ42" s="397" t="s">
        <v>307</v>
      </c>
      <c r="BR42" s="397" t="s">
        <v>434</v>
      </c>
      <c r="BS42" s="397">
        <v>2</v>
      </c>
      <c r="BT42" s="397">
        <v>60</v>
      </c>
      <c r="BU42" s="397">
        <v>1</v>
      </c>
      <c r="BV42" s="746">
        <v>2</v>
      </c>
      <c r="BW42" s="746">
        <f>SUM(BV42)*2</f>
        <v>4</v>
      </c>
      <c r="BX42" s="398">
        <f>42</f>
        <v>42</v>
      </c>
      <c r="BY42" s="399">
        <f t="shared" ref="BY42:BY44" si="423">SUM(BZ42+CB42+CD42+CF42+CH42)</f>
        <v>42</v>
      </c>
      <c r="BZ42" s="398">
        <f>12</f>
        <v>12</v>
      </c>
      <c r="CA42" s="774">
        <f t="shared" ref="CA42" si="424">SUM(BZ42)*BU42</f>
        <v>12</v>
      </c>
      <c r="CB42" s="774">
        <v>8</v>
      </c>
      <c r="CC42" s="774">
        <f t="shared" ref="CC42" si="425">BV42*CB42</f>
        <v>16</v>
      </c>
      <c r="CD42" s="774">
        <f>22</f>
        <v>22</v>
      </c>
      <c r="CE42" s="774">
        <f t="shared" ref="CE42" si="426">SUM(CD42)*BV42</f>
        <v>44</v>
      </c>
      <c r="CF42" s="814"/>
      <c r="CG42" s="815">
        <f t="shared" ref="CG42" si="427">SUM(CF42)*BW42</f>
        <v>0</v>
      </c>
      <c r="CH42" s="814"/>
      <c r="CI42" s="815">
        <f t="shared" ref="CI42" si="428">SUM(CH42)*BV42*1</f>
        <v>0</v>
      </c>
      <c r="CJ42" s="803">
        <f t="shared" ref="CJ42" si="429">2/8*BV42*DJ42</f>
        <v>0</v>
      </c>
      <c r="CK42" s="774">
        <f t="shared" ref="CK42" si="430">SUM(BX42*5/100*BV42)</f>
        <v>4.2</v>
      </c>
      <c r="CL42" s="814"/>
      <c r="CM42" s="815"/>
      <c r="CN42" s="814"/>
      <c r="CO42" s="816">
        <f t="shared" ref="CO42:CO43" si="431">SUM(CN42)*3*BT42/5</f>
        <v>0</v>
      </c>
      <c r="CP42" s="814"/>
      <c r="CQ42" s="816">
        <f t="shared" ref="CQ42" si="432">SUM(CP42*BT42*(30+4))</f>
        <v>0</v>
      </c>
      <c r="CR42" s="814"/>
      <c r="CS42" s="815">
        <f t="shared" ref="CS42:CS44" si="433">SUM(CR42*BT42*3)</f>
        <v>0</v>
      </c>
      <c r="CT42" s="814"/>
      <c r="CU42" s="803">
        <f t="shared" ref="CU42:CU43" si="434">SUM(CT42*BT42/3)</f>
        <v>0</v>
      </c>
      <c r="CV42" s="814"/>
      <c r="CW42" s="803">
        <f t="shared" ref="CW42" si="435">SUM(CV42*BT42*2/3)</f>
        <v>0</v>
      </c>
      <c r="CX42" s="814"/>
      <c r="CY42" s="816">
        <f t="shared" ref="CY42" si="436">SUM(CX42*BT42)</f>
        <v>0</v>
      </c>
      <c r="CZ42" s="814"/>
      <c r="DA42" s="815">
        <f t="shared" ref="DA42" si="437">SUM(CZ42*BV42)</f>
        <v>0</v>
      </c>
      <c r="DB42" s="814"/>
      <c r="DC42" s="816">
        <f t="shared" ref="DC42:DC43" si="438">SUM(DB42*BT42*2)</f>
        <v>0</v>
      </c>
      <c r="DD42" s="814"/>
      <c r="DE42" s="803">
        <f t="shared" ref="DE42:DE44" si="439">SUM(BV42*DD42*6)</f>
        <v>0</v>
      </c>
      <c r="DF42" s="817"/>
      <c r="DG42" s="803">
        <f t="shared" ref="DG42:DG44" si="440">DF42*BT42/3</f>
        <v>0</v>
      </c>
      <c r="DH42" s="814"/>
      <c r="DI42" s="803">
        <f t="shared" ref="DI42:DI44" si="441">SUM(DH42*BT42/3)</f>
        <v>0</v>
      </c>
      <c r="DJ42" s="817"/>
      <c r="DK42" s="803">
        <f t="shared" ref="DK42" si="442">DJ42*BV42*8/2</f>
        <v>0</v>
      </c>
      <c r="DL42" s="814"/>
      <c r="DM42" s="803">
        <f t="shared" ref="DM42" si="443">DL42*BV42*8/2</f>
        <v>0</v>
      </c>
      <c r="DN42" s="814"/>
      <c r="DO42" s="815">
        <f t="shared" ref="DO42" si="444">SUM(DN42*BW42*4*6)</f>
        <v>0</v>
      </c>
      <c r="DP42" s="814"/>
      <c r="DQ42" s="803">
        <f t="shared" ref="DQ42:DQ44" si="445">SUM(DP42*50)</f>
        <v>0</v>
      </c>
      <c r="DR42" s="803">
        <f t="shared" ref="DR42:DR44" si="446">CA42+CC42+CE42+CG42+CI42+CJ42+CK42+CM42+CO42+CQ42+CS42+CU42+CW42+CY42+DA42+DC42+DE42+DG42+DI42+DK42+DM42+DO42+DQ42</f>
        <v>76.2</v>
      </c>
      <c r="DS42" s="803">
        <f t="shared" ref="DS42:DS44" si="447">DO42+DM42+DK42+DI42+DE42+DC42+CJ42+CI42+CG42+CE42+CC42+CA42</f>
        <v>72</v>
      </c>
      <c r="DT42" s="84"/>
      <c r="DU42" s="424"/>
      <c r="DV42" s="424"/>
      <c r="DW42" s="424"/>
      <c r="DX42" s="424"/>
      <c r="DY42" s="424"/>
      <c r="DZ42" s="971"/>
      <c r="EA42" s="972"/>
      <c r="EB42" s="611"/>
      <c r="EC42" s="424"/>
      <c r="ED42" s="424"/>
      <c r="EE42" s="424"/>
      <c r="EF42" s="424"/>
      <c r="EG42" s="424"/>
      <c r="EH42" s="424"/>
      <c r="EI42" s="424"/>
      <c r="EJ42" s="429">
        <f t="shared" si="50"/>
        <v>92</v>
      </c>
      <c r="EK42" s="429">
        <f t="shared" si="51"/>
        <v>66</v>
      </c>
      <c r="EL42" s="429">
        <f t="shared" si="52"/>
        <v>36</v>
      </c>
      <c r="EM42" s="1058">
        <f t="shared" si="53"/>
        <v>36</v>
      </c>
      <c r="EN42" s="1058">
        <f t="shared" si="54"/>
        <v>8</v>
      </c>
      <c r="EO42" s="1058">
        <f t="shared" si="55"/>
        <v>16</v>
      </c>
      <c r="EP42" s="1058">
        <f t="shared" si="56"/>
        <v>22</v>
      </c>
      <c r="EQ42" s="1058">
        <f t="shared" si="57"/>
        <v>44</v>
      </c>
      <c r="ER42" s="1058">
        <f t="shared" si="58"/>
        <v>0</v>
      </c>
      <c r="ES42" s="1058">
        <f t="shared" si="59"/>
        <v>0</v>
      </c>
      <c r="ET42" s="1058">
        <f t="shared" si="60"/>
        <v>0</v>
      </c>
      <c r="EU42" s="1058">
        <f t="shared" si="61"/>
        <v>0</v>
      </c>
      <c r="EV42" s="1058">
        <f t="shared" si="62"/>
        <v>0</v>
      </c>
      <c r="EW42" s="1058">
        <f t="shared" si="63"/>
        <v>4.2</v>
      </c>
      <c r="EX42" s="1058">
        <f t="shared" si="64"/>
        <v>0</v>
      </c>
      <c r="EY42" s="1058">
        <f t="shared" si="65"/>
        <v>0</v>
      </c>
      <c r="EZ42" s="1058">
        <f t="shared" si="66"/>
        <v>0</v>
      </c>
      <c r="FA42" s="1058">
        <f t="shared" si="67"/>
        <v>0</v>
      </c>
      <c r="FB42" s="1058">
        <f t="shared" si="68"/>
        <v>0</v>
      </c>
      <c r="FC42" s="1058">
        <f t="shared" si="69"/>
        <v>0</v>
      </c>
      <c r="FD42" s="1058">
        <f t="shared" si="70"/>
        <v>0</v>
      </c>
      <c r="FE42" s="1058">
        <f t="shared" si="71"/>
        <v>0</v>
      </c>
      <c r="FF42" s="1058">
        <f t="shared" si="72"/>
        <v>0</v>
      </c>
      <c r="FG42" s="1058">
        <f t="shared" si="73"/>
        <v>0</v>
      </c>
      <c r="FH42" s="1058">
        <f t="shared" si="74"/>
        <v>0</v>
      </c>
      <c r="FI42" s="1058">
        <f t="shared" si="75"/>
        <v>0</v>
      </c>
      <c r="FJ42" s="1058">
        <f t="shared" si="76"/>
        <v>0</v>
      </c>
      <c r="FK42" s="1058">
        <f t="shared" si="77"/>
        <v>0</v>
      </c>
      <c r="FL42" s="1058">
        <f t="shared" si="78"/>
        <v>0</v>
      </c>
      <c r="FM42" s="1058">
        <f t="shared" si="79"/>
        <v>0</v>
      </c>
      <c r="FN42" s="1058">
        <f t="shared" si="80"/>
        <v>0</v>
      </c>
      <c r="FO42" s="1059">
        <f t="shared" si="81"/>
        <v>0</v>
      </c>
      <c r="FP42" s="1058">
        <f t="shared" si="82"/>
        <v>0</v>
      </c>
      <c r="FQ42" s="1058">
        <f t="shared" si="83"/>
        <v>0</v>
      </c>
      <c r="FR42" s="1058">
        <f t="shared" si="84"/>
        <v>0</v>
      </c>
      <c r="FS42" s="1058">
        <f t="shared" si="85"/>
        <v>0</v>
      </c>
      <c r="FT42" s="1058">
        <f t="shared" si="86"/>
        <v>0</v>
      </c>
      <c r="FU42" s="1058">
        <f t="shared" si="87"/>
        <v>0</v>
      </c>
      <c r="FV42" s="1058">
        <f t="shared" si="88"/>
        <v>0</v>
      </c>
      <c r="FW42" s="1058">
        <f t="shared" si="89"/>
        <v>0</v>
      </c>
      <c r="FX42" s="1058">
        <f t="shared" si="90"/>
        <v>0</v>
      </c>
      <c r="FY42" s="1058">
        <f t="shared" si="91"/>
        <v>0</v>
      </c>
      <c r="FZ42" s="1058">
        <f t="shared" si="92"/>
        <v>0</v>
      </c>
      <c r="GA42" s="1058">
        <f t="shared" si="93"/>
        <v>0</v>
      </c>
      <c r="GB42" s="1058">
        <f t="shared" si="94"/>
        <v>0</v>
      </c>
      <c r="GC42" s="1058">
        <f t="shared" si="95"/>
        <v>0</v>
      </c>
      <c r="GE42" s="1058">
        <v>100.2</v>
      </c>
      <c r="GF42" s="1058">
        <v>96</v>
      </c>
      <c r="GG42" s="424"/>
      <c r="GH42" s="424"/>
      <c r="GI42" s="424"/>
      <c r="GJ42" s="424"/>
      <c r="GL42" s="559"/>
      <c r="GM42" s="559"/>
      <c r="GN42" s="9"/>
      <c r="GO42" s="17"/>
      <c r="GP42" s="17"/>
      <c r="GQ42" s="406"/>
      <c r="GR42" s="422"/>
    </row>
    <row r="43" spans="1:200" ht="24.95" customHeight="1" x14ac:dyDescent="0.45">
      <c r="A43" s="424"/>
      <c r="B43" s="951" t="s">
        <v>148</v>
      </c>
      <c r="C43" s="952" t="s">
        <v>183</v>
      </c>
      <c r="D43" s="929" t="s">
        <v>24</v>
      </c>
      <c r="E43" s="592" t="s">
        <v>87</v>
      </c>
      <c r="F43" s="593" t="s">
        <v>447</v>
      </c>
      <c r="G43" s="592">
        <v>7</v>
      </c>
      <c r="H43" s="593">
        <v>7</v>
      </c>
      <c r="I43" s="593">
        <v>1</v>
      </c>
      <c r="J43" s="660">
        <v>1</v>
      </c>
      <c r="K43" s="593">
        <v>1</v>
      </c>
      <c r="L43" s="591">
        <v>50</v>
      </c>
      <c r="M43" s="594">
        <f t="shared" si="419"/>
        <v>24</v>
      </c>
      <c r="N43" s="595">
        <v>24</v>
      </c>
      <c r="O43" s="852">
        <f>SUM(N43)*I43</f>
        <v>24</v>
      </c>
      <c r="P43" s="853"/>
      <c r="Q43" s="852"/>
      <c r="R43" s="853"/>
      <c r="S43" s="852"/>
      <c r="T43" s="853"/>
      <c r="U43" s="854"/>
      <c r="V43" s="853"/>
      <c r="W43" s="854"/>
      <c r="X43" s="854"/>
      <c r="Y43" s="852"/>
      <c r="Z43" s="853"/>
      <c r="AA43" s="854"/>
      <c r="AB43" s="853"/>
      <c r="AC43" s="852"/>
      <c r="AD43" s="853"/>
      <c r="AE43" s="855"/>
      <c r="AF43" s="853"/>
      <c r="AG43" s="854"/>
      <c r="AH43" s="853"/>
      <c r="AI43" s="854"/>
      <c r="AJ43" s="853"/>
      <c r="AK43" s="854"/>
      <c r="AL43" s="853"/>
      <c r="AM43" s="852"/>
      <c r="AN43" s="853"/>
      <c r="AO43" s="854"/>
      <c r="AP43" s="853"/>
      <c r="AQ43" s="852"/>
      <c r="AR43" s="853"/>
      <c r="AS43" s="852"/>
      <c r="AT43" s="853"/>
      <c r="AU43" s="854"/>
      <c r="AV43" s="853"/>
      <c r="AW43" s="854"/>
      <c r="AX43" s="853"/>
      <c r="AY43" s="854"/>
      <c r="AZ43" s="853"/>
      <c r="BA43" s="854"/>
      <c r="BB43" s="853"/>
      <c r="BC43" s="854"/>
      <c r="BD43" s="853"/>
      <c r="BE43" s="854"/>
      <c r="BF43" s="854">
        <f t="shared" si="421"/>
        <v>24</v>
      </c>
      <c r="BG43" s="854">
        <f t="shared" si="422"/>
        <v>24</v>
      </c>
      <c r="BH43" s="84"/>
      <c r="BI43" s="600"/>
      <c r="BJ43" s="600"/>
      <c r="BK43" s="49"/>
      <c r="BL43" s="49"/>
      <c r="BM43" s="424"/>
      <c r="BN43" s="955" t="s">
        <v>150</v>
      </c>
      <c r="BO43" s="956" t="s">
        <v>183</v>
      </c>
      <c r="BP43" s="932" t="s">
        <v>24</v>
      </c>
      <c r="BQ43" s="160" t="s">
        <v>323</v>
      </c>
      <c r="BR43" s="160" t="s">
        <v>512</v>
      </c>
      <c r="BS43" s="160">
        <v>10</v>
      </c>
      <c r="BT43" s="160">
        <v>5</v>
      </c>
      <c r="BU43" s="160">
        <v>1</v>
      </c>
      <c r="BV43" s="563">
        <v>1</v>
      </c>
      <c r="BW43" s="563">
        <v>1</v>
      </c>
      <c r="BX43" s="159"/>
      <c r="BY43" s="259">
        <f t="shared" si="423"/>
        <v>0</v>
      </c>
      <c r="BZ43" s="258"/>
      <c r="CA43" s="774">
        <f t="shared" ref="CA43" si="448">SUM(BZ43)*BU43</f>
        <v>0</v>
      </c>
      <c r="CB43" s="808"/>
      <c r="CC43" s="774">
        <f t="shared" ref="CC43:CC44" si="449">CB43*BV43</f>
        <v>0</v>
      </c>
      <c r="CD43" s="808"/>
      <c r="CE43" s="774">
        <f t="shared" ref="CE43" si="450">SUM(CD43)*BV43</f>
        <v>0</v>
      </c>
      <c r="CF43" s="775"/>
      <c r="CG43" s="776">
        <f t="shared" ref="CG43" si="451">SUM(CF43)*BW43</f>
        <v>0</v>
      </c>
      <c r="CH43" s="775"/>
      <c r="CI43" s="776">
        <f t="shared" ref="CI43:CI44" si="452">SUM(CH43)*BV43*5</f>
        <v>0</v>
      </c>
      <c r="CJ43" s="776"/>
      <c r="CK43" s="774">
        <f t="shared" ref="CK43:CK44" si="453">BX43*BV43*0.05</f>
        <v>0</v>
      </c>
      <c r="CL43" s="775"/>
      <c r="CM43" s="776"/>
      <c r="CN43" s="775"/>
      <c r="CO43" s="774">
        <f t="shared" si="431"/>
        <v>0</v>
      </c>
      <c r="CP43" s="775">
        <v>1</v>
      </c>
      <c r="CQ43" s="777">
        <f>SUM(CP43*BT43*(15))</f>
        <v>75</v>
      </c>
      <c r="CR43" s="775"/>
      <c r="CS43" s="776">
        <f t="shared" si="433"/>
        <v>0</v>
      </c>
      <c r="CT43" s="775"/>
      <c r="CU43" s="776">
        <f t="shared" si="434"/>
        <v>0</v>
      </c>
      <c r="CV43" s="775"/>
      <c r="CW43" s="776">
        <f t="shared" ref="CW43" si="454">SUM(CV43*BT43*2/3)</f>
        <v>0</v>
      </c>
      <c r="CX43" s="775"/>
      <c r="CY43" s="774">
        <f t="shared" ref="CY43:CY44" si="455">SUM(CX43*BT43*2)</f>
        <v>0</v>
      </c>
      <c r="CZ43" s="775"/>
      <c r="DA43" s="776">
        <f t="shared" ref="DA43" si="456">SUM(CZ43*BV43)</f>
        <v>0</v>
      </c>
      <c r="DB43" s="775"/>
      <c r="DC43" s="774">
        <f t="shared" si="438"/>
        <v>0</v>
      </c>
      <c r="DD43" s="775"/>
      <c r="DE43" s="776">
        <f t="shared" si="439"/>
        <v>0</v>
      </c>
      <c r="DF43" s="778"/>
      <c r="DG43" s="779">
        <f t="shared" si="440"/>
        <v>0</v>
      </c>
      <c r="DH43" s="775"/>
      <c r="DI43" s="776">
        <f t="shared" si="441"/>
        <v>0</v>
      </c>
      <c r="DJ43" s="775"/>
      <c r="DK43" s="776">
        <f t="shared" ref="DK43" si="457">SUM(BV43*DJ43*8)</f>
        <v>0</v>
      </c>
      <c r="DL43" s="775"/>
      <c r="DM43" s="776">
        <f>BW43*DL43*3*8</f>
        <v>0</v>
      </c>
      <c r="DN43" s="775"/>
      <c r="DO43" s="776">
        <f t="shared" ref="DO43:DO44" si="458">SUM(DN43*BW43*4*6)</f>
        <v>0</v>
      </c>
      <c r="DP43" s="775"/>
      <c r="DQ43" s="776">
        <f t="shared" si="445"/>
        <v>0</v>
      </c>
      <c r="DR43" s="779">
        <f t="shared" si="446"/>
        <v>75</v>
      </c>
      <c r="DS43" s="779">
        <f t="shared" si="447"/>
        <v>0</v>
      </c>
      <c r="DT43" s="84"/>
      <c r="DU43" s="424"/>
      <c r="DV43" s="424"/>
      <c r="DW43" s="424"/>
      <c r="DX43" s="424"/>
      <c r="DY43" s="424"/>
      <c r="DZ43" s="971"/>
      <c r="EA43" s="972"/>
      <c r="EB43" s="611"/>
      <c r="EC43" s="424"/>
      <c r="ED43" s="424"/>
      <c r="EE43" s="424"/>
      <c r="EF43" s="424"/>
      <c r="EG43" s="424"/>
      <c r="EH43" s="424"/>
      <c r="EI43" s="424"/>
      <c r="EJ43" s="429">
        <f t="shared" si="50"/>
        <v>50</v>
      </c>
      <c r="EK43" s="429">
        <f t="shared" si="51"/>
        <v>24</v>
      </c>
      <c r="EL43" s="429">
        <f t="shared" si="52"/>
        <v>24</v>
      </c>
      <c r="EM43" s="1058">
        <f t="shared" si="53"/>
        <v>24</v>
      </c>
      <c r="EN43" s="1058">
        <f t="shared" si="54"/>
        <v>0</v>
      </c>
      <c r="EO43" s="1058">
        <f t="shared" si="55"/>
        <v>0</v>
      </c>
      <c r="EP43" s="1058">
        <f t="shared" si="56"/>
        <v>0</v>
      </c>
      <c r="EQ43" s="1058">
        <f t="shared" si="57"/>
        <v>0</v>
      </c>
      <c r="ER43" s="1058">
        <f t="shared" si="58"/>
        <v>0</v>
      </c>
      <c r="ES43" s="1058">
        <f t="shared" si="59"/>
        <v>0</v>
      </c>
      <c r="ET43" s="1058">
        <f t="shared" si="60"/>
        <v>0</v>
      </c>
      <c r="EU43" s="1058">
        <f t="shared" si="61"/>
        <v>0</v>
      </c>
      <c r="EV43" s="1058">
        <f t="shared" si="62"/>
        <v>0</v>
      </c>
      <c r="EW43" s="1058">
        <f t="shared" si="63"/>
        <v>0</v>
      </c>
      <c r="EX43" s="1058">
        <f t="shared" si="64"/>
        <v>0</v>
      </c>
      <c r="EY43" s="1058">
        <f t="shared" si="65"/>
        <v>0</v>
      </c>
      <c r="EZ43" s="1058">
        <f t="shared" si="66"/>
        <v>0</v>
      </c>
      <c r="FA43" s="1058">
        <f t="shared" si="67"/>
        <v>0</v>
      </c>
      <c r="FB43" s="1058">
        <f t="shared" si="68"/>
        <v>1</v>
      </c>
      <c r="FC43" s="1058">
        <f t="shared" si="69"/>
        <v>75</v>
      </c>
      <c r="FD43" s="1058">
        <f t="shared" si="70"/>
        <v>0</v>
      </c>
      <c r="FE43" s="1058">
        <f t="shared" si="71"/>
        <v>0</v>
      </c>
      <c r="FF43" s="1058">
        <f t="shared" si="72"/>
        <v>0</v>
      </c>
      <c r="FG43" s="1058">
        <f t="shared" si="73"/>
        <v>0</v>
      </c>
      <c r="FH43" s="1058">
        <f t="shared" si="74"/>
        <v>0</v>
      </c>
      <c r="FI43" s="1058">
        <f t="shared" si="75"/>
        <v>0</v>
      </c>
      <c r="FJ43" s="1058">
        <f t="shared" si="76"/>
        <v>0</v>
      </c>
      <c r="FK43" s="1058">
        <f t="shared" si="77"/>
        <v>0</v>
      </c>
      <c r="FL43" s="1058">
        <f t="shared" si="78"/>
        <v>0</v>
      </c>
      <c r="FM43" s="1058">
        <f t="shared" si="79"/>
        <v>0</v>
      </c>
      <c r="FN43" s="1058">
        <f t="shared" si="80"/>
        <v>0</v>
      </c>
      <c r="FO43" s="1059">
        <f t="shared" si="81"/>
        <v>0</v>
      </c>
      <c r="FP43" s="1058">
        <f t="shared" si="82"/>
        <v>0</v>
      </c>
      <c r="FQ43" s="1058">
        <f t="shared" si="83"/>
        <v>0</v>
      </c>
      <c r="FR43" s="1058">
        <f t="shared" si="84"/>
        <v>0</v>
      </c>
      <c r="FS43" s="1058">
        <f t="shared" si="85"/>
        <v>0</v>
      </c>
      <c r="FT43" s="1058">
        <f t="shared" si="86"/>
        <v>0</v>
      </c>
      <c r="FU43" s="1058">
        <f t="shared" si="87"/>
        <v>0</v>
      </c>
      <c r="FV43" s="1058">
        <f t="shared" si="88"/>
        <v>0</v>
      </c>
      <c r="FW43" s="1058">
        <f t="shared" si="89"/>
        <v>0</v>
      </c>
      <c r="FX43" s="1058">
        <f t="shared" si="90"/>
        <v>0</v>
      </c>
      <c r="FY43" s="1058">
        <f t="shared" si="91"/>
        <v>0</v>
      </c>
      <c r="FZ43" s="1058">
        <f t="shared" si="92"/>
        <v>0</v>
      </c>
      <c r="GA43" s="1058">
        <f t="shared" si="93"/>
        <v>0</v>
      </c>
      <c r="GB43" s="1058">
        <f t="shared" si="94"/>
        <v>0</v>
      </c>
      <c r="GC43" s="1058">
        <f t="shared" si="95"/>
        <v>0</v>
      </c>
      <c r="GE43" s="1058">
        <v>99</v>
      </c>
      <c r="GF43" s="1058">
        <v>24</v>
      </c>
      <c r="GG43" s="424"/>
      <c r="GH43" s="424"/>
      <c r="GI43" s="424"/>
      <c r="GJ43" s="424"/>
      <c r="GL43" s="559"/>
      <c r="GM43" s="559"/>
      <c r="GN43" s="9"/>
      <c r="GO43" s="17"/>
      <c r="GP43" s="17"/>
      <c r="GQ43" s="406"/>
      <c r="GR43" s="422"/>
    </row>
    <row r="44" spans="1:200" ht="24.95" customHeight="1" x14ac:dyDescent="0.45">
      <c r="A44" s="424"/>
      <c r="B44" s="951" t="s">
        <v>148</v>
      </c>
      <c r="C44" s="952" t="s">
        <v>182</v>
      </c>
      <c r="D44" s="929" t="s">
        <v>24</v>
      </c>
      <c r="E44" s="592" t="s">
        <v>307</v>
      </c>
      <c r="F44" s="593" t="s">
        <v>433</v>
      </c>
      <c r="G44" s="593">
        <v>7</v>
      </c>
      <c r="H44" s="593">
        <v>48</v>
      </c>
      <c r="I44" s="593">
        <v>2</v>
      </c>
      <c r="J44" s="660">
        <v>2</v>
      </c>
      <c r="K44" s="593">
        <f>SUM(J44)*2</f>
        <v>4</v>
      </c>
      <c r="L44" s="629">
        <v>60</v>
      </c>
      <c r="M44" s="594">
        <f t="shared" si="419"/>
        <v>60</v>
      </c>
      <c r="N44" s="595">
        <v>22</v>
      </c>
      <c r="O44" s="852">
        <f t="shared" ref="O44" si="459">SUM(N44)*I44</f>
        <v>44</v>
      </c>
      <c r="P44" s="853">
        <v>8</v>
      </c>
      <c r="Q44" s="852">
        <f t="shared" ref="Q44:Q47" si="460">P44*J44</f>
        <v>16</v>
      </c>
      <c r="R44" s="853">
        <v>30</v>
      </c>
      <c r="S44" s="852">
        <f t="shared" ref="S44:S47" si="461">SUM(R44)*J44</f>
        <v>60</v>
      </c>
      <c r="T44" s="853"/>
      <c r="U44" s="854">
        <f t="shared" ref="U44" si="462">SUM(T44)*K44</f>
        <v>0</v>
      </c>
      <c r="V44" s="853"/>
      <c r="W44" s="854">
        <f t="shared" ref="W44" si="463">SUM(V44)*J44*5</f>
        <v>0</v>
      </c>
      <c r="X44" s="854">
        <f t="shared" ref="X44" si="464">SUM(J44*AX44*2+K44*AZ44*2)</f>
        <v>4</v>
      </c>
      <c r="Y44" s="852">
        <f t="shared" ref="Y44" si="465">SUM(L44*5/100*J44)</f>
        <v>6</v>
      </c>
      <c r="Z44" s="853"/>
      <c r="AA44" s="854"/>
      <c r="AB44" s="853"/>
      <c r="AC44" s="852">
        <f t="shared" ref="AC44" si="466">SUM(AB44)*3*H44/5</f>
        <v>0</v>
      </c>
      <c r="AD44" s="853"/>
      <c r="AE44" s="855">
        <f t="shared" ref="AE44" si="467">SUM(AD44*H44*(30+4))</f>
        <v>0</v>
      </c>
      <c r="AF44" s="853"/>
      <c r="AG44" s="854">
        <f t="shared" ref="AG44" si="468">SUM(AF44*H44*3)</f>
        <v>0</v>
      </c>
      <c r="AH44" s="853"/>
      <c r="AI44" s="854">
        <f t="shared" ref="AI44" si="469">SUM(AH44*H44/3)</f>
        <v>0</v>
      </c>
      <c r="AJ44" s="853"/>
      <c r="AK44" s="854">
        <f t="shared" ref="AK44" si="470">SUM(AJ44*H44*2/3)</f>
        <v>0</v>
      </c>
      <c r="AL44" s="853"/>
      <c r="AM44" s="852">
        <f>SUM(AL44*H44*2)</f>
        <v>0</v>
      </c>
      <c r="AN44" s="853"/>
      <c r="AO44" s="854">
        <f t="shared" ref="AO44" si="471">SUM(AN44*J44*2)</f>
        <v>0</v>
      </c>
      <c r="AP44" s="853"/>
      <c r="AQ44" s="852">
        <f t="shared" ref="AQ44" si="472">SUM(AP44*H44*2)</f>
        <v>0</v>
      </c>
      <c r="AR44" s="853"/>
      <c r="AS44" s="852">
        <f>SUM(J44*AR44*6)</f>
        <v>0</v>
      </c>
      <c r="AT44" s="853"/>
      <c r="AU44" s="854">
        <f t="shared" ref="AU44:AU47" si="473">AT44*H44/3</f>
        <v>0</v>
      </c>
      <c r="AV44" s="853"/>
      <c r="AW44" s="854">
        <f>SUM(J44*AV44*6)</f>
        <v>0</v>
      </c>
      <c r="AX44" s="853">
        <v>1</v>
      </c>
      <c r="AY44" s="854">
        <f>AX44*H44/3</f>
        <v>16</v>
      </c>
      <c r="AZ44" s="853"/>
      <c r="BA44" s="854">
        <f t="shared" ref="BA44" si="474">SUM(AZ44*K44*5*6)</f>
        <v>0</v>
      </c>
      <c r="BB44" s="853"/>
      <c r="BC44" s="854">
        <f t="shared" ref="BC44" si="475">SUM(BB44*K44*4*6)</f>
        <v>0</v>
      </c>
      <c r="BD44" s="853"/>
      <c r="BE44" s="854">
        <f t="shared" ref="BE44:BE47" si="476">SUM(BD44*50)</f>
        <v>0</v>
      </c>
      <c r="BF44" s="854">
        <f t="shared" si="421"/>
        <v>146</v>
      </c>
      <c r="BG44" s="854">
        <f t="shared" si="422"/>
        <v>140</v>
      </c>
      <c r="BH44" s="84"/>
      <c r="BI44" s="424"/>
      <c r="BJ44" s="424"/>
      <c r="BK44" s="424"/>
      <c r="BL44" s="424"/>
      <c r="BM44" s="424"/>
      <c r="BN44" s="955" t="s">
        <v>411</v>
      </c>
      <c r="BO44" s="956" t="s">
        <v>183</v>
      </c>
      <c r="BP44" s="932" t="s">
        <v>24</v>
      </c>
      <c r="BQ44" s="160" t="s">
        <v>323</v>
      </c>
      <c r="BR44" s="160" t="s">
        <v>328</v>
      </c>
      <c r="BS44" s="160">
        <v>6</v>
      </c>
      <c r="BT44" s="160">
        <v>47</v>
      </c>
      <c r="BU44" s="160">
        <v>2</v>
      </c>
      <c r="BV44" s="563">
        <v>6</v>
      </c>
      <c r="BW44" s="563">
        <v>1</v>
      </c>
      <c r="BX44" s="159"/>
      <c r="BY44" s="259">
        <f t="shared" si="423"/>
        <v>0</v>
      </c>
      <c r="BZ44" s="258"/>
      <c r="CA44" s="774">
        <f t="shared" ref="CA44" si="477">SUM(BZ44)*BU44</f>
        <v>0</v>
      </c>
      <c r="CB44" s="808"/>
      <c r="CC44" s="774">
        <f t="shared" si="449"/>
        <v>0</v>
      </c>
      <c r="CD44" s="808"/>
      <c r="CE44" s="774">
        <f t="shared" ref="CE44" si="478">SUM(CD44)*BV44</f>
        <v>0</v>
      </c>
      <c r="CF44" s="775"/>
      <c r="CG44" s="776">
        <f t="shared" ref="CG44" si="479">SUM(CF44)*BW44</f>
        <v>0</v>
      </c>
      <c r="CH44" s="775"/>
      <c r="CI44" s="776">
        <f t="shared" si="452"/>
        <v>0</v>
      </c>
      <c r="CJ44" s="776">
        <f>SUM(BV44*DJ44*2+BW44*DL44*2)</f>
        <v>0</v>
      </c>
      <c r="CK44" s="774">
        <f t="shared" si="453"/>
        <v>0</v>
      </c>
      <c r="CL44" s="775"/>
      <c r="CM44" s="776"/>
      <c r="CN44" s="775">
        <v>4</v>
      </c>
      <c r="CO44" s="774">
        <f>CN44*8*BW44</f>
        <v>32</v>
      </c>
      <c r="CP44" s="775"/>
      <c r="CQ44" s="783">
        <f>SUM(CP44*BT44*(30+4))</f>
        <v>0</v>
      </c>
      <c r="CR44" s="775"/>
      <c r="CS44" s="776">
        <f t="shared" si="433"/>
        <v>0</v>
      </c>
      <c r="CT44" s="775"/>
      <c r="CU44" s="776">
        <f t="shared" ref="CU44" si="480">SUM(CT44*BT44/3)</f>
        <v>0</v>
      </c>
      <c r="CV44" s="775"/>
      <c r="CW44" s="776">
        <f t="shared" ref="CW44" si="481">SUM(CV44*BT44*2/3)</f>
        <v>0</v>
      </c>
      <c r="CX44" s="775"/>
      <c r="CY44" s="774">
        <f t="shared" si="455"/>
        <v>0</v>
      </c>
      <c r="CZ44" s="775"/>
      <c r="DA44" s="776">
        <f>SUM(CZ44*BV44*2)</f>
        <v>0</v>
      </c>
      <c r="DB44" s="775">
        <v>1</v>
      </c>
      <c r="DC44" s="774">
        <f>DB44*BT44/3</f>
        <v>15.666666666666666</v>
      </c>
      <c r="DD44" s="775"/>
      <c r="DE44" s="776">
        <f t="shared" si="439"/>
        <v>0</v>
      </c>
      <c r="DF44" s="778"/>
      <c r="DG44" s="779">
        <f t="shared" si="440"/>
        <v>0</v>
      </c>
      <c r="DH44" s="775"/>
      <c r="DI44" s="776">
        <f t="shared" si="441"/>
        <v>0</v>
      </c>
      <c r="DJ44" s="775"/>
      <c r="DK44" s="776">
        <f>SUM(DJ44*BT44/3)</f>
        <v>0</v>
      </c>
      <c r="DL44" s="775"/>
      <c r="DM44" s="776">
        <f>SUM(DL44*BW44*5*6)</f>
        <v>0</v>
      </c>
      <c r="DN44" s="775"/>
      <c r="DO44" s="776">
        <f t="shared" si="458"/>
        <v>0</v>
      </c>
      <c r="DP44" s="775"/>
      <c r="DQ44" s="776">
        <f t="shared" si="445"/>
        <v>0</v>
      </c>
      <c r="DR44" s="779">
        <f t="shared" si="446"/>
        <v>47.666666666666664</v>
      </c>
      <c r="DS44" s="779">
        <f t="shared" si="447"/>
        <v>15.666666666666666</v>
      </c>
      <c r="DT44" s="84"/>
      <c r="DU44" s="424"/>
      <c r="DV44" s="424"/>
      <c r="DW44" s="424"/>
      <c r="DX44" s="424"/>
      <c r="DY44" s="424"/>
      <c r="DZ44" s="971"/>
      <c r="EA44" s="972"/>
      <c r="EB44" s="611"/>
      <c r="EC44" s="424"/>
      <c r="ED44" s="424"/>
      <c r="EE44" s="424"/>
      <c r="EF44" s="424"/>
      <c r="EG44" s="424"/>
      <c r="EH44" s="424"/>
      <c r="EI44" s="424"/>
      <c r="EJ44" s="429">
        <f t="shared" si="50"/>
        <v>60</v>
      </c>
      <c r="EK44" s="429">
        <f t="shared" si="51"/>
        <v>60</v>
      </c>
      <c r="EL44" s="429">
        <f t="shared" si="52"/>
        <v>22</v>
      </c>
      <c r="EM44" s="1058">
        <f t="shared" si="53"/>
        <v>44</v>
      </c>
      <c r="EN44" s="1058">
        <f t="shared" si="54"/>
        <v>8</v>
      </c>
      <c r="EO44" s="1058">
        <f t="shared" si="55"/>
        <v>16</v>
      </c>
      <c r="EP44" s="1058">
        <f t="shared" si="56"/>
        <v>30</v>
      </c>
      <c r="EQ44" s="1058">
        <f t="shared" si="57"/>
        <v>60</v>
      </c>
      <c r="ER44" s="1058">
        <f t="shared" si="58"/>
        <v>0</v>
      </c>
      <c r="ES44" s="1058">
        <f t="shared" si="59"/>
        <v>0</v>
      </c>
      <c r="ET44" s="1058">
        <f t="shared" si="60"/>
        <v>0</v>
      </c>
      <c r="EU44" s="1058">
        <f t="shared" si="61"/>
        <v>0</v>
      </c>
      <c r="EV44" s="1058">
        <f t="shared" si="62"/>
        <v>4</v>
      </c>
      <c r="EW44" s="1058">
        <f t="shared" si="63"/>
        <v>6</v>
      </c>
      <c r="EX44" s="1058">
        <f t="shared" si="64"/>
        <v>0</v>
      </c>
      <c r="EY44" s="1058">
        <f t="shared" si="65"/>
        <v>0</v>
      </c>
      <c r="EZ44" s="1058">
        <f t="shared" si="66"/>
        <v>4</v>
      </c>
      <c r="FA44" s="1058">
        <f t="shared" si="67"/>
        <v>32</v>
      </c>
      <c r="FB44" s="1058">
        <f t="shared" si="68"/>
        <v>0</v>
      </c>
      <c r="FC44" s="1058">
        <f t="shared" si="69"/>
        <v>0</v>
      </c>
      <c r="FD44" s="1058">
        <f t="shared" si="70"/>
        <v>0</v>
      </c>
      <c r="FE44" s="1058">
        <f t="shared" si="71"/>
        <v>0</v>
      </c>
      <c r="FF44" s="1058">
        <f t="shared" si="72"/>
        <v>0</v>
      </c>
      <c r="FG44" s="1058">
        <f t="shared" si="73"/>
        <v>0</v>
      </c>
      <c r="FH44" s="1058">
        <f t="shared" si="74"/>
        <v>0</v>
      </c>
      <c r="FI44" s="1058">
        <f t="shared" si="75"/>
        <v>0</v>
      </c>
      <c r="FJ44" s="1058">
        <f t="shared" si="76"/>
        <v>0</v>
      </c>
      <c r="FK44" s="1058">
        <f t="shared" si="77"/>
        <v>0</v>
      </c>
      <c r="FL44" s="1058">
        <f t="shared" si="78"/>
        <v>0</v>
      </c>
      <c r="FM44" s="1058">
        <f t="shared" si="79"/>
        <v>0</v>
      </c>
      <c r="FN44" s="1058">
        <f t="shared" si="80"/>
        <v>1</v>
      </c>
      <c r="FO44" s="1059">
        <f t="shared" si="81"/>
        <v>15.666666666666666</v>
      </c>
      <c r="FP44" s="1058">
        <f t="shared" si="82"/>
        <v>0</v>
      </c>
      <c r="FQ44" s="1058">
        <f t="shared" si="83"/>
        <v>0</v>
      </c>
      <c r="FR44" s="1058">
        <f t="shared" si="84"/>
        <v>0</v>
      </c>
      <c r="FS44" s="1058">
        <f t="shared" si="85"/>
        <v>0</v>
      </c>
      <c r="FT44" s="1058">
        <f t="shared" si="86"/>
        <v>0</v>
      </c>
      <c r="FU44" s="1058">
        <f t="shared" si="87"/>
        <v>0</v>
      </c>
      <c r="FV44" s="1058">
        <f t="shared" si="88"/>
        <v>1</v>
      </c>
      <c r="FW44" s="1058">
        <f t="shared" si="89"/>
        <v>16</v>
      </c>
      <c r="FX44" s="1058">
        <f t="shared" si="90"/>
        <v>0</v>
      </c>
      <c r="FY44" s="1058">
        <f t="shared" si="91"/>
        <v>0</v>
      </c>
      <c r="FZ44" s="1058">
        <f t="shared" si="92"/>
        <v>0</v>
      </c>
      <c r="GA44" s="1058">
        <f t="shared" si="93"/>
        <v>0</v>
      </c>
      <c r="GB44" s="1058">
        <f t="shared" si="94"/>
        <v>0</v>
      </c>
      <c r="GC44" s="1058">
        <f t="shared" si="95"/>
        <v>0</v>
      </c>
      <c r="GE44" s="1058">
        <v>193.66666666666666</v>
      </c>
      <c r="GF44" s="1058">
        <v>155.66666666666666</v>
      </c>
      <c r="GG44" s="424"/>
      <c r="GH44" s="424"/>
      <c r="GI44" s="424"/>
      <c r="GJ44" s="424"/>
      <c r="GL44" s="559"/>
      <c r="GM44" s="559"/>
      <c r="GN44" s="9"/>
      <c r="GO44" s="17"/>
      <c r="GP44" s="17"/>
      <c r="GQ44" s="406"/>
      <c r="GR44" s="422"/>
    </row>
    <row r="45" spans="1:200" ht="24.95" customHeight="1" x14ac:dyDescent="0.45">
      <c r="A45" s="424"/>
      <c r="B45" s="955" t="s">
        <v>150</v>
      </c>
      <c r="C45" s="956" t="s">
        <v>183</v>
      </c>
      <c r="D45" s="932" t="s">
        <v>24</v>
      </c>
      <c r="E45" s="160" t="s">
        <v>323</v>
      </c>
      <c r="F45" s="160" t="s">
        <v>512</v>
      </c>
      <c r="G45" s="160">
        <v>9</v>
      </c>
      <c r="H45" s="160">
        <v>5</v>
      </c>
      <c r="I45" s="160">
        <v>1</v>
      </c>
      <c r="J45" s="563">
        <v>1</v>
      </c>
      <c r="K45" s="160">
        <v>1</v>
      </c>
      <c r="L45" s="159"/>
      <c r="M45" s="259">
        <f t="shared" si="419"/>
        <v>0</v>
      </c>
      <c r="N45" s="258"/>
      <c r="O45" s="859">
        <f t="shared" ref="O45:O47" si="482">SUM(N45)*I45</f>
        <v>0</v>
      </c>
      <c r="P45" s="860"/>
      <c r="Q45" s="859">
        <f t="shared" si="460"/>
        <v>0</v>
      </c>
      <c r="R45" s="860"/>
      <c r="S45" s="859">
        <f t="shared" si="461"/>
        <v>0</v>
      </c>
      <c r="T45" s="860"/>
      <c r="U45" s="861">
        <f t="shared" ref="U45:U47" si="483">SUM(T45)*K45</f>
        <v>0</v>
      </c>
      <c r="V45" s="860"/>
      <c r="W45" s="861">
        <f t="shared" ref="W45:W47" si="484">SUM(V45)*J45*5</f>
        <v>0</v>
      </c>
      <c r="X45" s="861"/>
      <c r="Y45" s="859">
        <f t="shared" ref="Y45:Y47" si="485">L45*J45*0.05</f>
        <v>0</v>
      </c>
      <c r="Z45" s="860"/>
      <c r="AA45" s="861"/>
      <c r="AB45" s="860"/>
      <c r="AC45" s="859">
        <f t="shared" ref="AC45" si="486">SUM(AB45)*3*H45/5</f>
        <v>0</v>
      </c>
      <c r="AD45" s="860">
        <v>1</v>
      </c>
      <c r="AE45" s="862">
        <f t="shared" ref="AE45" si="487">SUM(AD45*H45*(15))</f>
        <v>75</v>
      </c>
      <c r="AF45" s="860"/>
      <c r="AG45" s="861">
        <f t="shared" ref="AG45" si="488">SUM(AF45*H45*3)</f>
        <v>0</v>
      </c>
      <c r="AH45" s="860"/>
      <c r="AI45" s="861">
        <f t="shared" ref="AI45:AI47" si="489">SUM(AH45*H45/3)</f>
        <v>0</v>
      </c>
      <c r="AJ45" s="860"/>
      <c r="AK45" s="861">
        <f t="shared" ref="AK45" si="490">SUM(AJ45*H45*2/3)</f>
        <v>0</v>
      </c>
      <c r="AL45" s="860"/>
      <c r="AM45" s="859">
        <f t="shared" ref="AM45:AM47" si="491">SUM(AL45*H45*2)</f>
        <v>0</v>
      </c>
      <c r="AN45" s="860"/>
      <c r="AO45" s="861">
        <f t="shared" ref="AO45" si="492">SUM(AN45*J45)</f>
        <v>0</v>
      </c>
      <c r="AP45" s="860"/>
      <c r="AQ45" s="859">
        <f t="shared" ref="AQ45" si="493">SUM(AP45*H45*2)</f>
        <v>0</v>
      </c>
      <c r="AR45" s="860"/>
      <c r="AS45" s="861">
        <f t="shared" ref="AS45:AS47" si="494">SUM(J45*AR45*6)</f>
        <v>0</v>
      </c>
      <c r="AT45" s="863"/>
      <c r="AU45" s="864">
        <f t="shared" si="473"/>
        <v>0</v>
      </c>
      <c r="AV45" s="860"/>
      <c r="AW45" s="861">
        <f t="shared" ref="AW45" si="495">SUM(AV45*H45/3)</f>
        <v>0</v>
      </c>
      <c r="AX45" s="860"/>
      <c r="AY45" s="861">
        <f t="shared" ref="AY45" si="496">SUM(J45*AX45*8)</f>
        <v>0</v>
      </c>
      <c r="AZ45" s="860"/>
      <c r="BA45" s="861">
        <f>SUM(AZ45*H45*5*2/3)</f>
        <v>0</v>
      </c>
      <c r="BB45" s="860"/>
      <c r="BC45" s="861">
        <f t="shared" ref="BC45" si="497">SUM(BB45*K45*4*6)</f>
        <v>0</v>
      </c>
      <c r="BD45" s="860"/>
      <c r="BE45" s="861">
        <f t="shared" si="476"/>
        <v>0</v>
      </c>
      <c r="BF45" s="864">
        <f t="shared" si="421"/>
        <v>75</v>
      </c>
      <c r="BG45" s="864">
        <f t="shared" si="422"/>
        <v>0</v>
      </c>
      <c r="BH45" s="84"/>
      <c r="BI45" s="424"/>
      <c r="BJ45" s="424"/>
      <c r="BK45" s="424"/>
      <c r="BL45" s="424"/>
      <c r="BM45" s="424"/>
      <c r="BN45" s="957"/>
      <c r="BO45" s="958"/>
      <c r="BP45" s="867"/>
      <c r="BQ45" s="605"/>
      <c r="BR45" s="630"/>
      <c r="BS45" s="607"/>
      <c r="BT45" s="607"/>
      <c r="BU45" s="607"/>
      <c r="BV45" s="747"/>
      <c r="BW45" s="747"/>
      <c r="BX45" s="71"/>
      <c r="BY45" s="608">
        <f t="shared" ref="BY45:BY54" si="498">SUM(BZ45+CB45+CF45+CH45+DD45*2)</f>
        <v>0</v>
      </c>
      <c r="BZ45" s="70"/>
      <c r="CA45" s="767"/>
      <c r="CB45" s="796"/>
      <c r="CC45" s="767"/>
      <c r="CD45" s="796"/>
      <c r="CE45" s="767"/>
      <c r="CF45" s="780"/>
      <c r="CG45" s="612"/>
      <c r="CH45" s="780"/>
      <c r="CI45" s="612"/>
      <c r="CJ45" s="612"/>
      <c r="CK45" s="767"/>
      <c r="CL45" s="780"/>
      <c r="CM45" s="612"/>
      <c r="CN45" s="780"/>
      <c r="CO45" s="767"/>
      <c r="CP45" s="780"/>
      <c r="CQ45" s="770"/>
      <c r="CR45" s="780"/>
      <c r="CS45" s="612"/>
      <c r="CT45" s="780"/>
      <c r="CU45" s="612"/>
      <c r="CV45" s="780"/>
      <c r="CW45" s="612"/>
      <c r="CX45" s="780"/>
      <c r="CY45" s="767"/>
      <c r="CZ45" s="780"/>
      <c r="DA45" s="612"/>
      <c r="DB45" s="780"/>
      <c r="DC45" s="767"/>
      <c r="DD45" s="780"/>
      <c r="DE45" s="612"/>
      <c r="DF45" s="780"/>
      <c r="DG45" s="612"/>
      <c r="DH45" s="780"/>
      <c r="DI45" s="612"/>
      <c r="DJ45" s="780"/>
      <c r="DK45" s="612"/>
      <c r="DL45" s="780"/>
      <c r="DM45" s="612"/>
      <c r="DN45" s="780"/>
      <c r="DO45" s="612"/>
      <c r="DP45" s="780"/>
      <c r="DQ45" s="612"/>
      <c r="DR45" s="612"/>
      <c r="DS45" s="612">
        <f t="shared" ref="DS45:DS54" si="499">SUM(DA45+DQ45+DO45+DM45+DK45+DI45+DE45+DC45+CW45+CY45+CU45+CS45+CQ45+CO45+CM45+CK45+CJ45+CI45+CG45+CC45+CA45+CE45+DG45)</f>
        <v>0</v>
      </c>
      <c r="DT45" s="84"/>
      <c r="DU45" s="424"/>
      <c r="DV45" s="424"/>
      <c r="DW45" s="424"/>
      <c r="DX45" s="424"/>
      <c r="DY45" s="424"/>
      <c r="DZ45" s="971"/>
      <c r="EA45" s="972"/>
      <c r="EB45" s="611"/>
      <c r="EC45" s="424"/>
      <c r="ED45" s="424"/>
      <c r="EE45" s="424"/>
      <c r="EF45" s="424"/>
      <c r="EG45" s="424"/>
      <c r="EH45" s="424"/>
      <c r="EI45" s="424"/>
      <c r="EJ45" s="429">
        <f t="shared" si="50"/>
        <v>0</v>
      </c>
      <c r="EK45" s="429">
        <f t="shared" si="51"/>
        <v>0</v>
      </c>
      <c r="EL45" s="429">
        <f t="shared" si="52"/>
        <v>0</v>
      </c>
      <c r="EM45" s="1058">
        <f t="shared" si="53"/>
        <v>0</v>
      </c>
      <c r="EN45" s="1058">
        <f t="shared" si="54"/>
        <v>0</v>
      </c>
      <c r="EO45" s="1058">
        <f t="shared" si="55"/>
        <v>0</v>
      </c>
      <c r="EP45" s="1058">
        <f t="shared" si="56"/>
        <v>0</v>
      </c>
      <c r="EQ45" s="1058">
        <f t="shared" si="57"/>
        <v>0</v>
      </c>
      <c r="ER45" s="1058">
        <f t="shared" si="58"/>
        <v>0</v>
      </c>
      <c r="ES45" s="1058">
        <f t="shared" si="59"/>
        <v>0</v>
      </c>
      <c r="ET45" s="1058">
        <f t="shared" si="60"/>
        <v>0</v>
      </c>
      <c r="EU45" s="1058">
        <f t="shared" si="61"/>
        <v>0</v>
      </c>
      <c r="EV45" s="1058">
        <f t="shared" si="62"/>
        <v>0</v>
      </c>
      <c r="EW45" s="1058">
        <f t="shared" si="63"/>
        <v>0</v>
      </c>
      <c r="EX45" s="1058">
        <f t="shared" si="64"/>
        <v>0</v>
      </c>
      <c r="EY45" s="1058">
        <f t="shared" si="65"/>
        <v>0</v>
      </c>
      <c r="EZ45" s="1058">
        <f t="shared" si="66"/>
        <v>0</v>
      </c>
      <c r="FA45" s="1058">
        <f t="shared" si="67"/>
        <v>0</v>
      </c>
      <c r="FB45" s="1058">
        <f t="shared" si="68"/>
        <v>1</v>
      </c>
      <c r="FC45" s="1058">
        <f t="shared" si="69"/>
        <v>75</v>
      </c>
      <c r="FD45" s="1058">
        <f t="shared" si="70"/>
        <v>0</v>
      </c>
      <c r="FE45" s="1058">
        <f t="shared" si="71"/>
        <v>0</v>
      </c>
      <c r="FF45" s="1058">
        <f t="shared" si="72"/>
        <v>0</v>
      </c>
      <c r="FG45" s="1058">
        <f t="shared" si="73"/>
        <v>0</v>
      </c>
      <c r="FH45" s="1058">
        <f t="shared" si="74"/>
        <v>0</v>
      </c>
      <c r="FI45" s="1058">
        <f t="shared" si="75"/>
        <v>0</v>
      </c>
      <c r="FJ45" s="1058">
        <f t="shared" si="76"/>
        <v>0</v>
      </c>
      <c r="FK45" s="1058">
        <f t="shared" si="77"/>
        <v>0</v>
      </c>
      <c r="FL45" s="1058">
        <f t="shared" si="78"/>
        <v>0</v>
      </c>
      <c r="FM45" s="1058">
        <f t="shared" si="79"/>
        <v>0</v>
      </c>
      <c r="FN45" s="1058">
        <f t="shared" si="80"/>
        <v>0</v>
      </c>
      <c r="FO45" s="1059">
        <f t="shared" si="81"/>
        <v>0</v>
      </c>
      <c r="FP45" s="1058">
        <f t="shared" si="82"/>
        <v>0</v>
      </c>
      <c r="FQ45" s="1058">
        <f t="shared" si="83"/>
        <v>0</v>
      </c>
      <c r="FR45" s="1058">
        <f t="shared" si="84"/>
        <v>0</v>
      </c>
      <c r="FS45" s="1058">
        <f t="shared" si="85"/>
        <v>0</v>
      </c>
      <c r="FT45" s="1058">
        <f t="shared" si="86"/>
        <v>0</v>
      </c>
      <c r="FU45" s="1058">
        <f t="shared" si="87"/>
        <v>0</v>
      </c>
      <c r="FV45" s="1058">
        <f t="shared" si="88"/>
        <v>0</v>
      </c>
      <c r="FW45" s="1058">
        <f t="shared" si="89"/>
        <v>0</v>
      </c>
      <c r="FX45" s="1058">
        <f t="shared" si="90"/>
        <v>0</v>
      </c>
      <c r="FY45" s="1058">
        <f t="shared" si="91"/>
        <v>0</v>
      </c>
      <c r="FZ45" s="1058">
        <f t="shared" si="92"/>
        <v>0</v>
      </c>
      <c r="GA45" s="1058">
        <f t="shared" si="93"/>
        <v>0</v>
      </c>
      <c r="GB45" s="1058">
        <f t="shared" si="94"/>
        <v>0</v>
      </c>
      <c r="GC45" s="1058">
        <f t="shared" si="95"/>
        <v>0</v>
      </c>
      <c r="GE45" s="1058">
        <v>75</v>
      </c>
      <c r="GF45" s="1058">
        <v>0</v>
      </c>
      <c r="GG45" s="424"/>
      <c r="GH45" s="424"/>
      <c r="GI45" s="424"/>
      <c r="GJ45" s="424"/>
      <c r="GL45" s="559"/>
      <c r="GM45" s="559"/>
      <c r="GN45" s="427"/>
      <c r="GO45" s="426"/>
      <c r="GP45" s="426"/>
      <c r="GQ45" s="406"/>
      <c r="GR45" s="422"/>
    </row>
    <row r="46" spans="1:200" ht="24.95" customHeight="1" x14ac:dyDescent="0.45">
      <c r="A46" s="424"/>
      <c r="B46" s="960" t="s">
        <v>422</v>
      </c>
      <c r="C46" s="961" t="s">
        <v>183</v>
      </c>
      <c r="D46" s="933" t="s">
        <v>24</v>
      </c>
      <c r="E46" s="735" t="s">
        <v>323</v>
      </c>
      <c r="F46" s="735" t="s">
        <v>512</v>
      </c>
      <c r="G46" s="735">
        <v>9</v>
      </c>
      <c r="H46" s="735">
        <v>5</v>
      </c>
      <c r="I46" s="735">
        <v>1</v>
      </c>
      <c r="J46" s="563">
        <v>1</v>
      </c>
      <c r="K46" s="735">
        <f t="shared" ref="K46" si="500">SUM(J46)*2</f>
        <v>2</v>
      </c>
      <c r="L46" s="353"/>
      <c r="M46" s="737">
        <f t="shared" si="419"/>
        <v>0</v>
      </c>
      <c r="N46" s="738"/>
      <c r="O46" s="859">
        <f t="shared" si="482"/>
        <v>0</v>
      </c>
      <c r="P46" s="868"/>
      <c r="Q46" s="859">
        <f t="shared" si="460"/>
        <v>0</v>
      </c>
      <c r="R46" s="868"/>
      <c r="S46" s="859">
        <f t="shared" si="461"/>
        <v>0</v>
      </c>
      <c r="T46" s="868"/>
      <c r="U46" s="869">
        <f t="shared" si="483"/>
        <v>0</v>
      </c>
      <c r="V46" s="868"/>
      <c r="W46" s="869">
        <f t="shared" si="484"/>
        <v>0</v>
      </c>
      <c r="X46" s="869">
        <f t="shared" ref="X46:X47" si="501">SUM(J46*AX46*2+K46*AZ46*2)</f>
        <v>0</v>
      </c>
      <c r="Y46" s="859">
        <f t="shared" si="485"/>
        <v>0</v>
      </c>
      <c r="Z46" s="868"/>
      <c r="AA46" s="869"/>
      <c r="AB46" s="868">
        <v>17</v>
      </c>
      <c r="AC46" s="859">
        <f>AB46*H46*2</f>
        <v>170</v>
      </c>
      <c r="AD46" s="868"/>
      <c r="AE46" s="862">
        <f>SUM(AD46*H46*(30+4))/5</f>
        <v>0</v>
      </c>
      <c r="AF46" s="868"/>
      <c r="AG46" s="869">
        <f t="shared" ref="AG46:AG47" si="502">SUM(AF46*H46*3)</f>
        <v>0</v>
      </c>
      <c r="AH46" s="868"/>
      <c r="AI46" s="869">
        <f t="shared" si="489"/>
        <v>0</v>
      </c>
      <c r="AJ46" s="868"/>
      <c r="AK46" s="869">
        <f t="shared" ref="AK46:AK47" si="503">SUM(AJ46*H46*2/3)</f>
        <v>0</v>
      </c>
      <c r="AL46" s="868"/>
      <c r="AM46" s="859">
        <f t="shared" si="491"/>
        <v>0</v>
      </c>
      <c r="AN46" s="868"/>
      <c r="AO46" s="869">
        <f>SUM(AN46*J46)</f>
        <v>0</v>
      </c>
      <c r="AP46" s="868"/>
      <c r="AQ46" s="865">
        <f>H46*AP46*3/3</f>
        <v>0</v>
      </c>
      <c r="AR46" s="868"/>
      <c r="AS46" s="869">
        <f t="shared" si="494"/>
        <v>0</v>
      </c>
      <c r="AT46" s="870"/>
      <c r="AU46" s="869">
        <f t="shared" si="473"/>
        <v>0</v>
      </c>
      <c r="AV46" s="868"/>
      <c r="AW46" s="869">
        <f>SUM(AV46*H46/3)</f>
        <v>0</v>
      </c>
      <c r="AX46" s="868"/>
      <c r="AY46" s="869">
        <f t="shared" ref="AY46" si="504">SUM(J46*AX46*8)</f>
        <v>0</v>
      </c>
      <c r="AZ46" s="868"/>
      <c r="BA46" s="869">
        <f>SUM(AZ46*K46*5*6)</f>
        <v>0</v>
      </c>
      <c r="BB46" s="868"/>
      <c r="BC46" s="869">
        <f t="shared" ref="BC46" si="505">SUM(BB46*K46*4*6)</f>
        <v>0</v>
      </c>
      <c r="BD46" s="868"/>
      <c r="BE46" s="869">
        <f t="shared" si="476"/>
        <v>0</v>
      </c>
      <c r="BF46" s="869">
        <f t="shared" si="421"/>
        <v>170</v>
      </c>
      <c r="BG46" s="869">
        <f t="shared" si="422"/>
        <v>0</v>
      </c>
      <c r="BH46" s="84"/>
      <c r="BI46" s="424"/>
      <c r="BJ46" s="424"/>
      <c r="BK46" s="424"/>
      <c r="BL46" s="424"/>
      <c r="BM46" s="424"/>
      <c r="BN46" s="965"/>
      <c r="BO46" s="965"/>
      <c r="BP46" s="764"/>
      <c r="BQ46" s="611"/>
      <c r="BR46" s="424"/>
      <c r="BS46" s="424"/>
      <c r="BT46" s="424"/>
      <c r="BU46" s="424"/>
      <c r="BV46" s="541"/>
      <c r="BW46" s="541"/>
      <c r="BX46" s="424"/>
      <c r="BY46" s="608">
        <f t="shared" si="498"/>
        <v>0</v>
      </c>
      <c r="BZ46" s="70"/>
      <c r="CA46" s="767"/>
      <c r="CB46" s="796"/>
      <c r="CC46" s="767"/>
      <c r="CD46" s="796"/>
      <c r="CE46" s="767"/>
      <c r="CF46" s="780"/>
      <c r="CG46" s="612"/>
      <c r="CH46" s="780"/>
      <c r="CI46" s="612"/>
      <c r="CJ46" s="612"/>
      <c r="CK46" s="767"/>
      <c r="CL46" s="780"/>
      <c r="CM46" s="612"/>
      <c r="CN46" s="780"/>
      <c r="CO46" s="767"/>
      <c r="CP46" s="780"/>
      <c r="CQ46" s="770"/>
      <c r="CR46" s="780"/>
      <c r="CS46" s="612"/>
      <c r="CT46" s="780"/>
      <c r="CU46" s="612"/>
      <c r="CV46" s="780"/>
      <c r="CW46" s="612"/>
      <c r="CX46" s="780"/>
      <c r="CY46" s="767"/>
      <c r="CZ46" s="780"/>
      <c r="DA46" s="612"/>
      <c r="DB46" s="780"/>
      <c r="DC46" s="767"/>
      <c r="DD46" s="780"/>
      <c r="DE46" s="612"/>
      <c r="DF46" s="780"/>
      <c r="DG46" s="612"/>
      <c r="DH46" s="780"/>
      <c r="DI46" s="612"/>
      <c r="DJ46" s="780"/>
      <c r="DK46" s="612"/>
      <c r="DL46" s="780"/>
      <c r="DM46" s="612"/>
      <c r="DN46" s="780"/>
      <c r="DO46" s="612"/>
      <c r="DP46" s="780"/>
      <c r="DQ46" s="612"/>
      <c r="DR46" s="612"/>
      <c r="DS46" s="612">
        <f t="shared" si="499"/>
        <v>0</v>
      </c>
      <c r="DT46" s="84"/>
      <c r="DU46" s="424"/>
      <c r="DV46" s="424"/>
      <c r="DW46" s="424"/>
      <c r="DX46" s="424"/>
      <c r="DY46" s="424"/>
      <c r="DZ46" s="965"/>
      <c r="EA46" s="965"/>
      <c r="EB46" s="764"/>
      <c r="EC46" s="424"/>
      <c r="ED46" s="424"/>
      <c r="EE46" s="424"/>
      <c r="EF46" s="424"/>
      <c r="EG46" s="424"/>
      <c r="EH46" s="424"/>
      <c r="EI46" s="424"/>
      <c r="EJ46" s="429">
        <f t="shared" si="50"/>
        <v>0</v>
      </c>
      <c r="EK46" s="429">
        <f t="shared" si="51"/>
        <v>0</v>
      </c>
      <c r="EL46" s="429">
        <f t="shared" si="52"/>
        <v>0</v>
      </c>
      <c r="EM46" s="1058">
        <f t="shared" si="53"/>
        <v>0</v>
      </c>
      <c r="EN46" s="1058">
        <f t="shared" si="54"/>
        <v>0</v>
      </c>
      <c r="EO46" s="1058">
        <f t="shared" si="55"/>
        <v>0</v>
      </c>
      <c r="EP46" s="1058">
        <f t="shared" si="56"/>
        <v>0</v>
      </c>
      <c r="EQ46" s="1058">
        <f t="shared" si="57"/>
        <v>0</v>
      </c>
      <c r="ER46" s="1058">
        <f t="shared" si="58"/>
        <v>0</v>
      </c>
      <c r="ES46" s="1058">
        <f t="shared" si="59"/>
        <v>0</v>
      </c>
      <c r="ET46" s="1058">
        <f t="shared" si="60"/>
        <v>0</v>
      </c>
      <c r="EU46" s="1058">
        <f t="shared" si="61"/>
        <v>0</v>
      </c>
      <c r="EV46" s="1058">
        <f t="shared" si="62"/>
        <v>0</v>
      </c>
      <c r="EW46" s="1058">
        <f t="shared" si="63"/>
        <v>0</v>
      </c>
      <c r="EX46" s="1058">
        <f t="shared" si="64"/>
        <v>0</v>
      </c>
      <c r="EY46" s="1058">
        <f t="shared" si="65"/>
        <v>0</v>
      </c>
      <c r="EZ46" s="1058">
        <f t="shared" si="66"/>
        <v>17</v>
      </c>
      <c r="FA46" s="1058">
        <f t="shared" si="67"/>
        <v>170</v>
      </c>
      <c r="FB46" s="1058">
        <f t="shared" si="68"/>
        <v>0</v>
      </c>
      <c r="FC46" s="1058">
        <f t="shared" si="69"/>
        <v>0</v>
      </c>
      <c r="FD46" s="1058">
        <f t="shared" si="70"/>
        <v>0</v>
      </c>
      <c r="FE46" s="1058">
        <f t="shared" si="71"/>
        <v>0</v>
      </c>
      <c r="FF46" s="1058">
        <f t="shared" si="72"/>
        <v>0</v>
      </c>
      <c r="FG46" s="1058">
        <f t="shared" si="73"/>
        <v>0</v>
      </c>
      <c r="FH46" s="1058">
        <f t="shared" si="74"/>
        <v>0</v>
      </c>
      <c r="FI46" s="1058">
        <f t="shared" si="75"/>
        <v>0</v>
      </c>
      <c r="FJ46" s="1058">
        <f t="shared" si="76"/>
        <v>0</v>
      </c>
      <c r="FK46" s="1058">
        <f t="shared" si="77"/>
        <v>0</v>
      </c>
      <c r="FL46" s="1058">
        <f t="shared" si="78"/>
        <v>0</v>
      </c>
      <c r="FM46" s="1058">
        <f t="shared" si="79"/>
        <v>0</v>
      </c>
      <c r="FN46" s="1058">
        <f t="shared" si="80"/>
        <v>0</v>
      </c>
      <c r="FO46" s="1059">
        <f t="shared" si="81"/>
        <v>0</v>
      </c>
      <c r="FP46" s="1058">
        <f t="shared" si="82"/>
        <v>0</v>
      </c>
      <c r="FQ46" s="1058">
        <f t="shared" si="83"/>
        <v>0</v>
      </c>
      <c r="FR46" s="1058">
        <f t="shared" si="84"/>
        <v>0</v>
      </c>
      <c r="FS46" s="1058">
        <f t="shared" si="85"/>
        <v>0</v>
      </c>
      <c r="FT46" s="1058">
        <f t="shared" si="86"/>
        <v>0</v>
      </c>
      <c r="FU46" s="1058">
        <f t="shared" si="87"/>
        <v>0</v>
      </c>
      <c r="FV46" s="1058">
        <f t="shared" si="88"/>
        <v>0</v>
      </c>
      <c r="FW46" s="1058">
        <f t="shared" si="89"/>
        <v>0</v>
      </c>
      <c r="FX46" s="1058">
        <f t="shared" si="90"/>
        <v>0</v>
      </c>
      <c r="FY46" s="1058">
        <f t="shared" si="91"/>
        <v>0</v>
      </c>
      <c r="FZ46" s="1058">
        <f t="shared" si="92"/>
        <v>0</v>
      </c>
      <c r="GA46" s="1058">
        <f t="shared" si="93"/>
        <v>0</v>
      </c>
      <c r="GB46" s="1058">
        <f t="shared" si="94"/>
        <v>0</v>
      </c>
      <c r="GC46" s="1058">
        <f t="shared" si="95"/>
        <v>0</v>
      </c>
      <c r="GE46" s="1058">
        <v>170</v>
      </c>
      <c r="GF46" s="1058">
        <v>0</v>
      </c>
      <c r="GG46" s="424"/>
      <c r="GH46" s="424"/>
      <c r="GI46" s="424"/>
      <c r="GJ46" s="424"/>
      <c r="GL46" s="559"/>
      <c r="GM46" s="559"/>
      <c r="GN46" s="423"/>
      <c r="GO46" s="423"/>
      <c r="GP46" s="406"/>
      <c r="GQ46" s="406"/>
      <c r="GR46" s="422"/>
    </row>
    <row r="47" spans="1:200" ht="24.75" customHeight="1" x14ac:dyDescent="0.45">
      <c r="A47" s="424"/>
      <c r="B47" s="552" t="s">
        <v>410</v>
      </c>
      <c r="C47" s="842" t="s">
        <v>183</v>
      </c>
      <c r="D47" s="842" t="s">
        <v>24</v>
      </c>
      <c r="E47" s="841" t="s">
        <v>323</v>
      </c>
      <c r="F47" s="841" t="s">
        <v>512</v>
      </c>
      <c r="G47" s="841">
        <v>9</v>
      </c>
      <c r="H47" s="841">
        <v>62</v>
      </c>
      <c r="I47" s="841">
        <v>1</v>
      </c>
      <c r="J47" s="841">
        <v>1</v>
      </c>
      <c r="K47" s="841">
        <f t="shared" ref="K47" si="506">SUM(J47)*2</f>
        <v>2</v>
      </c>
      <c r="L47" s="552"/>
      <c r="M47" s="844">
        <f t="shared" si="419"/>
        <v>0</v>
      </c>
      <c r="N47" s="845"/>
      <c r="O47" s="553">
        <f t="shared" si="482"/>
        <v>0</v>
      </c>
      <c r="P47" s="845"/>
      <c r="Q47" s="553">
        <f t="shared" si="460"/>
        <v>0</v>
      </c>
      <c r="R47" s="845"/>
      <c r="S47" s="553">
        <f t="shared" si="461"/>
        <v>0</v>
      </c>
      <c r="T47" s="845"/>
      <c r="U47" s="553">
        <f t="shared" si="483"/>
        <v>0</v>
      </c>
      <c r="V47" s="845"/>
      <c r="W47" s="553">
        <f t="shared" si="484"/>
        <v>0</v>
      </c>
      <c r="X47" s="554">
        <f t="shared" si="501"/>
        <v>0</v>
      </c>
      <c r="Y47" s="554">
        <f t="shared" si="485"/>
        <v>0</v>
      </c>
      <c r="Z47" s="845"/>
      <c r="AA47" s="553"/>
      <c r="AB47" s="845"/>
      <c r="AC47" s="554">
        <f>AB47*H47*2</f>
        <v>0</v>
      </c>
      <c r="AD47" s="845"/>
      <c r="AE47" s="701">
        <f>SUM(AD47*H47*(30+4))/5</f>
        <v>0</v>
      </c>
      <c r="AF47" s="845"/>
      <c r="AG47" s="555">
        <f t="shared" si="502"/>
        <v>0</v>
      </c>
      <c r="AH47" s="845"/>
      <c r="AI47" s="554">
        <f t="shared" si="489"/>
        <v>0</v>
      </c>
      <c r="AJ47" s="845"/>
      <c r="AK47" s="554">
        <f t="shared" si="503"/>
        <v>0</v>
      </c>
      <c r="AL47" s="845"/>
      <c r="AM47" s="553">
        <f t="shared" si="491"/>
        <v>0</v>
      </c>
      <c r="AN47" s="845"/>
      <c r="AO47" s="553">
        <f>SUM(AN47*J47)</f>
        <v>0</v>
      </c>
      <c r="AP47" s="845">
        <v>1</v>
      </c>
      <c r="AQ47" s="756">
        <f>H47*AP47/3</f>
        <v>20.666666666666668</v>
      </c>
      <c r="AR47" s="845"/>
      <c r="AS47" s="554">
        <f t="shared" si="494"/>
        <v>0</v>
      </c>
      <c r="AT47" s="1062"/>
      <c r="AU47" s="554">
        <f t="shared" si="473"/>
        <v>0</v>
      </c>
      <c r="AV47" s="845"/>
      <c r="AW47" s="555">
        <f>SUM(AV47*H47/3)</f>
        <v>0</v>
      </c>
      <c r="AX47" s="845"/>
      <c r="AY47" s="554">
        <f t="shared" ref="AY47" si="507">SUM(J47*AX47*8)</f>
        <v>0</v>
      </c>
      <c r="AZ47" s="845"/>
      <c r="BA47" s="554">
        <f>SUM(AZ47*K47*5*6)</f>
        <v>0</v>
      </c>
      <c r="BB47" s="845"/>
      <c r="BC47" s="554">
        <f t="shared" ref="BC47" si="508">SUM(BB47*K47*4*6)</f>
        <v>0</v>
      </c>
      <c r="BD47" s="845"/>
      <c r="BE47" s="555">
        <f t="shared" si="476"/>
        <v>0</v>
      </c>
      <c r="BF47" s="554">
        <f t="shared" si="421"/>
        <v>20.666666666666668</v>
      </c>
      <c r="BG47" s="554">
        <f t="shared" si="422"/>
        <v>20.666666666666668</v>
      </c>
      <c r="BH47" s="84"/>
      <c r="BI47" s="424"/>
      <c r="BJ47" s="424"/>
      <c r="BK47" s="424"/>
      <c r="BL47" s="424"/>
      <c r="BM47" s="424"/>
      <c r="BN47" s="959"/>
      <c r="BO47" s="959"/>
      <c r="BP47" s="764"/>
      <c r="BQ47" s="424"/>
      <c r="BR47" s="424"/>
      <c r="BS47" s="424"/>
      <c r="BT47" s="424"/>
      <c r="BU47" s="424"/>
      <c r="BV47" s="541"/>
      <c r="BW47" s="541"/>
      <c r="BX47" s="424"/>
      <c r="BY47" s="608">
        <f t="shared" si="498"/>
        <v>0</v>
      </c>
      <c r="BZ47" s="70"/>
      <c r="CA47" s="767"/>
      <c r="CB47" s="796"/>
      <c r="CC47" s="767"/>
      <c r="CD47" s="796"/>
      <c r="CE47" s="767"/>
      <c r="CF47" s="780"/>
      <c r="CG47" s="612"/>
      <c r="CH47" s="780"/>
      <c r="CI47" s="612"/>
      <c r="CJ47" s="612"/>
      <c r="CK47" s="767"/>
      <c r="CL47" s="780"/>
      <c r="CM47" s="612"/>
      <c r="CN47" s="780"/>
      <c r="CO47" s="767"/>
      <c r="CP47" s="780"/>
      <c r="CQ47" s="770"/>
      <c r="CR47" s="780"/>
      <c r="CS47" s="612"/>
      <c r="CT47" s="780"/>
      <c r="CU47" s="612"/>
      <c r="CV47" s="780"/>
      <c r="CW47" s="612"/>
      <c r="CX47" s="780"/>
      <c r="CY47" s="767"/>
      <c r="CZ47" s="780"/>
      <c r="DA47" s="612"/>
      <c r="DB47" s="780"/>
      <c r="DC47" s="767"/>
      <c r="DD47" s="780"/>
      <c r="DE47" s="612"/>
      <c r="DF47" s="780"/>
      <c r="DG47" s="612"/>
      <c r="DH47" s="780"/>
      <c r="DI47" s="612"/>
      <c r="DJ47" s="780"/>
      <c r="DK47" s="612"/>
      <c r="DL47" s="780"/>
      <c r="DM47" s="612"/>
      <c r="DN47" s="780"/>
      <c r="DO47" s="612"/>
      <c r="DP47" s="780"/>
      <c r="DQ47" s="612"/>
      <c r="DR47" s="612"/>
      <c r="DS47" s="612">
        <f t="shared" si="499"/>
        <v>0</v>
      </c>
      <c r="DT47" s="84"/>
      <c r="DU47" s="424"/>
      <c r="DV47" s="424"/>
      <c r="DW47" s="424"/>
      <c r="DX47" s="424"/>
      <c r="DY47" s="424"/>
      <c r="DZ47" s="959"/>
      <c r="EA47" s="959"/>
      <c r="EB47" s="764"/>
      <c r="EC47" s="424"/>
      <c r="ED47" s="424"/>
      <c r="EE47" s="424"/>
      <c r="EF47" s="424"/>
      <c r="EG47" s="424"/>
      <c r="EH47" s="424"/>
      <c r="EI47" s="424"/>
      <c r="EJ47" s="429">
        <f t="shared" si="50"/>
        <v>0</v>
      </c>
      <c r="EK47" s="429">
        <f t="shared" si="51"/>
        <v>0</v>
      </c>
      <c r="EL47" s="429">
        <f t="shared" si="52"/>
        <v>0</v>
      </c>
      <c r="EM47" s="1058">
        <f t="shared" si="53"/>
        <v>0</v>
      </c>
      <c r="EN47" s="1058">
        <f t="shared" si="54"/>
        <v>0</v>
      </c>
      <c r="EO47" s="1058">
        <f t="shared" si="55"/>
        <v>0</v>
      </c>
      <c r="EP47" s="1058">
        <f t="shared" si="56"/>
        <v>0</v>
      </c>
      <c r="EQ47" s="1058">
        <f t="shared" si="57"/>
        <v>0</v>
      </c>
      <c r="ER47" s="1058">
        <f t="shared" si="58"/>
        <v>0</v>
      </c>
      <c r="ES47" s="1058">
        <f t="shared" si="59"/>
        <v>0</v>
      </c>
      <c r="ET47" s="1058">
        <f t="shared" si="60"/>
        <v>0</v>
      </c>
      <c r="EU47" s="1058">
        <f t="shared" si="61"/>
        <v>0</v>
      </c>
      <c r="EV47" s="1058">
        <f t="shared" si="62"/>
        <v>0</v>
      </c>
      <c r="EW47" s="1058">
        <f t="shared" si="63"/>
        <v>0</v>
      </c>
      <c r="EX47" s="1058">
        <f t="shared" si="64"/>
        <v>0</v>
      </c>
      <c r="EY47" s="1058">
        <f t="shared" si="65"/>
        <v>0</v>
      </c>
      <c r="EZ47" s="1058">
        <f t="shared" si="66"/>
        <v>0</v>
      </c>
      <c r="FA47" s="1058">
        <f t="shared" si="67"/>
        <v>0</v>
      </c>
      <c r="FB47" s="1058">
        <f t="shared" si="68"/>
        <v>0</v>
      </c>
      <c r="FC47" s="1058">
        <f t="shared" si="69"/>
        <v>0</v>
      </c>
      <c r="FD47" s="1058">
        <f t="shared" si="70"/>
        <v>0</v>
      </c>
      <c r="FE47" s="1058">
        <f t="shared" si="71"/>
        <v>0</v>
      </c>
      <c r="FF47" s="1058">
        <f t="shared" si="72"/>
        <v>0</v>
      </c>
      <c r="FG47" s="1058">
        <f t="shared" si="73"/>
        <v>0</v>
      </c>
      <c r="FH47" s="1058">
        <f t="shared" si="74"/>
        <v>0</v>
      </c>
      <c r="FI47" s="1058">
        <f t="shared" si="75"/>
        <v>0</v>
      </c>
      <c r="FJ47" s="1058">
        <f t="shared" si="76"/>
        <v>0</v>
      </c>
      <c r="FK47" s="1058">
        <f t="shared" si="77"/>
        <v>0</v>
      </c>
      <c r="FL47" s="1058">
        <f t="shared" si="78"/>
        <v>0</v>
      </c>
      <c r="FM47" s="1058">
        <f t="shared" si="79"/>
        <v>0</v>
      </c>
      <c r="FN47" s="1058">
        <f t="shared" si="80"/>
        <v>1</v>
      </c>
      <c r="FO47" s="1059">
        <f t="shared" si="81"/>
        <v>20.666666666666668</v>
      </c>
      <c r="FP47" s="1058">
        <f t="shared" si="82"/>
        <v>0</v>
      </c>
      <c r="FQ47" s="1058">
        <f t="shared" si="83"/>
        <v>0</v>
      </c>
      <c r="FR47" s="1058">
        <f t="shared" si="84"/>
        <v>0</v>
      </c>
      <c r="FS47" s="1058">
        <f t="shared" si="85"/>
        <v>0</v>
      </c>
      <c r="FT47" s="1058">
        <f t="shared" si="86"/>
        <v>0</v>
      </c>
      <c r="FU47" s="1058">
        <f t="shared" si="87"/>
        <v>0</v>
      </c>
      <c r="FV47" s="1058">
        <f t="shared" si="88"/>
        <v>0</v>
      </c>
      <c r="FW47" s="1058">
        <f t="shared" si="89"/>
        <v>0</v>
      </c>
      <c r="FX47" s="1058">
        <f t="shared" si="90"/>
        <v>0</v>
      </c>
      <c r="FY47" s="1058">
        <f t="shared" si="91"/>
        <v>0</v>
      </c>
      <c r="FZ47" s="1058">
        <f t="shared" si="92"/>
        <v>0</v>
      </c>
      <c r="GA47" s="1058">
        <f t="shared" si="93"/>
        <v>0</v>
      </c>
      <c r="GB47" s="1058">
        <f t="shared" si="94"/>
        <v>0</v>
      </c>
      <c r="GC47" s="1058">
        <f t="shared" si="95"/>
        <v>0</v>
      </c>
      <c r="GE47" s="1058">
        <v>20.666666666666668</v>
      </c>
      <c r="GF47" s="1058">
        <v>20.666666666666668</v>
      </c>
      <c r="GG47" s="424"/>
      <c r="GH47" s="424"/>
      <c r="GI47" s="424"/>
      <c r="GJ47" s="424"/>
      <c r="GL47" s="559"/>
      <c r="GM47" s="559"/>
      <c r="GN47" s="406"/>
      <c r="GO47" s="406"/>
      <c r="GP47" s="406"/>
      <c r="GQ47" s="406"/>
      <c r="GR47" s="422"/>
    </row>
    <row r="48" spans="1:200" ht="24.75" customHeight="1" x14ac:dyDescent="0.45">
      <c r="A48" s="424"/>
      <c r="B48" s="959"/>
      <c r="C48" s="959"/>
      <c r="D48" s="764"/>
      <c r="E48" s="424"/>
      <c r="F48" s="424"/>
      <c r="G48" s="424"/>
      <c r="H48" s="424"/>
      <c r="I48" s="424"/>
      <c r="J48" s="541"/>
      <c r="K48" s="424"/>
      <c r="L48" s="424"/>
      <c r="M48" s="608">
        <f t="shared" ref="M48:M54" si="509">SUM(N48+P48+T48+V48+AR48*2)</f>
        <v>0</v>
      </c>
      <c r="N48" s="70"/>
      <c r="O48" s="852"/>
      <c r="P48" s="866"/>
      <c r="Q48" s="852"/>
      <c r="R48" s="866"/>
      <c r="S48" s="852"/>
      <c r="T48" s="866"/>
      <c r="U48" s="867"/>
      <c r="V48" s="866"/>
      <c r="W48" s="867"/>
      <c r="X48" s="852"/>
      <c r="Y48" s="852"/>
      <c r="Z48" s="866"/>
      <c r="AA48" s="867"/>
      <c r="AB48" s="866"/>
      <c r="AC48" s="852"/>
      <c r="AD48" s="866"/>
      <c r="AE48" s="855"/>
      <c r="AF48" s="866"/>
      <c r="AG48" s="867"/>
      <c r="AH48" s="866"/>
      <c r="AI48" s="867"/>
      <c r="AJ48" s="866"/>
      <c r="AK48" s="867"/>
      <c r="AL48" s="866"/>
      <c r="AM48" s="852"/>
      <c r="AN48" s="866"/>
      <c r="AO48" s="867"/>
      <c r="AP48" s="866"/>
      <c r="AQ48" s="852"/>
      <c r="AR48" s="866"/>
      <c r="AS48" s="852"/>
      <c r="AT48" s="866"/>
      <c r="AU48" s="867"/>
      <c r="AV48" s="866"/>
      <c r="AW48" s="867"/>
      <c r="AX48" s="866"/>
      <c r="AY48" s="867"/>
      <c r="AZ48" s="866"/>
      <c r="BA48" s="867"/>
      <c r="BB48" s="866"/>
      <c r="BC48" s="867"/>
      <c r="BD48" s="866"/>
      <c r="BE48" s="867"/>
      <c r="BF48" s="867"/>
      <c r="BG48" s="867">
        <f t="shared" ref="BG48:BG54" si="510">SUM(AO48+BE48+BC48+BA48+AY48+AW48+AS48+AQ48+AK48+AM48+AI48+AG48+AE48+AC48+AA48+Y48+X48+W48+U48+Q48+O48+S48+AU48)</f>
        <v>0</v>
      </c>
      <c r="BH48" s="84"/>
      <c r="BI48" s="424"/>
      <c r="BJ48" s="424"/>
      <c r="BK48" s="424"/>
      <c r="BL48" s="424"/>
      <c r="BM48" s="424"/>
      <c r="BN48" s="959"/>
      <c r="BO48" s="959"/>
      <c r="BP48" s="764"/>
      <c r="BQ48" s="424"/>
      <c r="BR48" s="424"/>
      <c r="BS48" s="424"/>
      <c r="BT48" s="424"/>
      <c r="BU48" s="424"/>
      <c r="BV48" s="541"/>
      <c r="BW48" s="541"/>
      <c r="BX48" s="424"/>
      <c r="BY48" s="608">
        <f t="shared" si="498"/>
        <v>0</v>
      </c>
      <c r="BZ48" s="70"/>
      <c r="CA48" s="767"/>
      <c r="CB48" s="796"/>
      <c r="CC48" s="767"/>
      <c r="CD48" s="796"/>
      <c r="CE48" s="767"/>
      <c r="CF48" s="780"/>
      <c r="CG48" s="612"/>
      <c r="CH48" s="780"/>
      <c r="CI48" s="612"/>
      <c r="CJ48" s="612"/>
      <c r="CK48" s="767"/>
      <c r="CL48" s="780"/>
      <c r="CM48" s="612"/>
      <c r="CN48" s="780"/>
      <c r="CO48" s="767"/>
      <c r="CP48" s="780"/>
      <c r="CQ48" s="770"/>
      <c r="CR48" s="780"/>
      <c r="CS48" s="612"/>
      <c r="CT48" s="780"/>
      <c r="CU48" s="612"/>
      <c r="CV48" s="780"/>
      <c r="CW48" s="612"/>
      <c r="CX48" s="780"/>
      <c r="CY48" s="767"/>
      <c r="CZ48" s="780"/>
      <c r="DA48" s="612"/>
      <c r="DB48" s="780"/>
      <c r="DC48" s="767"/>
      <c r="DD48" s="780"/>
      <c r="DE48" s="612"/>
      <c r="DF48" s="780"/>
      <c r="DG48" s="612"/>
      <c r="DH48" s="780"/>
      <c r="DI48" s="612"/>
      <c r="DJ48" s="780"/>
      <c r="DK48" s="612"/>
      <c r="DL48" s="780"/>
      <c r="DM48" s="612"/>
      <c r="DN48" s="780"/>
      <c r="DO48" s="612"/>
      <c r="DP48" s="780"/>
      <c r="DQ48" s="612"/>
      <c r="DR48" s="612"/>
      <c r="DS48" s="612">
        <f t="shared" si="499"/>
        <v>0</v>
      </c>
      <c r="DT48" s="84"/>
      <c r="DU48" s="424"/>
      <c r="DV48" s="424"/>
      <c r="DW48" s="424"/>
      <c r="DX48" s="424"/>
      <c r="DY48" s="424"/>
      <c r="DZ48" s="959"/>
      <c r="EA48" s="959"/>
      <c r="EB48" s="764"/>
      <c r="EC48" s="424"/>
      <c r="ED48" s="424"/>
      <c r="EE48" s="424"/>
      <c r="EF48" s="424"/>
      <c r="EG48" s="424"/>
      <c r="EH48" s="424"/>
      <c r="EI48" s="424"/>
      <c r="EJ48" s="429">
        <f t="shared" si="50"/>
        <v>0</v>
      </c>
      <c r="EK48" s="429">
        <f t="shared" si="51"/>
        <v>0</v>
      </c>
      <c r="EL48" s="429">
        <f t="shared" si="52"/>
        <v>0</v>
      </c>
      <c r="EM48" s="1058">
        <f t="shared" si="53"/>
        <v>0</v>
      </c>
      <c r="EN48" s="1058">
        <f t="shared" si="54"/>
        <v>0</v>
      </c>
      <c r="EO48" s="1058">
        <f t="shared" si="55"/>
        <v>0</v>
      </c>
      <c r="EP48" s="1058">
        <f t="shared" si="56"/>
        <v>0</v>
      </c>
      <c r="EQ48" s="1058">
        <f t="shared" si="57"/>
        <v>0</v>
      </c>
      <c r="ER48" s="1058">
        <f t="shared" si="58"/>
        <v>0</v>
      </c>
      <c r="ES48" s="1058">
        <f t="shared" si="59"/>
        <v>0</v>
      </c>
      <c r="ET48" s="1058">
        <f t="shared" si="60"/>
        <v>0</v>
      </c>
      <c r="EU48" s="1058">
        <f t="shared" si="61"/>
        <v>0</v>
      </c>
      <c r="EV48" s="1058">
        <f t="shared" si="62"/>
        <v>0</v>
      </c>
      <c r="EW48" s="1058">
        <f t="shared" si="63"/>
        <v>0</v>
      </c>
      <c r="EX48" s="1058">
        <f t="shared" si="64"/>
        <v>0</v>
      </c>
      <c r="EY48" s="1058">
        <f t="shared" si="65"/>
        <v>0</v>
      </c>
      <c r="EZ48" s="1058">
        <f t="shared" si="66"/>
        <v>0</v>
      </c>
      <c r="FA48" s="1058">
        <f t="shared" si="67"/>
        <v>0</v>
      </c>
      <c r="FB48" s="1058">
        <f t="shared" si="68"/>
        <v>0</v>
      </c>
      <c r="FC48" s="1058">
        <f t="shared" si="69"/>
        <v>0</v>
      </c>
      <c r="FD48" s="1058">
        <f t="shared" si="70"/>
        <v>0</v>
      </c>
      <c r="FE48" s="1058">
        <f t="shared" si="71"/>
        <v>0</v>
      </c>
      <c r="FF48" s="1058">
        <f t="shared" si="72"/>
        <v>0</v>
      </c>
      <c r="FG48" s="1058">
        <f t="shared" si="73"/>
        <v>0</v>
      </c>
      <c r="FH48" s="1058">
        <f t="shared" si="74"/>
        <v>0</v>
      </c>
      <c r="FI48" s="1058">
        <f t="shared" si="75"/>
        <v>0</v>
      </c>
      <c r="FJ48" s="1058">
        <f t="shared" si="76"/>
        <v>0</v>
      </c>
      <c r="FK48" s="1058">
        <f t="shared" si="77"/>
        <v>0</v>
      </c>
      <c r="FL48" s="1058">
        <f t="shared" si="78"/>
        <v>0</v>
      </c>
      <c r="FM48" s="1058">
        <f t="shared" si="79"/>
        <v>0</v>
      </c>
      <c r="FN48" s="1058">
        <f t="shared" si="80"/>
        <v>0</v>
      </c>
      <c r="FO48" s="1059">
        <f t="shared" si="81"/>
        <v>0</v>
      </c>
      <c r="FP48" s="1058">
        <f t="shared" si="82"/>
        <v>0</v>
      </c>
      <c r="FQ48" s="1058">
        <f t="shared" si="83"/>
        <v>0</v>
      </c>
      <c r="FR48" s="1058">
        <f t="shared" si="84"/>
        <v>0</v>
      </c>
      <c r="FS48" s="1058">
        <f t="shared" si="85"/>
        <v>0</v>
      </c>
      <c r="FT48" s="1058">
        <f t="shared" si="86"/>
        <v>0</v>
      </c>
      <c r="FU48" s="1058">
        <f t="shared" si="87"/>
        <v>0</v>
      </c>
      <c r="FV48" s="1058">
        <f t="shared" si="88"/>
        <v>0</v>
      </c>
      <c r="FW48" s="1058">
        <f t="shared" si="89"/>
        <v>0</v>
      </c>
      <c r="FX48" s="1058">
        <f t="shared" si="90"/>
        <v>0</v>
      </c>
      <c r="FY48" s="1058">
        <f t="shared" si="91"/>
        <v>0</v>
      </c>
      <c r="FZ48" s="1058">
        <f t="shared" si="92"/>
        <v>0</v>
      </c>
      <c r="GA48" s="1058">
        <f t="shared" si="93"/>
        <v>0</v>
      </c>
      <c r="GB48" s="1058">
        <f t="shared" si="94"/>
        <v>0</v>
      </c>
      <c r="GC48" s="1058">
        <f t="shared" si="95"/>
        <v>0</v>
      </c>
      <c r="GE48" s="1058">
        <v>0</v>
      </c>
      <c r="GF48" s="1058">
        <v>0</v>
      </c>
      <c r="GG48" s="424"/>
      <c r="GH48" s="424"/>
      <c r="GI48" s="424"/>
      <c r="GJ48" s="424"/>
      <c r="GL48" s="559"/>
      <c r="GM48" s="559"/>
      <c r="GN48" s="406"/>
      <c r="GO48" s="406"/>
      <c r="GP48" s="406"/>
      <c r="GQ48" s="406"/>
      <c r="GR48" s="422"/>
    </row>
    <row r="49" spans="1:200" ht="24.75" customHeight="1" x14ac:dyDescent="0.45">
      <c r="A49" s="424"/>
      <c r="B49" s="959"/>
      <c r="C49" s="959"/>
      <c r="D49" s="764"/>
      <c r="E49" s="424"/>
      <c r="F49" s="424"/>
      <c r="G49" s="424"/>
      <c r="H49" s="424"/>
      <c r="I49" s="424"/>
      <c r="J49" s="541"/>
      <c r="K49" s="424"/>
      <c r="L49" s="424"/>
      <c r="M49" s="608">
        <f t="shared" si="509"/>
        <v>0</v>
      </c>
      <c r="N49" s="70"/>
      <c r="O49" s="852"/>
      <c r="P49" s="866"/>
      <c r="Q49" s="852"/>
      <c r="R49" s="866"/>
      <c r="S49" s="852"/>
      <c r="T49" s="866"/>
      <c r="U49" s="867"/>
      <c r="V49" s="866"/>
      <c r="W49" s="867"/>
      <c r="X49" s="852"/>
      <c r="Y49" s="852"/>
      <c r="Z49" s="866"/>
      <c r="AA49" s="867"/>
      <c r="AB49" s="866"/>
      <c r="AC49" s="852"/>
      <c r="AD49" s="866"/>
      <c r="AE49" s="855"/>
      <c r="AF49" s="866"/>
      <c r="AG49" s="867"/>
      <c r="AH49" s="866"/>
      <c r="AI49" s="867"/>
      <c r="AJ49" s="866"/>
      <c r="AK49" s="867"/>
      <c r="AL49" s="866"/>
      <c r="AM49" s="852"/>
      <c r="AN49" s="866"/>
      <c r="AO49" s="867"/>
      <c r="AP49" s="866"/>
      <c r="AQ49" s="852"/>
      <c r="AR49" s="866"/>
      <c r="AS49" s="852"/>
      <c r="AT49" s="866"/>
      <c r="AU49" s="867"/>
      <c r="AV49" s="866"/>
      <c r="AW49" s="867"/>
      <c r="AX49" s="866"/>
      <c r="AY49" s="867"/>
      <c r="AZ49" s="866"/>
      <c r="BA49" s="867"/>
      <c r="BB49" s="866"/>
      <c r="BC49" s="867"/>
      <c r="BD49" s="866"/>
      <c r="BE49" s="867"/>
      <c r="BF49" s="867"/>
      <c r="BG49" s="867">
        <f t="shared" si="510"/>
        <v>0</v>
      </c>
      <c r="BH49" s="84"/>
      <c r="BI49" s="424"/>
      <c r="BJ49" s="424"/>
      <c r="BK49" s="424"/>
      <c r="BL49" s="424"/>
      <c r="BM49" s="424"/>
      <c r="BN49" s="959"/>
      <c r="BO49" s="959"/>
      <c r="BP49" s="764"/>
      <c r="BQ49" s="424"/>
      <c r="BR49" s="424"/>
      <c r="BS49" s="424"/>
      <c r="BT49" s="424"/>
      <c r="BU49" s="424"/>
      <c r="BV49" s="541"/>
      <c r="BW49" s="541"/>
      <c r="BX49" s="424"/>
      <c r="BY49" s="608">
        <f t="shared" si="498"/>
        <v>0</v>
      </c>
      <c r="BZ49" s="70"/>
      <c r="CA49" s="767"/>
      <c r="CB49" s="796"/>
      <c r="CC49" s="767"/>
      <c r="CD49" s="796"/>
      <c r="CE49" s="767"/>
      <c r="CF49" s="780"/>
      <c r="CG49" s="612"/>
      <c r="CH49" s="780"/>
      <c r="CI49" s="612"/>
      <c r="CJ49" s="612"/>
      <c r="CK49" s="767"/>
      <c r="CL49" s="780"/>
      <c r="CM49" s="612"/>
      <c r="CN49" s="780"/>
      <c r="CO49" s="767"/>
      <c r="CP49" s="780"/>
      <c r="CQ49" s="770"/>
      <c r="CR49" s="780"/>
      <c r="CS49" s="612"/>
      <c r="CT49" s="780"/>
      <c r="CU49" s="612"/>
      <c r="CV49" s="780"/>
      <c r="CW49" s="612"/>
      <c r="CX49" s="780"/>
      <c r="CY49" s="767"/>
      <c r="CZ49" s="780"/>
      <c r="DA49" s="612"/>
      <c r="DB49" s="780"/>
      <c r="DC49" s="767"/>
      <c r="DD49" s="780"/>
      <c r="DE49" s="612"/>
      <c r="DF49" s="780"/>
      <c r="DG49" s="612"/>
      <c r="DH49" s="780"/>
      <c r="DI49" s="612"/>
      <c r="DJ49" s="780"/>
      <c r="DK49" s="612"/>
      <c r="DL49" s="780"/>
      <c r="DM49" s="612"/>
      <c r="DN49" s="780"/>
      <c r="DO49" s="612"/>
      <c r="DP49" s="780"/>
      <c r="DQ49" s="612"/>
      <c r="DR49" s="612"/>
      <c r="DS49" s="612">
        <f t="shared" si="499"/>
        <v>0</v>
      </c>
      <c r="DT49" s="84"/>
      <c r="DU49" s="424"/>
      <c r="DV49" s="424"/>
      <c r="DW49" s="424"/>
      <c r="DX49" s="424"/>
      <c r="DY49" s="424"/>
      <c r="DZ49" s="959"/>
      <c r="EA49" s="959"/>
      <c r="EB49" s="764"/>
      <c r="EC49" s="424"/>
      <c r="ED49" s="424"/>
      <c r="EE49" s="424"/>
      <c r="EF49" s="424"/>
      <c r="EG49" s="424"/>
      <c r="EH49" s="424"/>
      <c r="EI49" s="424"/>
      <c r="EJ49" s="429">
        <f t="shared" si="50"/>
        <v>0</v>
      </c>
      <c r="EK49" s="429">
        <f t="shared" si="51"/>
        <v>0</v>
      </c>
      <c r="EL49" s="429">
        <f t="shared" si="52"/>
        <v>0</v>
      </c>
      <c r="EM49" s="1058">
        <f t="shared" si="53"/>
        <v>0</v>
      </c>
      <c r="EN49" s="1058">
        <f t="shared" si="54"/>
        <v>0</v>
      </c>
      <c r="EO49" s="1058">
        <f t="shared" si="55"/>
        <v>0</v>
      </c>
      <c r="EP49" s="1058">
        <f t="shared" si="56"/>
        <v>0</v>
      </c>
      <c r="EQ49" s="1058">
        <f t="shared" si="57"/>
        <v>0</v>
      </c>
      <c r="ER49" s="1058">
        <f t="shared" si="58"/>
        <v>0</v>
      </c>
      <c r="ES49" s="1058">
        <f t="shared" si="59"/>
        <v>0</v>
      </c>
      <c r="ET49" s="1058">
        <f t="shared" si="60"/>
        <v>0</v>
      </c>
      <c r="EU49" s="1058">
        <f t="shared" si="61"/>
        <v>0</v>
      </c>
      <c r="EV49" s="1058">
        <f t="shared" si="62"/>
        <v>0</v>
      </c>
      <c r="EW49" s="1058">
        <f t="shared" si="63"/>
        <v>0</v>
      </c>
      <c r="EX49" s="1058">
        <f t="shared" si="64"/>
        <v>0</v>
      </c>
      <c r="EY49" s="1058">
        <f t="shared" si="65"/>
        <v>0</v>
      </c>
      <c r="EZ49" s="1058">
        <f t="shared" si="66"/>
        <v>0</v>
      </c>
      <c r="FA49" s="1058">
        <f t="shared" si="67"/>
        <v>0</v>
      </c>
      <c r="FB49" s="1058">
        <f t="shared" si="68"/>
        <v>0</v>
      </c>
      <c r="FC49" s="1058">
        <f t="shared" si="69"/>
        <v>0</v>
      </c>
      <c r="FD49" s="1058">
        <f t="shared" si="70"/>
        <v>0</v>
      </c>
      <c r="FE49" s="1058">
        <f t="shared" si="71"/>
        <v>0</v>
      </c>
      <c r="FF49" s="1058">
        <f t="shared" si="72"/>
        <v>0</v>
      </c>
      <c r="FG49" s="1058">
        <f t="shared" si="73"/>
        <v>0</v>
      </c>
      <c r="FH49" s="1058">
        <f t="shared" si="74"/>
        <v>0</v>
      </c>
      <c r="FI49" s="1058">
        <f t="shared" si="75"/>
        <v>0</v>
      </c>
      <c r="FJ49" s="1058">
        <f t="shared" si="76"/>
        <v>0</v>
      </c>
      <c r="FK49" s="1058">
        <f t="shared" si="77"/>
        <v>0</v>
      </c>
      <c r="FL49" s="1058">
        <f t="shared" si="78"/>
        <v>0</v>
      </c>
      <c r="FM49" s="1058">
        <f t="shared" si="79"/>
        <v>0</v>
      </c>
      <c r="FN49" s="1058">
        <f t="shared" si="80"/>
        <v>0</v>
      </c>
      <c r="FO49" s="1059">
        <f t="shared" si="81"/>
        <v>0</v>
      </c>
      <c r="FP49" s="1058">
        <f t="shared" si="82"/>
        <v>0</v>
      </c>
      <c r="FQ49" s="1058">
        <f t="shared" si="83"/>
        <v>0</v>
      </c>
      <c r="FR49" s="1058">
        <f t="shared" si="84"/>
        <v>0</v>
      </c>
      <c r="FS49" s="1058">
        <f t="shared" si="85"/>
        <v>0</v>
      </c>
      <c r="FT49" s="1058">
        <f t="shared" si="86"/>
        <v>0</v>
      </c>
      <c r="FU49" s="1058">
        <f t="shared" si="87"/>
        <v>0</v>
      </c>
      <c r="FV49" s="1058">
        <f t="shared" si="88"/>
        <v>0</v>
      </c>
      <c r="FW49" s="1058">
        <f t="shared" si="89"/>
        <v>0</v>
      </c>
      <c r="FX49" s="1058">
        <f t="shared" si="90"/>
        <v>0</v>
      </c>
      <c r="FY49" s="1058">
        <f t="shared" si="91"/>
        <v>0</v>
      </c>
      <c r="FZ49" s="1058">
        <f t="shared" si="92"/>
        <v>0</v>
      </c>
      <c r="GA49" s="1058">
        <f t="shared" si="93"/>
        <v>0</v>
      </c>
      <c r="GB49" s="1058">
        <f t="shared" si="94"/>
        <v>0</v>
      </c>
      <c r="GC49" s="1058">
        <f t="shared" si="95"/>
        <v>0</v>
      </c>
      <c r="GE49" s="1058">
        <v>0</v>
      </c>
      <c r="GF49" s="1058">
        <v>0</v>
      </c>
      <c r="GG49" s="424"/>
      <c r="GH49" s="424"/>
      <c r="GI49" s="424"/>
      <c r="GJ49" s="424"/>
      <c r="GL49" s="559"/>
      <c r="GM49" s="559"/>
      <c r="GN49" s="406"/>
      <c r="GO49" s="406"/>
      <c r="GP49" s="406"/>
      <c r="GQ49" s="406"/>
      <c r="GR49" s="422"/>
    </row>
    <row r="50" spans="1:200" ht="24.95" customHeight="1" x14ac:dyDescent="0.45">
      <c r="A50" s="424"/>
      <c r="B50" s="959"/>
      <c r="C50" s="959"/>
      <c r="D50" s="764"/>
      <c r="E50" s="424"/>
      <c r="F50" s="424"/>
      <c r="G50" s="424"/>
      <c r="H50" s="424"/>
      <c r="I50" s="424"/>
      <c r="J50" s="541"/>
      <c r="K50" s="424"/>
      <c r="L50" s="424"/>
      <c r="M50" s="608">
        <f t="shared" si="509"/>
        <v>0</v>
      </c>
      <c r="N50" s="70"/>
      <c r="O50" s="852"/>
      <c r="P50" s="866"/>
      <c r="Q50" s="852"/>
      <c r="R50" s="866"/>
      <c r="S50" s="852"/>
      <c r="T50" s="866"/>
      <c r="U50" s="867"/>
      <c r="V50" s="866"/>
      <c r="W50" s="867"/>
      <c r="X50" s="852"/>
      <c r="Y50" s="852"/>
      <c r="Z50" s="866"/>
      <c r="AA50" s="867"/>
      <c r="AB50" s="866"/>
      <c r="AC50" s="852"/>
      <c r="AD50" s="866"/>
      <c r="AE50" s="855"/>
      <c r="AF50" s="866"/>
      <c r="AG50" s="867"/>
      <c r="AH50" s="866"/>
      <c r="AI50" s="867"/>
      <c r="AJ50" s="866"/>
      <c r="AK50" s="867"/>
      <c r="AL50" s="866"/>
      <c r="AM50" s="852"/>
      <c r="AN50" s="866"/>
      <c r="AO50" s="867"/>
      <c r="AP50" s="866"/>
      <c r="AQ50" s="852"/>
      <c r="AR50" s="866"/>
      <c r="AS50" s="852"/>
      <c r="AT50" s="866"/>
      <c r="AU50" s="867"/>
      <c r="AV50" s="866"/>
      <c r="AW50" s="867"/>
      <c r="AX50" s="866"/>
      <c r="AY50" s="867"/>
      <c r="AZ50" s="866"/>
      <c r="BA50" s="867"/>
      <c r="BB50" s="866"/>
      <c r="BC50" s="867"/>
      <c r="BD50" s="866"/>
      <c r="BE50" s="867"/>
      <c r="BF50" s="867"/>
      <c r="BG50" s="867">
        <f t="shared" si="510"/>
        <v>0</v>
      </c>
      <c r="BH50" s="84"/>
      <c r="BI50" s="424"/>
      <c r="BJ50" s="424"/>
      <c r="BK50" s="424"/>
      <c r="BL50" s="424"/>
      <c r="BM50" s="424"/>
      <c r="BN50" s="959"/>
      <c r="BO50" s="959"/>
      <c r="BP50" s="764"/>
      <c r="BQ50" s="424"/>
      <c r="BR50" s="424"/>
      <c r="BS50" s="424"/>
      <c r="BT50" s="424"/>
      <c r="BU50" s="424"/>
      <c r="BV50" s="541"/>
      <c r="BW50" s="541"/>
      <c r="BX50" s="424"/>
      <c r="BY50" s="608">
        <f t="shared" si="498"/>
        <v>0</v>
      </c>
      <c r="BZ50" s="70"/>
      <c r="CA50" s="767"/>
      <c r="CB50" s="796"/>
      <c r="CC50" s="767"/>
      <c r="CD50" s="796"/>
      <c r="CE50" s="767"/>
      <c r="CF50" s="780"/>
      <c r="CG50" s="612"/>
      <c r="CH50" s="780"/>
      <c r="CI50" s="612"/>
      <c r="CJ50" s="612"/>
      <c r="CK50" s="767"/>
      <c r="CL50" s="780"/>
      <c r="CM50" s="612"/>
      <c r="CN50" s="780"/>
      <c r="CO50" s="767"/>
      <c r="CP50" s="780"/>
      <c r="CQ50" s="770"/>
      <c r="CR50" s="780"/>
      <c r="CS50" s="612"/>
      <c r="CT50" s="780"/>
      <c r="CU50" s="612"/>
      <c r="CV50" s="780"/>
      <c r="CW50" s="612"/>
      <c r="CX50" s="780"/>
      <c r="CY50" s="767"/>
      <c r="CZ50" s="780"/>
      <c r="DA50" s="612"/>
      <c r="DB50" s="780"/>
      <c r="DC50" s="767"/>
      <c r="DD50" s="780"/>
      <c r="DE50" s="612"/>
      <c r="DF50" s="780"/>
      <c r="DG50" s="612"/>
      <c r="DH50" s="780"/>
      <c r="DI50" s="612"/>
      <c r="DJ50" s="780"/>
      <c r="DK50" s="612"/>
      <c r="DL50" s="780"/>
      <c r="DM50" s="612"/>
      <c r="DN50" s="780"/>
      <c r="DO50" s="612"/>
      <c r="DP50" s="780"/>
      <c r="DQ50" s="612"/>
      <c r="DR50" s="612"/>
      <c r="DS50" s="612">
        <f t="shared" si="499"/>
        <v>0</v>
      </c>
      <c r="DT50" s="84"/>
      <c r="DU50" s="424"/>
      <c r="DV50" s="424"/>
      <c r="DW50" s="424"/>
      <c r="DX50" s="424"/>
      <c r="DY50" s="424"/>
      <c r="DZ50" s="959"/>
      <c r="EA50" s="959"/>
      <c r="EB50" s="764"/>
      <c r="EC50" s="424"/>
      <c r="ED50" s="424"/>
      <c r="EE50" s="424"/>
      <c r="EF50" s="424"/>
      <c r="EG50" s="424"/>
      <c r="EH50" s="424"/>
      <c r="EI50" s="424"/>
      <c r="EJ50" s="429">
        <f t="shared" si="50"/>
        <v>0</v>
      </c>
      <c r="EK50" s="429">
        <f t="shared" si="51"/>
        <v>0</v>
      </c>
      <c r="EL50" s="429">
        <f t="shared" si="52"/>
        <v>0</v>
      </c>
      <c r="EM50" s="1058">
        <f t="shared" si="53"/>
        <v>0</v>
      </c>
      <c r="EN50" s="1058">
        <f t="shared" si="54"/>
        <v>0</v>
      </c>
      <c r="EO50" s="1058">
        <f t="shared" si="55"/>
        <v>0</v>
      </c>
      <c r="EP50" s="1058">
        <f t="shared" si="56"/>
        <v>0</v>
      </c>
      <c r="EQ50" s="1058">
        <f t="shared" si="57"/>
        <v>0</v>
      </c>
      <c r="ER50" s="1058">
        <f t="shared" si="58"/>
        <v>0</v>
      </c>
      <c r="ES50" s="1058">
        <f t="shared" si="59"/>
        <v>0</v>
      </c>
      <c r="ET50" s="1058">
        <f t="shared" si="60"/>
        <v>0</v>
      </c>
      <c r="EU50" s="1058">
        <f t="shared" si="61"/>
        <v>0</v>
      </c>
      <c r="EV50" s="1058">
        <f t="shared" si="62"/>
        <v>0</v>
      </c>
      <c r="EW50" s="1058">
        <f t="shared" si="63"/>
        <v>0</v>
      </c>
      <c r="EX50" s="1058">
        <f t="shared" si="64"/>
        <v>0</v>
      </c>
      <c r="EY50" s="1058">
        <f t="shared" si="65"/>
        <v>0</v>
      </c>
      <c r="EZ50" s="1058">
        <f t="shared" si="66"/>
        <v>0</v>
      </c>
      <c r="FA50" s="1058">
        <f t="shared" si="67"/>
        <v>0</v>
      </c>
      <c r="FB50" s="1058">
        <f t="shared" si="68"/>
        <v>0</v>
      </c>
      <c r="FC50" s="1058">
        <f t="shared" si="69"/>
        <v>0</v>
      </c>
      <c r="FD50" s="1058">
        <f t="shared" si="70"/>
        <v>0</v>
      </c>
      <c r="FE50" s="1058">
        <f t="shared" si="71"/>
        <v>0</v>
      </c>
      <c r="FF50" s="1058">
        <f t="shared" si="72"/>
        <v>0</v>
      </c>
      <c r="FG50" s="1058">
        <f t="shared" si="73"/>
        <v>0</v>
      </c>
      <c r="FH50" s="1058">
        <f t="shared" si="74"/>
        <v>0</v>
      </c>
      <c r="FI50" s="1058">
        <f t="shared" si="75"/>
        <v>0</v>
      </c>
      <c r="FJ50" s="1058">
        <f t="shared" si="76"/>
        <v>0</v>
      </c>
      <c r="FK50" s="1058">
        <f t="shared" si="77"/>
        <v>0</v>
      </c>
      <c r="FL50" s="1058">
        <f t="shared" si="78"/>
        <v>0</v>
      </c>
      <c r="FM50" s="1058">
        <f t="shared" si="79"/>
        <v>0</v>
      </c>
      <c r="FN50" s="1058">
        <f t="shared" si="80"/>
        <v>0</v>
      </c>
      <c r="FO50" s="1059">
        <f t="shared" si="81"/>
        <v>0</v>
      </c>
      <c r="FP50" s="1058">
        <f t="shared" si="82"/>
        <v>0</v>
      </c>
      <c r="FQ50" s="1058">
        <f t="shared" si="83"/>
        <v>0</v>
      </c>
      <c r="FR50" s="1058">
        <f t="shared" si="84"/>
        <v>0</v>
      </c>
      <c r="FS50" s="1058">
        <f t="shared" si="85"/>
        <v>0</v>
      </c>
      <c r="FT50" s="1058">
        <f t="shared" si="86"/>
        <v>0</v>
      </c>
      <c r="FU50" s="1058">
        <f t="shared" si="87"/>
        <v>0</v>
      </c>
      <c r="FV50" s="1058">
        <f t="shared" si="88"/>
        <v>0</v>
      </c>
      <c r="FW50" s="1058">
        <f t="shared" si="89"/>
        <v>0</v>
      </c>
      <c r="FX50" s="1058">
        <f t="shared" si="90"/>
        <v>0</v>
      </c>
      <c r="FY50" s="1058">
        <f t="shared" si="91"/>
        <v>0</v>
      </c>
      <c r="FZ50" s="1058">
        <f t="shared" si="92"/>
        <v>0</v>
      </c>
      <c r="GA50" s="1058">
        <f t="shared" si="93"/>
        <v>0</v>
      </c>
      <c r="GB50" s="1058">
        <f t="shared" si="94"/>
        <v>0</v>
      </c>
      <c r="GC50" s="1058">
        <f t="shared" si="95"/>
        <v>0</v>
      </c>
      <c r="GE50" s="1058">
        <v>0</v>
      </c>
      <c r="GF50" s="1058">
        <v>0</v>
      </c>
      <c r="GG50" s="424"/>
      <c r="GH50" s="424"/>
      <c r="GI50" s="424"/>
      <c r="GJ50" s="424"/>
      <c r="GL50" s="559"/>
      <c r="GM50" s="559"/>
      <c r="GN50" s="406"/>
      <c r="GO50" s="406"/>
      <c r="GP50" s="406"/>
      <c r="GQ50" s="406"/>
      <c r="GR50" s="422"/>
    </row>
    <row r="51" spans="1:200" ht="24.95" customHeight="1" x14ac:dyDescent="0.45">
      <c r="A51" s="424"/>
      <c r="B51" s="959"/>
      <c r="C51" s="959"/>
      <c r="D51" s="764"/>
      <c r="E51" s="424"/>
      <c r="F51" s="424"/>
      <c r="G51" s="424"/>
      <c r="H51" s="424"/>
      <c r="I51" s="424"/>
      <c r="J51" s="541"/>
      <c r="K51" s="424"/>
      <c r="L51" s="424"/>
      <c r="M51" s="608">
        <f t="shared" si="509"/>
        <v>0</v>
      </c>
      <c r="N51" s="70"/>
      <c r="O51" s="852"/>
      <c r="P51" s="866"/>
      <c r="Q51" s="852"/>
      <c r="R51" s="866"/>
      <c r="S51" s="852"/>
      <c r="T51" s="866"/>
      <c r="U51" s="867"/>
      <c r="V51" s="866"/>
      <c r="W51" s="867"/>
      <c r="X51" s="852"/>
      <c r="Y51" s="852"/>
      <c r="Z51" s="866"/>
      <c r="AA51" s="867"/>
      <c r="AB51" s="866"/>
      <c r="AC51" s="852"/>
      <c r="AD51" s="866"/>
      <c r="AE51" s="855"/>
      <c r="AF51" s="866"/>
      <c r="AG51" s="867"/>
      <c r="AH51" s="866"/>
      <c r="AI51" s="867"/>
      <c r="AJ51" s="866"/>
      <c r="AK51" s="867"/>
      <c r="AL51" s="866"/>
      <c r="AM51" s="852"/>
      <c r="AN51" s="866"/>
      <c r="AO51" s="867"/>
      <c r="AP51" s="866"/>
      <c r="AQ51" s="852"/>
      <c r="AR51" s="866"/>
      <c r="AS51" s="852"/>
      <c r="AT51" s="866"/>
      <c r="AU51" s="867"/>
      <c r="AV51" s="866"/>
      <c r="AW51" s="867"/>
      <c r="AX51" s="866"/>
      <c r="AY51" s="867"/>
      <c r="AZ51" s="866"/>
      <c r="BA51" s="867"/>
      <c r="BB51" s="866"/>
      <c r="BC51" s="867"/>
      <c r="BD51" s="866"/>
      <c r="BE51" s="867"/>
      <c r="BF51" s="867"/>
      <c r="BG51" s="867">
        <f t="shared" si="510"/>
        <v>0</v>
      </c>
      <c r="BH51" s="84"/>
      <c r="BI51" s="424"/>
      <c r="BJ51" s="424"/>
      <c r="BK51" s="424"/>
      <c r="BL51" s="424"/>
      <c r="BM51" s="424"/>
      <c r="BN51" s="959"/>
      <c r="BO51" s="959"/>
      <c r="BP51" s="764"/>
      <c r="BQ51" s="424"/>
      <c r="BR51" s="424"/>
      <c r="BS51" s="424"/>
      <c r="BT51" s="424"/>
      <c r="BU51" s="424"/>
      <c r="BV51" s="541"/>
      <c r="BW51" s="541"/>
      <c r="BX51" s="424"/>
      <c r="BY51" s="608">
        <f t="shared" si="498"/>
        <v>0</v>
      </c>
      <c r="BZ51" s="70"/>
      <c r="CA51" s="767"/>
      <c r="CB51" s="796"/>
      <c r="CC51" s="767"/>
      <c r="CD51" s="796"/>
      <c r="CE51" s="767"/>
      <c r="CF51" s="780"/>
      <c r="CG51" s="612"/>
      <c r="CH51" s="780"/>
      <c r="CI51" s="612"/>
      <c r="CJ51" s="612"/>
      <c r="CK51" s="767"/>
      <c r="CL51" s="780"/>
      <c r="CM51" s="612"/>
      <c r="CN51" s="780"/>
      <c r="CO51" s="767"/>
      <c r="CP51" s="780"/>
      <c r="CQ51" s="770"/>
      <c r="CR51" s="780"/>
      <c r="CS51" s="612"/>
      <c r="CT51" s="780"/>
      <c r="CU51" s="612"/>
      <c r="CV51" s="780"/>
      <c r="CW51" s="612"/>
      <c r="CX51" s="780"/>
      <c r="CY51" s="767"/>
      <c r="CZ51" s="780"/>
      <c r="DA51" s="612"/>
      <c r="DB51" s="780"/>
      <c r="DC51" s="767"/>
      <c r="DD51" s="780"/>
      <c r="DE51" s="612"/>
      <c r="DF51" s="780"/>
      <c r="DG51" s="612"/>
      <c r="DH51" s="780"/>
      <c r="DI51" s="612"/>
      <c r="DJ51" s="780"/>
      <c r="DK51" s="612"/>
      <c r="DL51" s="780"/>
      <c r="DM51" s="612"/>
      <c r="DN51" s="780"/>
      <c r="DO51" s="612"/>
      <c r="DP51" s="780"/>
      <c r="DQ51" s="612"/>
      <c r="DR51" s="612"/>
      <c r="DS51" s="612">
        <f t="shared" si="499"/>
        <v>0</v>
      </c>
      <c r="DT51" s="84"/>
      <c r="DU51" s="424"/>
      <c r="DV51" s="424"/>
      <c r="DW51" s="424"/>
      <c r="DX51" s="424"/>
      <c r="DY51" s="424"/>
      <c r="DZ51" s="959"/>
      <c r="EA51" s="959"/>
      <c r="EB51" s="764"/>
      <c r="EC51" s="424"/>
      <c r="ED51" s="424"/>
      <c r="EE51" s="424"/>
      <c r="EF51" s="424"/>
      <c r="EG51" s="424"/>
      <c r="EH51" s="424"/>
      <c r="EI51" s="424"/>
      <c r="EJ51" s="429">
        <f t="shared" si="50"/>
        <v>0</v>
      </c>
      <c r="EK51" s="429">
        <f t="shared" si="51"/>
        <v>0</v>
      </c>
      <c r="EL51" s="429">
        <f t="shared" si="52"/>
        <v>0</v>
      </c>
      <c r="EM51" s="1058">
        <f t="shared" si="53"/>
        <v>0</v>
      </c>
      <c r="EN51" s="1058">
        <f t="shared" si="54"/>
        <v>0</v>
      </c>
      <c r="EO51" s="1058">
        <f t="shared" si="55"/>
        <v>0</v>
      </c>
      <c r="EP51" s="1058">
        <f t="shared" si="56"/>
        <v>0</v>
      </c>
      <c r="EQ51" s="1058">
        <f t="shared" si="57"/>
        <v>0</v>
      </c>
      <c r="ER51" s="1058">
        <f t="shared" si="58"/>
        <v>0</v>
      </c>
      <c r="ES51" s="1058">
        <f t="shared" si="59"/>
        <v>0</v>
      </c>
      <c r="ET51" s="1058">
        <f t="shared" si="60"/>
        <v>0</v>
      </c>
      <c r="EU51" s="1058">
        <f t="shared" si="61"/>
        <v>0</v>
      </c>
      <c r="EV51" s="1058">
        <f t="shared" si="62"/>
        <v>0</v>
      </c>
      <c r="EW51" s="1058">
        <f t="shared" si="63"/>
        <v>0</v>
      </c>
      <c r="EX51" s="1058">
        <f t="shared" si="64"/>
        <v>0</v>
      </c>
      <c r="EY51" s="1058">
        <f t="shared" si="65"/>
        <v>0</v>
      </c>
      <c r="EZ51" s="1058">
        <f t="shared" si="66"/>
        <v>0</v>
      </c>
      <c r="FA51" s="1058">
        <f t="shared" si="67"/>
        <v>0</v>
      </c>
      <c r="FB51" s="1058">
        <f t="shared" si="68"/>
        <v>0</v>
      </c>
      <c r="FC51" s="1058">
        <f t="shared" si="69"/>
        <v>0</v>
      </c>
      <c r="FD51" s="1058">
        <f t="shared" si="70"/>
        <v>0</v>
      </c>
      <c r="FE51" s="1058">
        <f t="shared" si="71"/>
        <v>0</v>
      </c>
      <c r="FF51" s="1058">
        <f t="shared" si="72"/>
        <v>0</v>
      </c>
      <c r="FG51" s="1058">
        <f t="shared" si="73"/>
        <v>0</v>
      </c>
      <c r="FH51" s="1058">
        <f t="shared" si="74"/>
        <v>0</v>
      </c>
      <c r="FI51" s="1058">
        <f t="shared" si="75"/>
        <v>0</v>
      </c>
      <c r="FJ51" s="1058">
        <f t="shared" si="76"/>
        <v>0</v>
      </c>
      <c r="FK51" s="1058">
        <f t="shared" si="77"/>
        <v>0</v>
      </c>
      <c r="FL51" s="1058">
        <f t="shared" si="78"/>
        <v>0</v>
      </c>
      <c r="FM51" s="1058">
        <f t="shared" si="79"/>
        <v>0</v>
      </c>
      <c r="FN51" s="1058">
        <f t="shared" si="80"/>
        <v>0</v>
      </c>
      <c r="FO51" s="1059">
        <f t="shared" si="81"/>
        <v>0</v>
      </c>
      <c r="FP51" s="1058">
        <f t="shared" si="82"/>
        <v>0</v>
      </c>
      <c r="FQ51" s="1058">
        <f t="shared" si="83"/>
        <v>0</v>
      </c>
      <c r="FR51" s="1058">
        <f t="shared" si="84"/>
        <v>0</v>
      </c>
      <c r="FS51" s="1058">
        <f t="shared" si="85"/>
        <v>0</v>
      </c>
      <c r="FT51" s="1058">
        <f t="shared" si="86"/>
        <v>0</v>
      </c>
      <c r="FU51" s="1058">
        <f t="shared" si="87"/>
        <v>0</v>
      </c>
      <c r="FV51" s="1058">
        <f t="shared" si="88"/>
        <v>0</v>
      </c>
      <c r="FW51" s="1058">
        <f t="shared" si="89"/>
        <v>0</v>
      </c>
      <c r="FX51" s="1058">
        <f t="shared" si="90"/>
        <v>0</v>
      </c>
      <c r="FY51" s="1058">
        <f t="shared" si="91"/>
        <v>0</v>
      </c>
      <c r="FZ51" s="1058">
        <f t="shared" si="92"/>
        <v>0</v>
      </c>
      <c r="GA51" s="1058">
        <f t="shared" si="93"/>
        <v>0</v>
      </c>
      <c r="GB51" s="1058">
        <f t="shared" si="94"/>
        <v>0</v>
      </c>
      <c r="GC51" s="1058">
        <f t="shared" si="95"/>
        <v>0</v>
      </c>
      <c r="GE51" s="1058">
        <v>0</v>
      </c>
      <c r="GF51" s="1058">
        <v>0</v>
      </c>
      <c r="GG51" s="424"/>
      <c r="GH51" s="424"/>
      <c r="GI51" s="424"/>
      <c r="GJ51" s="424"/>
      <c r="GL51" s="559"/>
      <c r="GM51" s="559"/>
      <c r="GN51" s="406"/>
      <c r="GO51" s="406"/>
      <c r="GP51" s="406"/>
      <c r="GQ51" s="406"/>
      <c r="GR51" s="422"/>
    </row>
    <row r="52" spans="1:200" ht="24.95" customHeight="1" x14ac:dyDescent="0.45">
      <c r="A52" s="424"/>
      <c r="B52" s="959"/>
      <c r="C52" s="959"/>
      <c r="D52" s="764"/>
      <c r="E52" s="424"/>
      <c r="F52" s="424"/>
      <c r="G52" s="424"/>
      <c r="H52" s="424"/>
      <c r="I52" s="424"/>
      <c r="J52" s="541"/>
      <c r="K52" s="424"/>
      <c r="L52" s="424"/>
      <c r="M52" s="608">
        <f t="shared" si="509"/>
        <v>0</v>
      </c>
      <c r="N52" s="70"/>
      <c r="O52" s="852"/>
      <c r="P52" s="866"/>
      <c r="Q52" s="852"/>
      <c r="R52" s="866"/>
      <c r="S52" s="852"/>
      <c r="T52" s="866"/>
      <c r="U52" s="867"/>
      <c r="V52" s="866"/>
      <c r="W52" s="867"/>
      <c r="X52" s="852"/>
      <c r="Y52" s="852"/>
      <c r="Z52" s="866"/>
      <c r="AA52" s="867"/>
      <c r="AB52" s="866"/>
      <c r="AC52" s="852"/>
      <c r="AD52" s="866"/>
      <c r="AE52" s="855"/>
      <c r="AF52" s="866"/>
      <c r="AG52" s="867"/>
      <c r="AH52" s="866"/>
      <c r="AI52" s="867"/>
      <c r="AJ52" s="866"/>
      <c r="AK52" s="867"/>
      <c r="AL52" s="866"/>
      <c r="AM52" s="852"/>
      <c r="AN52" s="866"/>
      <c r="AO52" s="867"/>
      <c r="AP52" s="866"/>
      <c r="AQ52" s="852"/>
      <c r="AR52" s="866"/>
      <c r="AS52" s="852"/>
      <c r="AT52" s="866"/>
      <c r="AU52" s="867"/>
      <c r="AV52" s="866"/>
      <c r="AW52" s="867"/>
      <c r="AX52" s="866"/>
      <c r="AY52" s="867"/>
      <c r="AZ52" s="866"/>
      <c r="BA52" s="867"/>
      <c r="BB52" s="866"/>
      <c r="BC52" s="867"/>
      <c r="BD52" s="866"/>
      <c r="BE52" s="867"/>
      <c r="BF52" s="867"/>
      <c r="BG52" s="867">
        <f t="shared" si="510"/>
        <v>0</v>
      </c>
      <c r="BH52" s="84"/>
      <c r="BI52" s="424"/>
      <c r="BJ52" s="424"/>
      <c r="BK52" s="424"/>
      <c r="BL52" s="424"/>
      <c r="BM52" s="424"/>
      <c r="BN52" s="959"/>
      <c r="BO52" s="959"/>
      <c r="BP52" s="764"/>
      <c r="BQ52" s="424"/>
      <c r="BR52" s="424"/>
      <c r="BS52" s="424"/>
      <c r="BT52" s="424"/>
      <c r="BU52" s="424"/>
      <c r="BV52" s="541"/>
      <c r="BW52" s="541"/>
      <c r="BX52" s="424"/>
      <c r="BY52" s="608">
        <f t="shared" si="498"/>
        <v>0</v>
      </c>
      <c r="BZ52" s="70"/>
      <c r="CA52" s="767"/>
      <c r="CB52" s="796"/>
      <c r="CC52" s="767"/>
      <c r="CD52" s="796"/>
      <c r="CE52" s="767"/>
      <c r="CF52" s="780"/>
      <c r="CG52" s="612"/>
      <c r="CH52" s="780"/>
      <c r="CI52" s="612"/>
      <c r="CJ52" s="612"/>
      <c r="CK52" s="767"/>
      <c r="CL52" s="780"/>
      <c r="CM52" s="612"/>
      <c r="CN52" s="780"/>
      <c r="CO52" s="767"/>
      <c r="CP52" s="780"/>
      <c r="CQ52" s="770"/>
      <c r="CR52" s="780"/>
      <c r="CS52" s="612"/>
      <c r="CT52" s="780"/>
      <c r="CU52" s="612"/>
      <c r="CV52" s="780"/>
      <c r="CW52" s="612"/>
      <c r="CX52" s="780"/>
      <c r="CY52" s="767"/>
      <c r="CZ52" s="780"/>
      <c r="DA52" s="612"/>
      <c r="DB52" s="780"/>
      <c r="DC52" s="767"/>
      <c r="DD52" s="780"/>
      <c r="DE52" s="612"/>
      <c r="DF52" s="780"/>
      <c r="DG52" s="612"/>
      <c r="DH52" s="780"/>
      <c r="DI52" s="612"/>
      <c r="DJ52" s="780"/>
      <c r="DK52" s="612"/>
      <c r="DL52" s="780"/>
      <c r="DM52" s="612"/>
      <c r="DN52" s="780"/>
      <c r="DO52" s="612"/>
      <c r="DP52" s="780"/>
      <c r="DQ52" s="612"/>
      <c r="DR52" s="612"/>
      <c r="DS52" s="612">
        <f t="shared" si="499"/>
        <v>0</v>
      </c>
      <c r="DT52" s="84"/>
      <c r="DU52" s="424"/>
      <c r="DV52" s="424"/>
      <c r="DW52" s="424"/>
      <c r="DX52" s="424"/>
      <c r="DY52" s="424"/>
      <c r="DZ52" s="959"/>
      <c r="EA52" s="959"/>
      <c r="EB52" s="764"/>
      <c r="EC52" s="424"/>
      <c r="ED52" s="424"/>
      <c r="EE52" s="424"/>
      <c r="EF52" s="424"/>
      <c r="EG52" s="424"/>
      <c r="EH52" s="424"/>
      <c r="EI52" s="424"/>
      <c r="EJ52" s="429">
        <f t="shared" si="50"/>
        <v>0</v>
      </c>
      <c r="EK52" s="429">
        <f t="shared" si="51"/>
        <v>0</v>
      </c>
      <c r="EL52" s="429">
        <f t="shared" si="52"/>
        <v>0</v>
      </c>
      <c r="EM52" s="1058">
        <f t="shared" si="53"/>
        <v>0</v>
      </c>
      <c r="EN52" s="1058">
        <f t="shared" si="54"/>
        <v>0</v>
      </c>
      <c r="EO52" s="1058">
        <f t="shared" si="55"/>
        <v>0</v>
      </c>
      <c r="EP52" s="1058">
        <f t="shared" si="56"/>
        <v>0</v>
      </c>
      <c r="EQ52" s="1058">
        <f t="shared" si="57"/>
        <v>0</v>
      </c>
      <c r="ER52" s="1058">
        <f t="shared" si="58"/>
        <v>0</v>
      </c>
      <c r="ES52" s="1058">
        <f t="shared" si="59"/>
        <v>0</v>
      </c>
      <c r="ET52" s="1058">
        <f t="shared" si="60"/>
        <v>0</v>
      </c>
      <c r="EU52" s="1058">
        <f t="shared" si="61"/>
        <v>0</v>
      </c>
      <c r="EV52" s="1058">
        <f t="shared" si="62"/>
        <v>0</v>
      </c>
      <c r="EW52" s="1058">
        <f t="shared" si="63"/>
        <v>0</v>
      </c>
      <c r="EX52" s="1058">
        <f t="shared" si="64"/>
        <v>0</v>
      </c>
      <c r="EY52" s="1058">
        <f t="shared" si="65"/>
        <v>0</v>
      </c>
      <c r="EZ52" s="1058">
        <f t="shared" si="66"/>
        <v>0</v>
      </c>
      <c r="FA52" s="1058">
        <f t="shared" si="67"/>
        <v>0</v>
      </c>
      <c r="FB52" s="1058">
        <f t="shared" si="68"/>
        <v>0</v>
      </c>
      <c r="FC52" s="1058">
        <f t="shared" si="69"/>
        <v>0</v>
      </c>
      <c r="FD52" s="1058">
        <f t="shared" si="70"/>
        <v>0</v>
      </c>
      <c r="FE52" s="1058">
        <f t="shared" si="71"/>
        <v>0</v>
      </c>
      <c r="FF52" s="1058">
        <f t="shared" si="72"/>
        <v>0</v>
      </c>
      <c r="FG52" s="1058">
        <f t="shared" si="73"/>
        <v>0</v>
      </c>
      <c r="FH52" s="1058">
        <f t="shared" si="74"/>
        <v>0</v>
      </c>
      <c r="FI52" s="1058">
        <f t="shared" si="75"/>
        <v>0</v>
      </c>
      <c r="FJ52" s="1058">
        <f t="shared" si="76"/>
        <v>0</v>
      </c>
      <c r="FK52" s="1058">
        <f t="shared" si="77"/>
        <v>0</v>
      </c>
      <c r="FL52" s="1058">
        <f t="shared" si="78"/>
        <v>0</v>
      </c>
      <c r="FM52" s="1058">
        <f t="shared" si="79"/>
        <v>0</v>
      </c>
      <c r="FN52" s="1058">
        <f t="shared" si="80"/>
        <v>0</v>
      </c>
      <c r="FO52" s="1059">
        <f t="shared" si="81"/>
        <v>0</v>
      </c>
      <c r="FP52" s="1058">
        <f t="shared" si="82"/>
        <v>0</v>
      </c>
      <c r="FQ52" s="1058">
        <f t="shared" si="83"/>
        <v>0</v>
      </c>
      <c r="FR52" s="1058">
        <f t="shared" si="84"/>
        <v>0</v>
      </c>
      <c r="FS52" s="1058">
        <f t="shared" si="85"/>
        <v>0</v>
      </c>
      <c r="FT52" s="1058">
        <f t="shared" si="86"/>
        <v>0</v>
      </c>
      <c r="FU52" s="1058">
        <f t="shared" si="87"/>
        <v>0</v>
      </c>
      <c r="FV52" s="1058">
        <f t="shared" si="88"/>
        <v>0</v>
      </c>
      <c r="FW52" s="1058">
        <f t="shared" si="89"/>
        <v>0</v>
      </c>
      <c r="FX52" s="1058">
        <f t="shared" si="90"/>
        <v>0</v>
      </c>
      <c r="FY52" s="1058">
        <f t="shared" si="91"/>
        <v>0</v>
      </c>
      <c r="FZ52" s="1058">
        <f t="shared" si="92"/>
        <v>0</v>
      </c>
      <c r="GA52" s="1058">
        <f t="shared" si="93"/>
        <v>0</v>
      </c>
      <c r="GB52" s="1058">
        <f t="shared" si="94"/>
        <v>0</v>
      </c>
      <c r="GC52" s="1058">
        <f t="shared" si="95"/>
        <v>0</v>
      </c>
      <c r="GE52" s="1058">
        <v>0</v>
      </c>
      <c r="GF52" s="1058">
        <v>0</v>
      </c>
      <c r="GG52" s="424"/>
      <c r="GH52" s="424"/>
      <c r="GI52" s="424"/>
      <c r="GJ52" s="424"/>
      <c r="GL52" s="559"/>
      <c r="GM52" s="559"/>
      <c r="GN52" s="406"/>
      <c r="GO52" s="406"/>
      <c r="GP52" s="406"/>
      <c r="GQ52" s="406"/>
      <c r="GR52" s="422"/>
    </row>
    <row r="53" spans="1:200" ht="24.95" customHeight="1" x14ac:dyDescent="0.45">
      <c r="A53" s="424"/>
      <c r="B53" s="959"/>
      <c r="C53" s="959"/>
      <c r="D53" s="764"/>
      <c r="E53" s="424"/>
      <c r="F53" s="424"/>
      <c r="G53" s="424"/>
      <c r="H53" s="424"/>
      <c r="I53" s="424"/>
      <c r="J53" s="541"/>
      <c r="K53" s="424"/>
      <c r="L53" s="424"/>
      <c r="M53" s="608">
        <f t="shared" si="509"/>
        <v>0</v>
      </c>
      <c r="N53" s="70"/>
      <c r="O53" s="852"/>
      <c r="P53" s="866"/>
      <c r="Q53" s="852"/>
      <c r="R53" s="866"/>
      <c r="S53" s="852"/>
      <c r="T53" s="866"/>
      <c r="U53" s="867"/>
      <c r="V53" s="866"/>
      <c r="W53" s="867"/>
      <c r="X53" s="852"/>
      <c r="Y53" s="852"/>
      <c r="Z53" s="866"/>
      <c r="AA53" s="867"/>
      <c r="AB53" s="866"/>
      <c r="AC53" s="852"/>
      <c r="AD53" s="866"/>
      <c r="AE53" s="855"/>
      <c r="AF53" s="866"/>
      <c r="AG53" s="867"/>
      <c r="AH53" s="866"/>
      <c r="AI53" s="867"/>
      <c r="AJ53" s="866"/>
      <c r="AK53" s="867"/>
      <c r="AL53" s="866"/>
      <c r="AM53" s="852"/>
      <c r="AN53" s="866"/>
      <c r="AO53" s="867"/>
      <c r="AP53" s="866"/>
      <c r="AQ53" s="852"/>
      <c r="AR53" s="866"/>
      <c r="AS53" s="852"/>
      <c r="AT53" s="866"/>
      <c r="AU53" s="867"/>
      <c r="AV53" s="866"/>
      <c r="AW53" s="867"/>
      <c r="AX53" s="866"/>
      <c r="AY53" s="867"/>
      <c r="AZ53" s="866"/>
      <c r="BA53" s="867"/>
      <c r="BB53" s="866"/>
      <c r="BC53" s="867"/>
      <c r="BD53" s="866"/>
      <c r="BE53" s="867"/>
      <c r="BF53" s="867"/>
      <c r="BG53" s="867">
        <f t="shared" si="510"/>
        <v>0</v>
      </c>
      <c r="BH53" s="84"/>
      <c r="BI53" s="424"/>
      <c r="BJ53" s="424"/>
      <c r="BK53" s="424"/>
      <c r="BL53" s="424"/>
      <c r="BM53" s="424"/>
      <c r="BN53" s="959"/>
      <c r="BO53" s="959"/>
      <c r="BP53" s="764"/>
      <c r="BQ53" s="424"/>
      <c r="BR53" s="424"/>
      <c r="BS53" s="424"/>
      <c r="BT53" s="424"/>
      <c r="BU53" s="424"/>
      <c r="BV53" s="541"/>
      <c r="BW53" s="541"/>
      <c r="BX53" s="424"/>
      <c r="BY53" s="608">
        <f t="shared" si="498"/>
        <v>0</v>
      </c>
      <c r="BZ53" s="70"/>
      <c r="CA53" s="767"/>
      <c r="CB53" s="796"/>
      <c r="CC53" s="767"/>
      <c r="CD53" s="796"/>
      <c r="CE53" s="767"/>
      <c r="CF53" s="780"/>
      <c r="CG53" s="612"/>
      <c r="CH53" s="780"/>
      <c r="CI53" s="612"/>
      <c r="CJ53" s="612"/>
      <c r="CK53" s="767"/>
      <c r="CL53" s="780"/>
      <c r="CM53" s="612"/>
      <c r="CN53" s="780"/>
      <c r="CO53" s="767"/>
      <c r="CP53" s="780"/>
      <c r="CQ53" s="770"/>
      <c r="CR53" s="780"/>
      <c r="CS53" s="612"/>
      <c r="CT53" s="780"/>
      <c r="CU53" s="612"/>
      <c r="CV53" s="780"/>
      <c r="CW53" s="612"/>
      <c r="CX53" s="780"/>
      <c r="CY53" s="767"/>
      <c r="CZ53" s="780"/>
      <c r="DA53" s="612"/>
      <c r="DB53" s="780"/>
      <c r="DC53" s="767"/>
      <c r="DD53" s="780"/>
      <c r="DE53" s="612"/>
      <c r="DF53" s="780"/>
      <c r="DG53" s="612"/>
      <c r="DH53" s="780"/>
      <c r="DI53" s="612"/>
      <c r="DJ53" s="780"/>
      <c r="DK53" s="612"/>
      <c r="DL53" s="780"/>
      <c r="DM53" s="612"/>
      <c r="DN53" s="780"/>
      <c r="DO53" s="612"/>
      <c r="DP53" s="780"/>
      <c r="DQ53" s="612"/>
      <c r="DR53" s="612"/>
      <c r="DS53" s="612">
        <f t="shared" si="499"/>
        <v>0</v>
      </c>
      <c r="DT53" s="84"/>
      <c r="DU53" s="424"/>
      <c r="DV53" s="424"/>
      <c r="DW53" s="424"/>
      <c r="DX53" s="424"/>
      <c r="DY53" s="424"/>
      <c r="DZ53" s="959"/>
      <c r="EA53" s="959"/>
      <c r="EB53" s="764"/>
      <c r="EC53" s="424"/>
      <c r="ED53" s="424"/>
      <c r="EE53" s="424"/>
      <c r="EF53" s="424"/>
      <c r="EG53" s="424"/>
      <c r="EH53" s="424"/>
      <c r="EI53" s="424"/>
      <c r="EJ53" s="429">
        <f t="shared" si="50"/>
        <v>0</v>
      </c>
      <c r="EK53" s="429">
        <f t="shared" si="51"/>
        <v>0</v>
      </c>
      <c r="EL53" s="429">
        <f t="shared" si="52"/>
        <v>0</v>
      </c>
      <c r="EM53" s="1058">
        <f t="shared" si="53"/>
        <v>0</v>
      </c>
      <c r="EN53" s="1058">
        <f t="shared" si="54"/>
        <v>0</v>
      </c>
      <c r="EO53" s="1058">
        <f t="shared" si="55"/>
        <v>0</v>
      </c>
      <c r="EP53" s="1058">
        <f t="shared" si="56"/>
        <v>0</v>
      </c>
      <c r="EQ53" s="1058">
        <f t="shared" si="57"/>
        <v>0</v>
      </c>
      <c r="ER53" s="1058">
        <f t="shared" si="58"/>
        <v>0</v>
      </c>
      <c r="ES53" s="1058">
        <f t="shared" si="59"/>
        <v>0</v>
      </c>
      <c r="ET53" s="1058">
        <f t="shared" si="60"/>
        <v>0</v>
      </c>
      <c r="EU53" s="1058">
        <f t="shared" si="61"/>
        <v>0</v>
      </c>
      <c r="EV53" s="1058">
        <f t="shared" si="62"/>
        <v>0</v>
      </c>
      <c r="EW53" s="1058">
        <f t="shared" si="63"/>
        <v>0</v>
      </c>
      <c r="EX53" s="1058">
        <f t="shared" si="64"/>
        <v>0</v>
      </c>
      <c r="EY53" s="1058">
        <f t="shared" si="65"/>
        <v>0</v>
      </c>
      <c r="EZ53" s="1058">
        <f t="shared" si="66"/>
        <v>0</v>
      </c>
      <c r="FA53" s="1058">
        <f t="shared" si="67"/>
        <v>0</v>
      </c>
      <c r="FB53" s="1058">
        <f t="shared" si="68"/>
        <v>0</v>
      </c>
      <c r="FC53" s="1058">
        <f t="shared" si="69"/>
        <v>0</v>
      </c>
      <c r="FD53" s="1058">
        <f t="shared" si="70"/>
        <v>0</v>
      </c>
      <c r="FE53" s="1058">
        <f t="shared" si="71"/>
        <v>0</v>
      </c>
      <c r="FF53" s="1058">
        <f t="shared" si="72"/>
        <v>0</v>
      </c>
      <c r="FG53" s="1058">
        <f t="shared" si="73"/>
        <v>0</v>
      </c>
      <c r="FH53" s="1058">
        <f t="shared" si="74"/>
        <v>0</v>
      </c>
      <c r="FI53" s="1058">
        <f t="shared" si="75"/>
        <v>0</v>
      </c>
      <c r="FJ53" s="1058">
        <f t="shared" si="76"/>
        <v>0</v>
      </c>
      <c r="FK53" s="1058">
        <f t="shared" si="77"/>
        <v>0</v>
      </c>
      <c r="FL53" s="1058">
        <f t="shared" si="78"/>
        <v>0</v>
      </c>
      <c r="FM53" s="1058">
        <f t="shared" si="79"/>
        <v>0</v>
      </c>
      <c r="FN53" s="1058">
        <f t="shared" si="80"/>
        <v>0</v>
      </c>
      <c r="FO53" s="1059">
        <f t="shared" si="81"/>
        <v>0</v>
      </c>
      <c r="FP53" s="1058">
        <f t="shared" si="82"/>
        <v>0</v>
      </c>
      <c r="FQ53" s="1058">
        <f t="shared" si="83"/>
        <v>0</v>
      </c>
      <c r="FR53" s="1058">
        <f t="shared" si="84"/>
        <v>0</v>
      </c>
      <c r="FS53" s="1058">
        <f t="shared" si="85"/>
        <v>0</v>
      </c>
      <c r="FT53" s="1058">
        <f t="shared" si="86"/>
        <v>0</v>
      </c>
      <c r="FU53" s="1058">
        <f t="shared" si="87"/>
        <v>0</v>
      </c>
      <c r="FV53" s="1058">
        <f t="shared" si="88"/>
        <v>0</v>
      </c>
      <c r="FW53" s="1058">
        <f t="shared" si="89"/>
        <v>0</v>
      </c>
      <c r="FX53" s="1058">
        <f t="shared" si="90"/>
        <v>0</v>
      </c>
      <c r="FY53" s="1058">
        <f t="shared" si="91"/>
        <v>0</v>
      </c>
      <c r="FZ53" s="1058">
        <f t="shared" si="92"/>
        <v>0</v>
      </c>
      <c r="GA53" s="1058">
        <f t="shared" si="93"/>
        <v>0</v>
      </c>
      <c r="GB53" s="1058">
        <f t="shared" si="94"/>
        <v>0</v>
      </c>
      <c r="GC53" s="1058">
        <f t="shared" si="95"/>
        <v>0</v>
      </c>
      <c r="GE53" s="1058">
        <v>0</v>
      </c>
      <c r="GF53" s="1058">
        <v>0</v>
      </c>
      <c r="GG53" s="424"/>
      <c r="GH53" s="424"/>
      <c r="GI53" s="424"/>
      <c r="GJ53" s="424"/>
      <c r="GL53" s="559"/>
      <c r="GM53" s="559"/>
      <c r="GN53" s="406"/>
      <c r="GO53" s="406"/>
      <c r="GP53" s="406"/>
      <c r="GQ53" s="406"/>
      <c r="GR53" s="422"/>
    </row>
    <row r="54" spans="1:200" ht="24.95" customHeight="1" x14ac:dyDescent="0.45">
      <c r="A54" s="424"/>
      <c r="B54" s="959"/>
      <c r="C54" s="959"/>
      <c r="D54" s="764"/>
      <c r="E54" s="424"/>
      <c r="F54" s="424"/>
      <c r="G54" s="424"/>
      <c r="H54" s="424"/>
      <c r="I54" s="424"/>
      <c r="J54" s="541"/>
      <c r="K54" s="424"/>
      <c r="L54" s="424"/>
      <c r="M54" s="608">
        <f t="shared" si="509"/>
        <v>0</v>
      </c>
      <c r="N54" s="70"/>
      <c r="O54" s="852"/>
      <c r="P54" s="866"/>
      <c r="Q54" s="852"/>
      <c r="R54" s="866"/>
      <c r="S54" s="852"/>
      <c r="T54" s="866"/>
      <c r="U54" s="867"/>
      <c r="V54" s="866"/>
      <c r="W54" s="867"/>
      <c r="X54" s="852"/>
      <c r="Y54" s="852"/>
      <c r="Z54" s="866"/>
      <c r="AA54" s="867"/>
      <c r="AB54" s="866"/>
      <c r="AC54" s="852"/>
      <c r="AD54" s="866"/>
      <c r="AE54" s="855"/>
      <c r="AF54" s="866"/>
      <c r="AG54" s="867"/>
      <c r="AH54" s="866"/>
      <c r="AI54" s="867"/>
      <c r="AJ54" s="866"/>
      <c r="AK54" s="867"/>
      <c r="AL54" s="866"/>
      <c r="AM54" s="852"/>
      <c r="AN54" s="866"/>
      <c r="AO54" s="867"/>
      <c r="AP54" s="866"/>
      <c r="AQ54" s="852"/>
      <c r="AR54" s="866"/>
      <c r="AS54" s="852"/>
      <c r="AT54" s="866"/>
      <c r="AU54" s="867"/>
      <c r="AV54" s="866"/>
      <c r="AW54" s="867"/>
      <c r="AX54" s="866"/>
      <c r="AY54" s="867"/>
      <c r="AZ54" s="866"/>
      <c r="BA54" s="867"/>
      <c r="BB54" s="866"/>
      <c r="BC54" s="867"/>
      <c r="BD54" s="866"/>
      <c r="BE54" s="867"/>
      <c r="BF54" s="867"/>
      <c r="BG54" s="867">
        <f t="shared" si="510"/>
        <v>0</v>
      </c>
      <c r="BH54" s="84"/>
      <c r="BI54" s="424"/>
      <c r="BJ54" s="424"/>
      <c r="BK54" s="424"/>
      <c r="BL54" s="424"/>
      <c r="BM54" s="424"/>
      <c r="BN54" s="959"/>
      <c r="BO54" s="959"/>
      <c r="BP54" s="764"/>
      <c r="BQ54" s="424"/>
      <c r="BR54" s="424"/>
      <c r="BS54" s="424"/>
      <c r="BT54" s="424"/>
      <c r="BU54" s="424"/>
      <c r="BV54" s="541"/>
      <c r="BW54" s="541"/>
      <c r="BX54" s="424"/>
      <c r="BY54" s="608">
        <f t="shared" si="498"/>
        <v>0</v>
      </c>
      <c r="BZ54" s="70"/>
      <c r="CA54" s="767"/>
      <c r="CB54" s="796"/>
      <c r="CC54" s="767"/>
      <c r="CD54" s="796"/>
      <c r="CE54" s="767"/>
      <c r="CF54" s="780"/>
      <c r="CG54" s="612"/>
      <c r="CH54" s="780"/>
      <c r="CI54" s="612"/>
      <c r="CJ54" s="612"/>
      <c r="CK54" s="767"/>
      <c r="CL54" s="780"/>
      <c r="CM54" s="612"/>
      <c r="CN54" s="780"/>
      <c r="CO54" s="767"/>
      <c r="CP54" s="780"/>
      <c r="CQ54" s="770"/>
      <c r="CR54" s="780"/>
      <c r="CS54" s="612"/>
      <c r="CT54" s="780"/>
      <c r="CU54" s="612"/>
      <c r="CV54" s="780"/>
      <c r="CW54" s="612"/>
      <c r="CX54" s="780"/>
      <c r="CY54" s="767"/>
      <c r="CZ54" s="780"/>
      <c r="DA54" s="612"/>
      <c r="DB54" s="780"/>
      <c r="DC54" s="767"/>
      <c r="DD54" s="780"/>
      <c r="DE54" s="612"/>
      <c r="DF54" s="780"/>
      <c r="DG54" s="612"/>
      <c r="DH54" s="780"/>
      <c r="DI54" s="612"/>
      <c r="DJ54" s="780"/>
      <c r="DK54" s="612"/>
      <c r="DL54" s="780"/>
      <c r="DM54" s="612"/>
      <c r="DN54" s="780"/>
      <c r="DO54" s="612"/>
      <c r="DP54" s="780"/>
      <c r="DQ54" s="612"/>
      <c r="DR54" s="612"/>
      <c r="DS54" s="612">
        <f t="shared" si="499"/>
        <v>0</v>
      </c>
      <c r="DT54" s="84"/>
      <c r="DU54" s="424"/>
      <c r="DV54" s="424"/>
      <c r="DW54" s="424"/>
      <c r="DX54" s="424"/>
      <c r="DY54" s="424"/>
      <c r="DZ54" s="959"/>
      <c r="EA54" s="959"/>
      <c r="EB54" s="764"/>
      <c r="EC54" s="424"/>
      <c r="ED54" s="424"/>
      <c r="EE54" s="424"/>
      <c r="EF54" s="424"/>
      <c r="EG54" s="424"/>
      <c r="EH54" s="424"/>
      <c r="EI54" s="424"/>
      <c r="EJ54" s="429">
        <f t="shared" si="50"/>
        <v>0</v>
      </c>
      <c r="EK54" s="429">
        <f t="shared" si="51"/>
        <v>0</v>
      </c>
      <c r="EL54" s="429">
        <f t="shared" si="52"/>
        <v>0</v>
      </c>
      <c r="EM54" s="1058">
        <f t="shared" si="53"/>
        <v>0</v>
      </c>
      <c r="EN54" s="1058">
        <f t="shared" si="54"/>
        <v>0</v>
      </c>
      <c r="EO54" s="1058">
        <f t="shared" si="55"/>
        <v>0</v>
      </c>
      <c r="EP54" s="1058">
        <f t="shared" si="56"/>
        <v>0</v>
      </c>
      <c r="EQ54" s="1058">
        <f t="shared" si="57"/>
        <v>0</v>
      </c>
      <c r="ER54" s="1058">
        <f t="shared" si="58"/>
        <v>0</v>
      </c>
      <c r="ES54" s="1058">
        <f t="shared" si="59"/>
        <v>0</v>
      </c>
      <c r="ET54" s="1058">
        <f t="shared" si="60"/>
        <v>0</v>
      </c>
      <c r="EU54" s="1058">
        <f t="shared" si="61"/>
        <v>0</v>
      </c>
      <c r="EV54" s="1058">
        <f t="shared" si="62"/>
        <v>0</v>
      </c>
      <c r="EW54" s="1058">
        <f t="shared" si="63"/>
        <v>0</v>
      </c>
      <c r="EX54" s="1058">
        <f t="shared" si="64"/>
        <v>0</v>
      </c>
      <c r="EY54" s="1058">
        <f t="shared" si="65"/>
        <v>0</v>
      </c>
      <c r="EZ54" s="1058">
        <f t="shared" si="66"/>
        <v>0</v>
      </c>
      <c r="FA54" s="1058">
        <f t="shared" si="67"/>
        <v>0</v>
      </c>
      <c r="FB54" s="1058">
        <f t="shared" si="68"/>
        <v>0</v>
      </c>
      <c r="FC54" s="1058">
        <f t="shared" si="69"/>
        <v>0</v>
      </c>
      <c r="FD54" s="1058">
        <f t="shared" si="70"/>
        <v>0</v>
      </c>
      <c r="FE54" s="1058">
        <f t="shared" si="71"/>
        <v>0</v>
      </c>
      <c r="FF54" s="1058">
        <f t="shared" si="72"/>
        <v>0</v>
      </c>
      <c r="FG54" s="1058">
        <f t="shared" si="73"/>
        <v>0</v>
      </c>
      <c r="FH54" s="1058">
        <f t="shared" si="74"/>
        <v>0</v>
      </c>
      <c r="FI54" s="1058">
        <f t="shared" si="75"/>
        <v>0</v>
      </c>
      <c r="FJ54" s="1058">
        <f t="shared" si="76"/>
        <v>0</v>
      </c>
      <c r="FK54" s="1058">
        <f t="shared" si="77"/>
        <v>0</v>
      </c>
      <c r="FL54" s="1058">
        <f t="shared" si="78"/>
        <v>0</v>
      </c>
      <c r="FM54" s="1058">
        <f t="shared" si="79"/>
        <v>0</v>
      </c>
      <c r="FN54" s="1058">
        <f t="shared" si="80"/>
        <v>0</v>
      </c>
      <c r="FO54" s="1059">
        <f t="shared" si="81"/>
        <v>0</v>
      </c>
      <c r="FP54" s="1058">
        <f t="shared" si="82"/>
        <v>0</v>
      </c>
      <c r="FQ54" s="1058">
        <f t="shared" si="83"/>
        <v>0</v>
      </c>
      <c r="FR54" s="1058">
        <f t="shared" si="84"/>
        <v>0</v>
      </c>
      <c r="FS54" s="1058">
        <f t="shared" si="85"/>
        <v>0</v>
      </c>
      <c r="FT54" s="1058">
        <f t="shared" si="86"/>
        <v>0</v>
      </c>
      <c r="FU54" s="1058">
        <f t="shared" si="87"/>
        <v>0</v>
      </c>
      <c r="FV54" s="1058">
        <f t="shared" si="88"/>
        <v>0</v>
      </c>
      <c r="FW54" s="1058">
        <f t="shared" si="89"/>
        <v>0</v>
      </c>
      <c r="FX54" s="1058">
        <f t="shared" si="90"/>
        <v>0</v>
      </c>
      <c r="FY54" s="1058">
        <f t="shared" si="91"/>
        <v>0</v>
      </c>
      <c r="FZ54" s="1058">
        <f t="shared" si="92"/>
        <v>0</v>
      </c>
      <c r="GA54" s="1058">
        <f t="shared" si="93"/>
        <v>0</v>
      </c>
      <c r="GB54" s="1058">
        <f t="shared" si="94"/>
        <v>0</v>
      </c>
      <c r="GC54" s="1058">
        <f t="shared" si="95"/>
        <v>0</v>
      </c>
      <c r="GE54" s="1058">
        <v>0</v>
      </c>
      <c r="GF54" s="1058">
        <v>0</v>
      </c>
      <c r="GG54" s="424"/>
      <c r="GH54" s="424"/>
      <c r="GI54" s="424"/>
      <c r="GJ54" s="424"/>
      <c r="GL54" s="559"/>
      <c r="GM54" s="559"/>
      <c r="GN54" s="406"/>
      <c r="GO54" s="406"/>
      <c r="GP54" s="406"/>
      <c r="GQ54" s="406"/>
      <c r="GR54" s="422"/>
    </row>
    <row r="55" spans="1:200" ht="24.95" customHeight="1" x14ac:dyDescent="0.45">
      <c r="A55" s="424">
        <v>5</v>
      </c>
      <c r="B55" s="949" t="s">
        <v>651</v>
      </c>
      <c r="C55" s="950" t="s">
        <v>648</v>
      </c>
      <c r="D55" s="927">
        <v>1</v>
      </c>
      <c r="E55" s="424"/>
      <c r="F55" s="424"/>
      <c r="G55" s="424"/>
      <c r="H55" s="424"/>
      <c r="I55" s="424"/>
      <c r="J55" s="541"/>
      <c r="K55" s="424"/>
      <c r="L55" s="424">
        <f>SUM(L56:L62)</f>
        <v>160</v>
      </c>
      <c r="M55" s="424">
        <f>SUM(M56:M62)</f>
        <v>80</v>
      </c>
      <c r="N55" s="424">
        <f>SUM(N56:N62)</f>
        <v>30</v>
      </c>
      <c r="O55" s="765">
        <f>SUM(O56:O62)</f>
        <v>30</v>
      </c>
      <c r="P55" s="766"/>
      <c r="Q55" s="765">
        <f t="shared" ref="Q55:BG55" si="511">SUM(Q56:Q62)</f>
        <v>14</v>
      </c>
      <c r="R55" s="766">
        <f t="shared" si="511"/>
        <v>36</v>
      </c>
      <c r="S55" s="765">
        <f t="shared" si="511"/>
        <v>36</v>
      </c>
      <c r="T55" s="766">
        <f t="shared" si="511"/>
        <v>0</v>
      </c>
      <c r="U55" s="766">
        <f t="shared" si="511"/>
        <v>0</v>
      </c>
      <c r="V55" s="766">
        <f t="shared" si="511"/>
        <v>0</v>
      </c>
      <c r="W55" s="766">
        <f t="shared" si="511"/>
        <v>0</v>
      </c>
      <c r="X55" s="765">
        <f t="shared" si="511"/>
        <v>0</v>
      </c>
      <c r="Y55" s="765">
        <f t="shared" si="511"/>
        <v>4</v>
      </c>
      <c r="Z55" s="766">
        <f t="shared" si="511"/>
        <v>0</v>
      </c>
      <c r="AA55" s="766">
        <f t="shared" si="511"/>
        <v>0</v>
      </c>
      <c r="AB55" s="766">
        <f t="shared" si="511"/>
        <v>0</v>
      </c>
      <c r="AC55" s="765">
        <f t="shared" si="511"/>
        <v>0</v>
      </c>
      <c r="AD55" s="766">
        <f t="shared" si="511"/>
        <v>1</v>
      </c>
      <c r="AE55" s="765">
        <f t="shared" si="511"/>
        <v>75</v>
      </c>
      <c r="AF55" s="766">
        <f t="shared" si="511"/>
        <v>0</v>
      </c>
      <c r="AG55" s="766">
        <f t="shared" si="511"/>
        <v>0</v>
      </c>
      <c r="AH55" s="766">
        <f t="shared" si="511"/>
        <v>0</v>
      </c>
      <c r="AI55" s="766">
        <f t="shared" si="511"/>
        <v>0</v>
      </c>
      <c r="AJ55" s="766">
        <f t="shared" si="511"/>
        <v>0</v>
      </c>
      <c r="AK55" s="766">
        <f t="shared" si="511"/>
        <v>0</v>
      </c>
      <c r="AL55" s="766">
        <f t="shared" si="511"/>
        <v>1</v>
      </c>
      <c r="AM55" s="765">
        <f t="shared" si="511"/>
        <v>48</v>
      </c>
      <c r="AN55" s="766">
        <f t="shared" si="511"/>
        <v>0</v>
      </c>
      <c r="AO55" s="766">
        <f t="shared" si="511"/>
        <v>0</v>
      </c>
      <c r="AP55" s="766">
        <f t="shared" si="511"/>
        <v>0</v>
      </c>
      <c r="AQ55" s="765">
        <f t="shared" si="511"/>
        <v>0</v>
      </c>
      <c r="AR55" s="766">
        <f t="shared" si="511"/>
        <v>0</v>
      </c>
      <c r="AS55" s="765">
        <f t="shared" si="511"/>
        <v>0</v>
      </c>
      <c r="AT55" s="766">
        <f t="shared" si="511"/>
        <v>1</v>
      </c>
      <c r="AU55" s="766">
        <f t="shared" si="511"/>
        <v>8</v>
      </c>
      <c r="AV55" s="766">
        <f t="shared" si="511"/>
        <v>0</v>
      </c>
      <c r="AW55" s="766">
        <f t="shared" si="511"/>
        <v>0</v>
      </c>
      <c r="AX55" s="766">
        <f t="shared" si="511"/>
        <v>0</v>
      </c>
      <c r="AY55" s="766">
        <f t="shared" si="511"/>
        <v>0</v>
      </c>
      <c r="AZ55" s="766">
        <f t="shared" si="511"/>
        <v>0</v>
      </c>
      <c r="BA55" s="766">
        <f t="shared" si="511"/>
        <v>0</v>
      </c>
      <c r="BB55" s="766">
        <f t="shared" si="511"/>
        <v>0</v>
      </c>
      <c r="BC55" s="766">
        <f t="shared" si="511"/>
        <v>0</v>
      </c>
      <c r="BD55" s="766">
        <f t="shared" si="511"/>
        <v>0</v>
      </c>
      <c r="BE55" s="766">
        <f t="shared" si="511"/>
        <v>0</v>
      </c>
      <c r="BF55" s="766">
        <f t="shared" si="511"/>
        <v>215</v>
      </c>
      <c r="BG55" s="766">
        <f t="shared" si="511"/>
        <v>80</v>
      </c>
      <c r="BH55" s="425"/>
      <c r="BI55" s="424"/>
      <c r="BJ55" s="424"/>
      <c r="BK55" s="424"/>
      <c r="BL55" s="424"/>
      <c r="BM55" s="424">
        <v>5</v>
      </c>
      <c r="BN55" s="949" t="s">
        <v>651</v>
      </c>
      <c r="BO55" s="950" t="s">
        <v>648</v>
      </c>
      <c r="BP55" s="927">
        <v>1</v>
      </c>
      <c r="BQ55" s="424"/>
      <c r="BR55" s="424"/>
      <c r="BS55" s="424"/>
      <c r="BT55" s="424"/>
      <c r="BU55" s="424"/>
      <c r="BV55" s="541"/>
      <c r="BW55" s="541"/>
      <c r="BX55" s="424">
        <f>SUM(BX56:BX62)</f>
        <v>240</v>
      </c>
      <c r="BY55" s="424">
        <f>SUM(BY56:BY62)</f>
        <v>128</v>
      </c>
      <c r="BZ55" s="424">
        <f>SUM(BZ56:BZ62)</f>
        <v>16</v>
      </c>
      <c r="CA55" s="765">
        <f>SUM(CA56:CA62)</f>
        <v>20</v>
      </c>
      <c r="CB55" s="765"/>
      <c r="CC55" s="765">
        <f t="shared" ref="CC55:DS55" si="512">SUM(CC56:CC62)</f>
        <v>16</v>
      </c>
      <c r="CD55" s="765">
        <f t="shared" si="512"/>
        <v>96</v>
      </c>
      <c r="CE55" s="765">
        <f t="shared" si="512"/>
        <v>132</v>
      </c>
      <c r="CF55" s="766">
        <f t="shared" si="512"/>
        <v>0</v>
      </c>
      <c r="CG55" s="766">
        <f t="shared" si="512"/>
        <v>0</v>
      </c>
      <c r="CH55" s="766">
        <f t="shared" si="512"/>
        <v>0</v>
      </c>
      <c r="CI55" s="766">
        <f t="shared" si="512"/>
        <v>0</v>
      </c>
      <c r="CJ55" s="766">
        <f t="shared" si="512"/>
        <v>2</v>
      </c>
      <c r="CK55" s="765">
        <f t="shared" si="512"/>
        <v>8.5</v>
      </c>
      <c r="CL55" s="766">
        <f t="shared" si="512"/>
        <v>0</v>
      </c>
      <c r="CM55" s="766">
        <f t="shared" si="512"/>
        <v>0</v>
      </c>
      <c r="CN55" s="766">
        <f t="shared" si="512"/>
        <v>4</v>
      </c>
      <c r="CO55" s="765">
        <f t="shared" si="512"/>
        <v>32</v>
      </c>
      <c r="CP55" s="766">
        <f t="shared" si="512"/>
        <v>1</v>
      </c>
      <c r="CQ55" s="765">
        <f t="shared" si="512"/>
        <v>75</v>
      </c>
      <c r="CR55" s="766">
        <f t="shared" si="512"/>
        <v>0</v>
      </c>
      <c r="CS55" s="766">
        <f t="shared" si="512"/>
        <v>0</v>
      </c>
      <c r="CT55" s="766">
        <f t="shared" si="512"/>
        <v>0</v>
      </c>
      <c r="CU55" s="766">
        <f t="shared" si="512"/>
        <v>0</v>
      </c>
      <c r="CV55" s="766">
        <f t="shared" si="512"/>
        <v>0</v>
      </c>
      <c r="CW55" s="766">
        <f t="shared" si="512"/>
        <v>0</v>
      </c>
      <c r="CX55" s="766">
        <f t="shared" si="512"/>
        <v>1</v>
      </c>
      <c r="CY55" s="765">
        <f t="shared" si="512"/>
        <v>48</v>
      </c>
      <c r="CZ55" s="766">
        <f t="shared" si="512"/>
        <v>0</v>
      </c>
      <c r="DA55" s="766">
        <f t="shared" si="512"/>
        <v>0</v>
      </c>
      <c r="DB55" s="766">
        <f t="shared" si="512"/>
        <v>1</v>
      </c>
      <c r="DC55" s="765">
        <f t="shared" si="512"/>
        <v>8.11</v>
      </c>
      <c r="DD55" s="766">
        <f t="shared" si="512"/>
        <v>2</v>
      </c>
      <c r="DE55" s="766">
        <f t="shared" si="512"/>
        <v>24</v>
      </c>
      <c r="DF55" s="766">
        <f t="shared" si="512"/>
        <v>0</v>
      </c>
      <c r="DG55" s="766">
        <f t="shared" si="512"/>
        <v>0</v>
      </c>
      <c r="DH55" s="766">
        <f t="shared" si="512"/>
        <v>0</v>
      </c>
      <c r="DI55" s="766">
        <f t="shared" si="512"/>
        <v>0</v>
      </c>
      <c r="DJ55" s="766">
        <f t="shared" si="512"/>
        <v>0</v>
      </c>
      <c r="DK55" s="766">
        <f t="shared" si="512"/>
        <v>0</v>
      </c>
      <c r="DL55" s="766">
        <f t="shared" si="512"/>
        <v>2</v>
      </c>
      <c r="DM55" s="766">
        <f t="shared" si="512"/>
        <v>64</v>
      </c>
      <c r="DN55" s="766">
        <f t="shared" si="512"/>
        <v>0</v>
      </c>
      <c r="DO55" s="766">
        <f t="shared" si="512"/>
        <v>0</v>
      </c>
      <c r="DP55" s="766">
        <f t="shared" si="512"/>
        <v>0</v>
      </c>
      <c r="DQ55" s="766">
        <f t="shared" si="512"/>
        <v>0</v>
      </c>
      <c r="DR55" s="766">
        <f t="shared" si="512"/>
        <v>429.61</v>
      </c>
      <c r="DS55" s="766">
        <f t="shared" si="512"/>
        <v>266.11</v>
      </c>
      <c r="DT55" s="425"/>
      <c r="DU55" s="424"/>
      <c r="DV55" s="424"/>
      <c r="DW55" s="424"/>
      <c r="DX55" s="424"/>
      <c r="DY55" s="424">
        <v>5</v>
      </c>
      <c r="DZ55" s="949" t="s">
        <v>651</v>
      </c>
      <c r="EA55" s="950" t="s">
        <v>648</v>
      </c>
      <c r="EB55" s="927">
        <v>1</v>
      </c>
      <c r="EC55" s="424"/>
      <c r="ED55" s="424"/>
      <c r="EE55" s="424"/>
      <c r="EF55" s="424"/>
      <c r="EG55" s="424"/>
      <c r="EH55" s="424"/>
      <c r="EI55" s="424"/>
      <c r="EJ55" s="429">
        <f t="shared" si="50"/>
        <v>400</v>
      </c>
      <c r="EK55" s="429">
        <f t="shared" si="51"/>
        <v>208</v>
      </c>
      <c r="EL55" s="429">
        <f t="shared" si="52"/>
        <v>46</v>
      </c>
      <c r="EM55" s="1058">
        <f t="shared" si="53"/>
        <v>50</v>
      </c>
      <c r="EN55" s="1058">
        <f t="shared" si="54"/>
        <v>0</v>
      </c>
      <c r="EO55" s="1058">
        <f t="shared" si="55"/>
        <v>30</v>
      </c>
      <c r="EP55" s="1058">
        <f t="shared" si="56"/>
        <v>132</v>
      </c>
      <c r="EQ55" s="1058">
        <f t="shared" si="57"/>
        <v>168</v>
      </c>
      <c r="ER55" s="1058">
        <f t="shared" si="58"/>
        <v>0</v>
      </c>
      <c r="ES55" s="1058">
        <f t="shared" si="59"/>
        <v>0</v>
      </c>
      <c r="ET55" s="1058">
        <f t="shared" si="60"/>
        <v>0</v>
      </c>
      <c r="EU55" s="1058">
        <f t="shared" si="61"/>
        <v>0</v>
      </c>
      <c r="EV55" s="1058">
        <f t="shared" si="62"/>
        <v>2</v>
      </c>
      <c r="EW55" s="1058">
        <f t="shared" si="63"/>
        <v>12.5</v>
      </c>
      <c r="EX55" s="1058">
        <f t="shared" si="64"/>
        <v>0</v>
      </c>
      <c r="EY55" s="1058">
        <f t="shared" si="65"/>
        <v>0</v>
      </c>
      <c r="EZ55" s="1058">
        <f t="shared" si="66"/>
        <v>4</v>
      </c>
      <c r="FA55" s="1058">
        <f t="shared" si="67"/>
        <v>32</v>
      </c>
      <c r="FB55" s="1058">
        <f t="shared" si="68"/>
        <v>2</v>
      </c>
      <c r="FC55" s="1058">
        <f t="shared" si="69"/>
        <v>150</v>
      </c>
      <c r="FD55" s="1058">
        <f t="shared" si="70"/>
        <v>0</v>
      </c>
      <c r="FE55" s="1058">
        <f t="shared" si="71"/>
        <v>0</v>
      </c>
      <c r="FF55" s="1058">
        <f t="shared" si="72"/>
        <v>0</v>
      </c>
      <c r="FG55" s="1058">
        <f t="shared" si="73"/>
        <v>0</v>
      </c>
      <c r="FH55" s="1058">
        <f t="shared" si="74"/>
        <v>0</v>
      </c>
      <c r="FI55" s="1058">
        <f t="shared" si="75"/>
        <v>0</v>
      </c>
      <c r="FJ55" s="1058">
        <f t="shared" si="76"/>
        <v>2</v>
      </c>
      <c r="FK55" s="1058">
        <f t="shared" si="77"/>
        <v>96</v>
      </c>
      <c r="FL55" s="1058">
        <f t="shared" si="78"/>
        <v>0</v>
      </c>
      <c r="FM55" s="1058">
        <f t="shared" si="79"/>
        <v>0</v>
      </c>
      <c r="FN55" s="1058">
        <f t="shared" si="80"/>
        <v>1</v>
      </c>
      <c r="FO55" s="1059">
        <f t="shared" si="81"/>
        <v>8.11</v>
      </c>
      <c r="FP55" s="1058">
        <f t="shared" si="82"/>
        <v>2</v>
      </c>
      <c r="FQ55" s="1058">
        <f t="shared" si="83"/>
        <v>24</v>
      </c>
      <c r="FR55" s="1058">
        <f t="shared" si="84"/>
        <v>1</v>
      </c>
      <c r="FS55" s="1058">
        <f t="shared" si="85"/>
        <v>8</v>
      </c>
      <c r="FT55" s="1058">
        <f t="shared" si="86"/>
        <v>0</v>
      </c>
      <c r="FU55" s="1058">
        <f t="shared" si="87"/>
        <v>0</v>
      </c>
      <c r="FV55" s="1058">
        <f t="shared" si="88"/>
        <v>0</v>
      </c>
      <c r="FW55" s="1058">
        <f t="shared" si="89"/>
        <v>0</v>
      </c>
      <c r="FX55" s="1058">
        <f t="shared" si="90"/>
        <v>2</v>
      </c>
      <c r="FY55" s="1058">
        <f t="shared" si="91"/>
        <v>64</v>
      </c>
      <c r="FZ55" s="1058">
        <f t="shared" si="92"/>
        <v>0</v>
      </c>
      <c r="GA55" s="1058">
        <f t="shared" si="93"/>
        <v>0</v>
      </c>
      <c r="GB55" s="1058">
        <f t="shared" si="94"/>
        <v>0</v>
      </c>
      <c r="GC55" s="1058">
        <f t="shared" si="95"/>
        <v>0</v>
      </c>
      <c r="GE55" s="1058">
        <v>644.61</v>
      </c>
      <c r="GF55" s="1058">
        <v>346.11</v>
      </c>
      <c r="GG55" s="424"/>
      <c r="GH55" s="424"/>
      <c r="GI55" s="424"/>
      <c r="GJ55" s="424"/>
      <c r="GL55" s="559">
        <v>500</v>
      </c>
      <c r="GM55" s="559">
        <v>150</v>
      </c>
      <c r="GN55" s="461" t="s">
        <v>651</v>
      </c>
      <c r="GO55" s="462" t="s">
        <v>648</v>
      </c>
      <c r="GP55" s="463">
        <v>1</v>
      </c>
      <c r="GQ55" s="406"/>
      <c r="GR55" s="422"/>
    </row>
    <row r="56" spans="1:200" ht="24.75" customHeight="1" x14ac:dyDescent="0.45">
      <c r="A56" s="424"/>
      <c r="B56" s="951" t="s">
        <v>148</v>
      </c>
      <c r="C56" s="952" t="s">
        <v>183</v>
      </c>
      <c r="D56" s="929" t="s">
        <v>24</v>
      </c>
      <c r="E56" s="593" t="s">
        <v>323</v>
      </c>
      <c r="F56" s="593" t="s">
        <v>328</v>
      </c>
      <c r="G56" s="593">
        <v>5</v>
      </c>
      <c r="H56" s="593">
        <v>24</v>
      </c>
      <c r="I56" s="593">
        <v>2</v>
      </c>
      <c r="J56" s="660">
        <v>1</v>
      </c>
      <c r="K56" s="593">
        <f>SUM(J56)*2</f>
        <v>2</v>
      </c>
      <c r="L56" s="591">
        <v>80</v>
      </c>
      <c r="M56" s="594">
        <f t="shared" ref="M56:M57" si="513">SUM(N56+P56+R56+T56+V56)</f>
        <v>50</v>
      </c>
      <c r="N56" s="595"/>
      <c r="O56" s="852"/>
      <c r="P56" s="853">
        <v>14</v>
      </c>
      <c r="Q56" s="852">
        <f t="shared" ref="Q56" si="514">P56*J56</f>
        <v>14</v>
      </c>
      <c r="R56" s="853">
        <v>36</v>
      </c>
      <c r="S56" s="852">
        <f t="shared" ref="S56" si="515">SUM(R56)*J56</f>
        <v>36</v>
      </c>
      <c r="T56" s="853"/>
      <c r="U56" s="854">
        <f t="shared" ref="U56" si="516">SUM(T56)*K56</f>
        <v>0</v>
      </c>
      <c r="V56" s="853"/>
      <c r="W56" s="854">
        <f t="shared" ref="W56" si="517">SUM(V56)*J56*5</f>
        <v>0</v>
      </c>
      <c r="X56" s="852">
        <f t="shared" ref="X56" si="518">SUM(J56*AX56*2+K56*AZ56*2)</f>
        <v>0</v>
      </c>
      <c r="Y56" s="852">
        <f t="shared" ref="Y56" si="519">L56*J56*0.05</f>
        <v>4</v>
      </c>
      <c r="Z56" s="853"/>
      <c r="AA56" s="854"/>
      <c r="AB56" s="853"/>
      <c r="AC56" s="852">
        <f t="shared" ref="AC56" si="520">SUM(AB56)*3*H56/5</f>
        <v>0</v>
      </c>
      <c r="AD56" s="853"/>
      <c r="AE56" s="855">
        <f t="shared" ref="AE56" si="521">SUM(AD56*H56*(30+4))</f>
        <v>0</v>
      </c>
      <c r="AF56" s="853"/>
      <c r="AG56" s="854">
        <f t="shared" ref="AG56" si="522">SUM(AF56*H56*3)</f>
        <v>0</v>
      </c>
      <c r="AH56" s="854"/>
      <c r="AI56" s="854">
        <f t="shared" ref="AI56" si="523">SUM(AH56*H56/3)</f>
        <v>0</v>
      </c>
      <c r="AJ56" s="853"/>
      <c r="AK56" s="854">
        <f t="shared" ref="AK56" si="524">SUM(AJ56*H56*2/3)</f>
        <v>0</v>
      </c>
      <c r="AL56" s="853">
        <v>1</v>
      </c>
      <c r="AM56" s="852">
        <f t="shared" ref="AM56" si="525">SUM(AL56*H56*2)</f>
        <v>48</v>
      </c>
      <c r="AN56" s="853"/>
      <c r="AO56" s="854">
        <f t="shared" ref="AO56" si="526">SUM(AN56*J56*2)</f>
        <v>0</v>
      </c>
      <c r="AP56" s="853"/>
      <c r="AQ56" s="852">
        <f t="shared" ref="AQ56" si="527">SUM(AP56*H56*2)</f>
        <v>0</v>
      </c>
      <c r="AR56" s="853"/>
      <c r="AS56" s="852">
        <f>SUM(J56*AR56*6)</f>
        <v>0</v>
      </c>
      <c r="AT56" s="853">
        <v>1</v>
      </c>
      <c r="AU56" s="854">
        <f t="shared" ref="AU56" si="528">AT56*H56/3</f>
        <v>8</v>
      </c>
      <c r="AV56" s="853"/>
      <c r="AW56" s="854">
        <f t="shared" ref="AW56" si="529">SUM(J56*AV56*6)</f>
        <v>0</v>
      </c>
      <c r="AX56" s="853"/>
      <c r="AY56" s="854">
        <f>SUM(J56*AX56*8)</f>
        <v>0</v>
      </c>
      <c r="AZ56" s="854"/>
      <c r="BA56" s="854">
        <f t="shared" ref="BA56" si="530">SUM(AZ56*K56*5*6)</f>
        <v>0</v>
      </c>
      <c r="BB56" s="853"/>
      <c r="BC56" s="854">
        <f t="shared" ref="BC56" si="531">SUM(BB56*K56*4*6)</f>
        <v>0</v>
      </c>
      <c r="BD56" s="853"/>
      <c r="BE56" s="854">
        <f t="shared" ref="BE56" si="532">SUM(BD56*50)</f>
        <v>0</v>
      </c>
      <c r="BF56" s="854">
        <f t="shared" ref="BF56:BF58" si="533">O56+Q56+S56+U56+W56+X56+Y56+AA56+AC56+AE56+AG56+AI56+AK56+AM56+AO56+AQ56+AS56+AU56+AW56+AY56+BA56+BC56+BE56</f>
        <v>110</v>
      </c>
      <c r="BG56" s="854">
        <f t="shared" ref="BG56:BG58" si="534">BC56+BA56+AY56+AW56+AS56+AQ56+X56+W56+U56+S56+Q56+O56</f>
        <v>50</v>
      </c>
      <c r="BH56" s="84"/>
      <c r="BI56" s="424"/>
      <c r="BJ56" s="424"/>
      <c r="BK56" s="424"/>
      <c r="BL56" s="424"/>
      <c r="BM56" s="424"/>
      <c r="BN56" s="951" t="s">
        <v>148</v>
      </c>
      <c r="BO56" s="952" t="s">
        <v>183</v>
      </c>
      <c r="BP56" s="929" t="s">
        <v>24</v>
      </c>
      <c r="BQ56" s="593" t="s">
        <v>323</v>
      </c>
      <c r="BR56" s="593" t="s">
        <v>328</v>
      </c>
      <c r="BS56" s="593">
        <v>6</v>
      </c>
      <c r="BT56" s="593">
        <v>24</v>
      </c>
      <c r="BU56" s="593">
        <v>2</v>
      </c>
      <c r="BV56" s="660">
        <v>1</v>
      </c>
      <c r="BW56" s="660">
        <f>SUM(BV56)*2</f>
        <v>2</v>
      </c>
      <c r="BX56" s="591">
        <v>110</v>
      </c>
      <c r="BY56" s="594">
        <f t="shared" ref="BY56:BY61" si="535">SUM(BZ56+CB56+CD56+CF56+CH56)</f>
        <v>94</v>
      </c>
      <c r="BZ56" s="595"/>
      <c r="CA56" s="767"/>
      <c r="CB56" s="796">
        <v>16</v>
      </c>
      <c r="CC56" s="767">
        <f t="shared" ref="CC56" si="536">CB56*BV56</f>
        <v>16</v>
      </c>
      <c r="CD56" s="796">
        <v>78</v>
      </c>
      <c r="CE56" s="767">
        <f t="shared" ref="CE56" si="537">SUM(CD56)*BV56</f>
        <v>78</v>
      </c>
      <c r="CF56" s="768"/>
      <c r="CG56" s="769">
        <f t="shared" ref="CG56" si="538">SUM(CF56)*BW56</f>
        <v>0</v>
      </c>
      <c r="CH56" s="768"/>
      <c r="CI56" s="769">
        <f>SUM(CH56)*BW56</f>
        <v>0</v>
      </c>
      <c r="CJ56" s="769">
        <f t="shared" ref="CJ56" si="539">SUM(BV56*DJ56*2+BW56*DL56*2)</f>
        <v>0</v>
      </c>
      <c r="CK56" s="767">
        <f t="shared" ref="CK56" si="540">BX56*BV56*0.05</f>
        <v>5.5</v>
      </c>
      <c r="CL56" s="768"/>
      <c r="CM56" s="769"/>
      <c r="CN56" s="768"/>
      <c r="CO56" s="767">
        <f t="shared" ref="CO56" si="541">SUM(CN56)*3*BT56/5</f>
        <v>0</v>
      </c>
      <c r="CP56" s="768"/>
      <c r="CQ56" s="770">
        <f t="shared" ref="CQ56" si="542">SUM(CP56*BT56*(30+4))</f>
        <v>0</v>
      </c>
      <c r="CR56" s="768"/>
      <c r="CS56" s="769">
        <f t="shared" ref="CS56" si="543">SUM(CR56*BT56*3)</f>
        <v>0</v>
      </c>
      <c r="CT56" s="769"/>
      <c r="CU56" s="769">
        <f t="shared" ref="CU56" si="544">SUM(CT56*BT56/3)</f>
        <v>0</v>
      </c>
      <c r="CV56" s="768"/>
      <c r="CW56" s="769">
        <f t="shared" ref="CW56" si="545">SUM(CV56*BT56*2/3)</f>
        <v>0</v>
      </c>
      <c r="CX56" s="768">
        <v>1</v>
      </c>
      <c r="CY56" s="767">
        <f t="shared" ref="CY56" si="546">SUM(CX56*BT56*2)</f>
        <v>48</v>
      </c>
      <c r="CZ56" s="768"/>
      <c r="DA56" s="769">
        <f t="shared" ref="DA56" si="547">SUM(CZ56*BV56*2)</f>
        <v>0</v>
      </c>
      <c r="DB56" s="768"/>
      <c r="DC56" s="767">
        <f t="shared" ref="DC56" si="548">SUM(DB56*BT56*2)</f>
        <v>0</v>
      </c>
      <c r="DD56" s="768">
        <v>1</v>
      </c>
      <c r="DE56" s="769">
        <f>DD56*BV56*6</f>
        <v>6</v>
      </c>
      <c r="DF56" s="768"/>
      <c r="DG56" s="769">
        <f t="shared" ref="DG56" si="549">DF56*BT56/3</f>
        <v>0</v>
      </c>
      <c r="DH56" s="768"/>
      <c r="DI56" s="769">
        <f t="shared" ref="DI56" si="550">SUM(BV56*DH56*6)</f>
        <v>0</v>
      </c>
      <c r="DJ56" s="768"/>
      <c r="DK56" s="769">
        <f>SUM(BV56*DJ56*8)</f>
        <v>0</v>
      </c>
      <c r="DL56" s="769"/>
      <c r="DM56" s="769">
        <f t="shared" ref="DM56" si="551">SUM(DL56*BW56*5*6)</f>
        <v>0</v>
      </c>
      <c r="DN56" s="768"/>
      <c r="DO56" s="769">
        <f t="shared" ref="DO56" si="552">SUM(DN56*BW56*4*6)</f>
        <v>0</v>
      </c>
      <c r="DP56" s="768"/>
      <c r="DQ56" s="769">
        <f t="shared" ref="DQ56" si="553">SUM(DP56*50)</f>
        <v>0</v>
      </c>
      <c r="DR56" s="769">
        <f t="shared" ref="DR56:DR61" si="554">CA56+CC56+CE56+CG56+CI56+CJ56+CK56+CM56+CO56+CQ56+CS56+CU56+CW56+CY56+DA56+DC56+DE56+DG56+DI56+DK56+DM56+DO56+DQ56</f>
        <v>153.5</v>
      </c>
      <c r="DS56" s="769">
        <f t="shared" ref="DS56:DS61" si="555">DO56+DM56+DK56+DI56+DE56+DC56+CJ56+CI56+CG56+CE56+CC56+CA56</f>
        <v>100</v>
      </c>
      <c r="DT56" s="84"/>
      <c r="DU56" s="424"/>
      <c r="DV56" s="49"/>
      <c r="DW56" s="424"/>
      <c r="DX56" s="424"/>
      <c r="DY56" s="424"/>
      <c r="DZ56" s="971"/>
      <c r="EA56" s="972"/>
      <c r="EB56" s="611"/>
      <c r="EC56" s="424"/>
      <c r="ED56" s="424"/>
      <c r="EE56" s="424"/>
      <c r="EF56" s="424"/>
      <c r="EG56" s="424"/>
      <c r="EH56" s="424"/>
      <c r="EI56" s="424"/>
      <c r="EJ56" s="429">
        <f t="shared" si="50"/>
        <v>190</v>
      </c>
      <c r="EK56" s="429">
        <f t="shared" si="51"/>
        <v>144</v>
      </c>
      <c r="EL56" s="429">
        <f t="shared" si="52"/>
        <v>0</v>
      </c>
      <c r="EM56" s="1058">
        <f t="shared" si="53"/>
        <v>0</v>
      </c>
      <c r="EN56" s="1058">
        <f t="shared" si="54"/>
        <v>30</v>
      </c>
      <c r="EO56" s="1058">
        <f t="shared" si="55"/>
        <v>30</v>
      </c>
      <c r="EP56" s="1058">
        <f t="shared" si="56"/>
        <v>114</v>
      </c>
      <c r="EQ56" s="1058">
        <f t="shared" si="57"/>
        <v>114</v>
      </c>
      <c r="ER56" s="1058">
        <f t="shared" si="58"/>
        <v>0</v>
      </c>
      <c r="ES56" s="1058">
        <f t="shared" si="59"/>
        <v>0</v>
      </c>
      <c r="ET56" s="1058">
        <f t="shared" si="60"/>
        <v>0</v>
      </c>
      <c r="EU56" s="1058">
        <f t="shared" si="61"/>
        <v>0</v>
      </c>
      <c r="EV56" s="1058">
        <f t="shared" si="62"/>
        <v>0</v>
      </c>
      <c r="EW56" s="1058">
        <f t="shared" si="63"/>
        <v>9.5</v>
      </c>
      <c r="EX56" s="1058">
        <f t="shared" si="64"/>
        <v>0</v>
      </c>
      <c r="EY56" s="1058">
        <f t="shared" si="65"/>
        <v>0</v>
      </c>
      <c r="EZ56" s="1058">
        <f t="shared" si="66"/>
        <v>0</v>
      </c>
      <c r="FA56" s="1058">
        <f t="shared" si="67"/>
        <v>0</v>
      </c>
      <c r="FB56" s="1058">
        <f t="shared" si="68"/>
        <v>0</v>
      </c>
      <c r="FC56" s="1058">
        <f t="shared" si="69"/>
        <v>0</v>
      </c>
      <c r="FD56" s="1058">
        <f t="shared" si="70"/>
        <v>0</v>
      </c>
      <c r="FE56" s="1058">
        <f t="shared" si="71"/>
        <v>0</v>
      </c>
      <c r="FF56" s="1058">
        <f t="shared" si="72"/>
        <v>0</v>
      </c>
      <c r="FG56" s="1058">
        <f t="shared" si="73"/>
        <v>0</v>
      </c>
      <c r="FH56" s="1058">
        <f t="shared" si="74"/>
        <v>0</v>
      </c>
      <c r="FI56" s="1058">
        <f t="shared" si="75"/>
        <v>0</v>
      </c>
      <c r="FJ56" s="1058">
        <f t="shared" si="76"/>
        <v>2</v>
      </c>
      <c r="FK56" s="1058">
        <f t="shared" si="77"/>
        <v>96</v>
      </c>
      <c r="FL56" s="1058">
        <f t="shared" si="78"/>
        <v>0</v>
      </c>
      <c r="FM56" s="1058">
        <f t="shared" si="79"/>
        <v>0</v>
      </c>
      <c r="FN56" s="1058">
        <f t="shared" si="80"/>
        <v>0</v>
      </c>
      <c r="FO56" s="1059">
        <f t="shared" si="81"/>
        <v>0</v>
      </c>
      <c r="FP56" s="1058">
        <f t="shared" si="82"/>
        <v>1</v>
      </c>
      <c r="FQ56" s="1058">
        <f t="shared" si="83"/>
        <v>6</v>
      </c>
      <c r="FR56" s="1058">
        <f t="shared" si="84"/>
        <v>1</v>
      </c>
      <c r="FS56" s="1058">
        <f t="shared" si="85"/>
        <v>8</v>
      </c>
      <c r="FT56" s="1058">
        <f t="shared" si="86"/>
        <v>0</v>
      </c>
      <c r="FU56" s="1058">
        <f t="shared" si="87"/>
        <v>0</v>
      </c>
      <c r="FV56" s="1058">
        <f t="shared" si="88"/>
        <v>0</v>
      </c>
      <c r="FW56" s="1058">
        <f t="shared" si="89"/>
        <v>0</v>
      </c>
      <c r="FX56" s="1058">
        <f t="shared" si="90"/>
        <v>0</v>
      </c>
      <c r="FY56" s="1058">
        <f t="shared" si="91"/>
        <v>0</v>
      </c>
      <c r="FZ56" s="1058">
        <f t="shared" si="92"/>
        <v>0</v>
      </c>
      <c r="GA56" s="1058">
        <f t="shared" si="93"/>
        <v>0</v>
      </c>
      <c r="GB56" s="1058">
        <f t="shared" si="94"/>
        <v>0</v>
      </c>
      <c r="GC56" s="1058">
        <f t="shared" si="95"/>
        <v>0</v>
      </c>
      <c r="GE56" s="1058">
        <v>263.5</v>
      </c>
      <c r="GF56" s="1058">
        <v>150</v>
      </c>
      <c r="GG56" s="424"/>
      <c r="GH56" s="424"/>
      <c r="GI56" s="424"/>
      <c r="GJ56" s="424"/>
      <c r="GL56" s="559"/>
      <c r="GM56" s="559"/>
      <c r="GN56" s="9"/>
      <c r="GO56" s="17"/>
      <c r="GP56" s="17"/>
      <c r="GQ56" s="406"/>
      <c r="GR56" s="422"/>
    </row>
    <row r="57" spans="1:200" ht="24.95" customHeight="1" x14ac:dyDescent="0.45">
      <c r="A57" s="424"/>
      <c r="B57" s="951" t="s">
        <v>148</v>
      </c>
      <c r="C57" s="952" t="s">
        <v>183</v>
      </c>
      <c r="D57" s="929" t="s">
        <v>24</v>
      </c>
      <c r="E57" s="593" t="s">
        <v>323</v>
      </c>
      <c r="F57" s="593" t="s">
        <v>267</v>
      </c>
      <c r="G57" s="593">
        <v>5</v>
      </c>
      <c r="H57" s="593">
        <v>73</v>
      </c>
      <c r="I57" s="593">
        <v>1</v>
      </c>
      <c r="J57" s="660">
        <v>3</v>
      </c>
      <c r="K57" s="593">
        <f t="shared" ref="K57" si="556">SUM(J57)*2</f>
        <v>6</v>
      </c>
      <c r="L57" s="629">
        <v>80</v>
      </c>
      <c r="M57" s="594">
        <f t="shared" si="513"/>
        <v>30</v>
      </c>
      <c r="N57" s="595">
        <v>30</v>
      </c>
      <c r="O57" s="852">
        <f t="shared" ref="O57" si="557">SUM(N57)*I57</f>
        <v>30</v>
      </c>
      <c r="P57" s="853"/>
      <c r="Q57" s="852"/>
      <c r="R57" s="853"/>
      <c r="S57" s="852"/>
      <c r="T57" s="853"/>
      <c r="U57" s="854"/>
      <c r="V57" s="853"/>
      <c r="W57" s="854"/>
      <c r="X57" s="852"/>
      <c r="Y57" s="852"/>
      <c r="Z57" s="853"/>
      <c r="AA57" s="854"/>
      <c r="AB57" s="853"/>
      <c r="AC57" s="852"/>
      <c r="AD57" s="853"/>
      <c r="AE57" s="855"/>
      <c r="AF57" s="853"/>
      <c r="AG57" s="854"/>
      <c r="AH57" s="854"/>
      <c r="AI57" s="854"/>
      <c r="AJ57" s="853"/>
      <c r="AK57" s="854"/>
      <c r="AL57" s="853"/>
      <c r="AM57" s="852"/>
      <c r="AN57" s="853"/>
      <c r="AO57" s="854"/>
      <c r="AP57" s="853"/>
      <c r="AQ57" s="852"/>
      <c r="AR57" s="853"/>
      <c r="AS57" s="852"/>
      <c r="AT57" s="853"/>
      <c r="AU57" s="854"/>
      <c r="AV57" s="853"/>
      <c r="AW57" s="854"/>
      <c r="AX57" s="853"/>
      <c r="AY57" s="854"/>
      <c r="AZ57" s="854"/>
      <c r="BA57" s="854"/>
      <c r="BB57" s="853"/>
      <c r="BC57" s="854"/>
      <c r="BD57" s="853"/>
      <c r="BE57" s="854"/>
      <c r="BF57" s="854">
        <f t="shared" si="533"/>
        <v>30</v>
      </c>
      <c r="BG57" s="854">
        <f t="shared" si="534"/>
        <v>30</v>
      </c>
      <c r="BH57" s="84"/>
      <c r="BI57" s="49"/>
      <c r="BJ57" s="49"/>
      <c r="BK57" s="49"/>
      <c r="BL57" s="49"/>
      <c r="BM57" s="424"/>
      <c r="BN57" s="951" t="s">
        <v>148</v>
      </c>
      <c r="BO57" s="952" t="s">
        <v>183</v>
      </c>
      <c r="BP57" s="929" t="s">
        <v>24</v>
      </c>
      <c r="BQ57" s="593" t="s">
        <v>323</v>
      </c>
      <c r="BR57" s="593" t="s">
        <v>267</v>
      </c>
      <c r="BS57" s="593">
        <v>6</v>
      </c>
      <c r="BT57" s="593">
        <v>73</v>
      </c>
      <c r="BU57" s="593">
        <v>1</v>
      </c>
      <c r="BV57" s="660">
        <v>3</v>
      </c>
      <c r="BW57" s="660">
        <f>SUM(BV57)*2</f>
        <v>6</v>
      </c>
      <c r="BX57" s="629">
        <v>110</v>
      </c>
      <c r="BY57" s="594">
        <f t="shared" si="535"/>
        <v>16</v>
      </c>
      <c r="BZ57" s="595">
        <v>16</v>
      </c>
      <c r="CA57" s="767">
        <v>20</v>
      </c>
      <c r="CB57" s="796"/>
      <c r="CC57" s="767"/>
      <c r="CD57" s="796"/>
      <c r="CE57" s="767"/>
      <c r="CF57" s="768"/>
      <c r="CG57" s="769"/>
      <c r="CH57" s="768"/>
      <c r="CI57" s="769"/>
      <c r="CJ57" s="769"/>
      <c r="CK57" s="767"/>
      <c r="CL57" s="768"/>
      <c r="CM57" s="769"/>
      <c r="CN57" s="768"/>
      <c r="CO57" s="767"/>
      <c r="CP57" s="768"/>
      <c r="CQ57" s="770"/>
      <c r="CR57" s="768"/>
      <c r="CS57" s="769"/>
      <c r="CT57" s="769"/>
      <c r="CU57" s="769"/>
      <c r="CV57" s="768"/>
      <c r="CW57" s="769"/>
      <c r="CX57" s="768"/>
      <c r="CY57" s="767"/>
      <c r="CZ57" s="768"/>
      <c r="DA57" s="769"/>
      <c r="DB57" s="768"/>
      <c r="DC57" s="767"/>
      <c r="DD57" s="768"/>
      <c r="DE57" s="769"/>
      <c r="DF57" s="768"/>
      <c r="DG57" s="769"/>
      <c r="DH57" s="768"/>
      <c r="DI57" s="769"/>
      <c r="DJ57" s="768"/>
      <c r="DK57" s="769"/>
      <c r="DL57" s="769"/>
      <c r="DM57" s="769"/>
      <c r="DN57" s="768"/>
      <c r="DO57" s="769"/>
      <c r="DP57" s="768"/>
      <c r="DQ57" s="769"/>
      <c r="DR57" s="769">
        <f t="shared" si="554"/>
        <v>20</v>
      </c>
      <c r="DS57" s="769">
        <f t="shared" si="555"/>
        <v>20</v>
      </c>
      <c r="DT57" s="84"/>
      <c r="DU57" s="424"/>
      <c r="DV57" s="424"/>
      <c r="DW57" s="424"/>
      <c r="DX57" s="424"/>
      <c r="DY57" s="424"/>
      <c r="DZ57" s="971"/>
      <c r="EA57" s="972"/>
      <c r="EB57" s="611"/>
      <c r="EC57" s="424"/>
      <c r="ED57" s="424"/>
      <c r="EE57" s="424"/>
      <c r="EF57" s="424"/>
      <c r="EG57" s="424"/>
      <c r="EH57" s="424"/>
      <c r="EI57" s="424"/>
      <c r="EJ57" s="429">
        <f t="shared" si="50"/>
        <v>190</v>
      </c>
      <c r="EK57" s="429">
        <f t="shared" si="51"/>
        <v>46</v>
      </c>
      <c r="EL57" s="429">
        <f t="shared" si="52"/>
        <v>46</v>
      </c>
      <c r="EM57" s="1058">
        <f t="shared" si="53"/>
        <v>50</v>
      </c>
      <c r="EN57" s="1058">
        <f t="shared" si="54"/>
        <v>0</v>
      </c>
      <c r="EO57" s="1058">
        <f t="shared" si="55"/>
        <v>0</v>
      </c>
      <c r="EP57" s="1058">
        <f t="shared" si="56"/>
        <v>0</v>
      </c>
      <c r="EQ57" s="1058">
        <f t="shared" si="57"/>
        <v>0</v>
      </c>
      <c r="ER57" s="1058">
        <f t="shared" si="58"/>
        <v>0</v>
      </c>
      <c r="ES57" s="1058">
        <f t="shared" si="59"/>
        <v>0</v>
      </c>
      <c r="ET57" s="1058">
        <f t="shared" si="60"/>
        <v>0</v>
      </c>
      <c r="EU57" s="1058">
        <f t="shared" si="61"/>
        <v>0</v>
      </c>
      <c r="EV57" s="1058">
        <f t="shared" si="62"/>
        <v>0</v>
      </c>
      <c r="EW57" s="1058">
        <f t="shared" si="63"/>
        <v>0</v>
      </c>
      <c r="EX57" s="1058">
        <f t="shared" si="64"/>
        <v>0</v>
      </c>
      <c r="EY57" s="1058">
        <f t="shared" si="65"/>
        <v>0</v>
      </c>
      <c r="EZ57" s="1058">
        <f t="shared" si="66"/>
        <v>0</v>
      </c>
      <c r="FA57" s="1058">
        <f t="shared" si="67"/>
        <v>0</v>
      </c>
      <c r="FB57" s="1058">
        <f t="shared" si="68"/>
        <v>0</v>
      </c>
      <c r="FC57" s="1058">
        <f t="shared" si="69"/>
        <v>0</v>
      </c>
      <c r="FD57" s="1058">
        <f t="shared" si="70"/>
        <v>0</v>
      </c>
      <c r="FE57" s="1058">
        <f t="shared" si="71"/>
        <v>0</v>
      </c>
      <c r="FF57" s="1058">
        <f t="shared" si="72"/>
        <v>0</v>
      </c>
      <c r="FG57" s="1058">
        <f t="shared" si="73"/>
        <v>0</v>
      </c>
      <c r="FH57" s="1058">
        <f t="shared" si="74"/>
        <v>0</v>
      </c>
      <c r="FI57" s="1058">
        <f t="shared" si="75"/>
        <v>0</v>
      </c>
      <c r="FJ57" s="1058">
        <f t="shared" si="76"/>
        <v>0</v>
      </c>
      <c r="FK57" s="1058">
        <f t="shared" si="77"/>
        <v>0</v>
      </c>
      <c r="FL57" s="1058">
        <f t="shared" si="78"/>
        <v>0</v>
      </c>
      <c r="FM57" s="1058">
        <f t="shared" si="79"/>
        <v>0</v>
      </c>
      <c r="FN57" s="1058">
        <f t="shared" si="80"/>
        <v>0</v>
      </c>
      <c r="FO57" s="1059">
        <f t="shared" si="81"/>
        <v>0</v>
      </c>
      <c r="FP57" s="1058">
        <f t="shared" si="82"/>
        <v>0</v>
      </c>
      <c r="FQ57" s="1058">
        <f t="shared" si="83"/>
        <v>0</v>
      </c>
      <c r="FR57" s="1058">
        <f t="shared" si="84"/>
        <v>0</v>
      </c>
      <c r="FS57" s="1058">
        <f t="shared" si="85"/>
        <v>0</v>
      </c>
      <c r="FT57" s="1058">
        <f t="shared" si="86"/>
        <v>0</v>
      </c>
      <c r="FU57" s="1058">
        <f t="shared" si="87"/>
        <v>0</v>
      </c>
      <c r="FV57" s="1058">
        <f t="shared" si="88"/>
        <v>0</v>
      </c>
      <c r="FW57" s="1058">
        <f t="shared" si="89"/>
        <v>0</v>
      </c>
      <c r="FX57" s="1058">
        <f t="shared" si="90"/>
        <v>0</v>
      </c>
      <c r="FY57" s="1058">
        <f t="shared" si="91"/>
        <v>0</v>
      </c>
      <c r="FZ57" s="1058">
        <f t="shared" si="92"/>
        <v>0</v>
      </c>
      <c r="GA57" s="1058">
        <f t="shared" si="93"/>
        <v>0</v>
      </c>
      <c r="GB57" s="1058">
        <f t="shared" si="94"/>
        <v>0</v>
      </c>
      <c r="GC57" s="1058">
        <f t="shared" si="95"/>
        <v>0</v>
      </c>
      <c r="GE57" s="1058">
        <v>50</v>
      </c>
      <c r="GF57" s="1058">
        <v>50</v>
      </c>
      <c r="GG57" s="424"/>
      <c r="GH57" s="424"/>
      <c r="GI57" s="424"/>
      <c r="GJ57" s="424"/>
      <c r="GL57" s="559"/>
      <c r="GM57" s="559"/>
      <c r="GN57" s="9"/>
      <c r="GO57" s="17"/>
      <c r="GP57" s="17"/>
      <c r="GQ57" s="406"/>
      <c r="GR57" s="422"/>
    </row>
    <row r="58" spans="1:200" ht="24.95" customHeight="1" x14ac:dyDescent="0.45">
      <c r="A58" s="424"/>
      <c r="B58" s="955" t="s">
        <v>150</v>
      </c>
      <c r="C58" s="956" t="s">
        <v>183</v>
      </c>
      <c r="D58" s="932" t="s">
        <v>24</v>
      </c>
      <c r="E58" s="160" t="s">
        <v>323</v>
      </c>
      <c r="F58" s="160" t="s">
        <v>512</v>
      </c>
      <c r="G58" s="160">
        <v>9</v>
      </c>
      <c r="H58" s="160">
        <v>5</v>
      </c>
      <c r="I58" s="160">
        <v>1</v>
      </c>
      <c r="J58" s="563">
        <v>1</v>
      </c>
      <c r="K58" s="160">
        <v>1</v>
      </c>
      <c r="L58" s="159"/>
      <c r="M58" s="259">
        <f t="shared" ref="M58" si="558">SUM(N58+P58+R58+T58+V58)</f>
        <v>0</v>
      </c>
      <c r="N58" s="258"/>
      <c r="O58" s="859">
        <f t="shared" ref="O58" si="559">SUM(N58)*I58</f>
        <v>0</v>
      </c>
      <c r="P58" s="860"/>
      <c r="Q58" s="859">
        <f t="shared" ref="Q58" si="560">P58*J58</f>
        <v>0</v>
      </c>
      <c r="R58" s="860"/>
      <c r="S58" s="859">
        <f t="shared" ref="S58" si="561">SUM(R58)*J58</f>
        <v>0</v>
      </c>
      <c r="T58" s="860"/>
      <c r="U58" s="861">
        <f t="shared" ref="U58" si="562">SUM(T58)*K58</f>
        <v>0</v>
      </c>
      <c r="V58" s="860"/>
      <c r="W58" s="861">
        <f t="shared" ref="W58" si="563">SUM(V58)*J58*5</f>
        <v>0</v>
      </c>
      <c r="X58" s="861"/>
      <c r="Y58" s="859">
        <f t="shared" ref="Y58" si="564">L58*J58*0.05</f>
        <v>0</v>
      </c>
      <c r="Z58" s="860"/>
      <c r="AA58" s="861"/>
      <c r="AB58" s="860"/>
      <c r="AC58" s="859">
        <f t="shared" ref="AC58" si="565">SUM(AB58)*3*H58/5</f>
        <v>0</v>
      </c>
      <c r="AD58" s="860">
        <v>1</v>
      </c>
      <c r="AE58" s="862">
        <f t="shared" ref="AE58" si="566">SUM(AD58*H58*(15))</f>
        <v>75</v>
      </c>
      <c r="AF58" s="860"/>
      <c r="AG58" s="861">
        <f t="shared" ref="AG58" si="567">SUM(AF58*H58*3)</f>
        <v>0</v>
      </c>
      <c r="AH58" s="860"/>
      <c r="AI58" s="861">
        <f t="shared" ref="AI58" si="568">SUM(AH58*H58/3)</f>
        <v>0</v>
      </c>
      <c r="AJ58" s="860"/>
      <c r="AK58" s="861">
        <f t="shared" ref="AK58" si="569">SUM(AJ58*H58*2/3)</f>
        <v>0</v>
      </c>
      <c r="AL58" s="860"/>
      <c r="AM58" s="859">
        <f t="shared" ref="AM58" si="570">SUM(AL58*H58*2)</f>
        <v>0</v>
      </c>
      <c r="AN58" s="860"/>
      <c r="AO58" s="861">
        <f t="shared" ref="AO58" si="571">SUM(AN58*J58)</f>
        <v>0</v>
      </c>
      <c r="AP58" s="860"/>
      <c r="AQ58" s="859">
        <f t="shared" ref="AQ58" si="572">SUM(AP58*H58*2)</f>
        <v>0</v>
      </c>
      <c r="AR58" s="860"/>
      <c r="AS58" s="861">
        <f t="shared" ref="AS58" si="573">SUM(J58*AR58*6)</f>
        <v>0</v>
      </c>
      <c r="AT58" s="863"/>
      <c r="AU58" s="864">
        <f t="shared" ref="AU58" si="574">AT58*H58/3</f>
        <v>0</v>
      </c>
      <c r="AV58" s="860"/>
      <c r="AW58" s="861">
        <f t="shared" ref="AW58" si="575">SUM(AV58*H58/3)</f>
        <v>0</v>
      </c>
      <c r="AX58" s="860"/>
      <c r="AY58" s="861">
        <f t="shared" ref="AY58" si="576">SUM(J58*AX58*8)</f>
        <v>0</v>
      </c>
      <c r="AZ58" s="860"/>
      <c r="BA58" s="861">
        <f>SUM(AZ58*H58*5*2/3)</f>
        <v>0</v>
      </c>
      <c r="BB58" s="860"/>
      <c r="BC58" s="861">
        <f t="shared" ref="BC58" si="577">SUM(BB58*K58*4*6)</f>
        <v>0</v>
      </c>
      <c r="BD58" s="860"/>
      <c r="BE58" s="861">
        <f t="shared" ref="BE58" si="578">SUM(BD58*50)</f>
        <v>0</v>
      </c>
      <c r="BF58" s="864">
        <f t="shared" si="533"/>
        <v>75</v>
      </c>
      <c r="BG58" s="864">
        <f t="shared" si="534"/>
        <v>0</v>
      </c>
      <c r="BH58" s="84"/>
      <c r="BI58" s="424"/>
      <c r="BJ58" s="424"/>
      <c r="BK58" s="424"/>
      <c r="BL58" s="424"/>
      <c r="BM58" s="424"/>
      <c r="BN58" s="1016" t="s">
        <v>344</v>
      </c>
      <c r="BO58" s="1017" t="s">
        <v>183</v>
      </c>
      <c r="BP58" s="1006" t="s">
        <v>24</v>
      </c>
      <c r="BQ58" s="733" t="s">
        <v>323</v>
      </c>
      <c r="BR58" s="733" t="s">
        <v>512</v>
      </c>
      <c r="BS58" s="732">
        <v>10</v>
      </c>
      <c r="BT58" s="733">
        <v>69</v>
      </c>
      <c r="BU58" s="733">
        <v>2</v>
      </c>
      <c r="BV58" s="563">
        <v>3</v>
      </c>
      <c r="BW58" s="563">
        <f>SUM(BV58)*2</f>
        <v>6</v>
      </c>
      <c r="BX58" s="729">
        <v>20</v>
      </c>
      <c r="BY58" s="734">
        <f t="shared" si="535"/>
        <v>18</v>
      </c>
      <c r="BZ58" s="731"/>
      <c r="CA58" s="774"/>
      <c r="CB58" s="808"/>
      <c r="CC58" s="774">
        <f t="shared" ref="CC58" si="579">CB58*BV58</f>
        <v>0</v>
      </c>
      <c r="CD58" s="808">
        <v>18</v>
      </c>
      <c r="CE58" s="774">
        <f>SUM(CD58)*BV58</f>
        <v>54</v>
      </c>
      <c r="CF58" s="809"/>
      <c r="CG58" s="779">
        <f>SUM(CF58)*BW58</f>
        <v>0</v>
      </c>
      <c r="CH58" s="809"/>
      <c r="CI58" s="779">
        <f>SUM(CH58)*BV58*5</f>
        <v>0</v>
      </c>
      <c r="CJ58" s="779"/>
      <c r="CK58" s="774">
        <f t="shared" ref="CK58" si="580">BX58*BV58*0.05</f>
        <v>3</v>
      </c>
      <c r="CL58" s="809"/>
      <c r="CM58" s="779"/>
      <c r="CN58" s="809"/>
      <c r="CO58" s="774">
        <f>SUM(CN58)*3*BT58/5</f>
        <v>0</v>
      </c>
      <c r="CP58" s="809"/>
      <c r="CQ58" s="810">
        <f>SUM(CP58*BT58*(30+4))</f>
        <v>0</v>
      </c>
      <c r="CR58" s="809"/>
      <c r="CS58" s="779">
        <f>SUM(CR58*BT58*3)</f>
        <v>0</v>
      </c>
      <c r="CT58" s="809"/>
      <c r="CU58" s="779">
        <f>SUM(CT58*BT58/3)</f>
        <v>0</v>
      </c>
      <c r="CV58" s="809"/>
      <c r="CW58" s="779">
        <f>SUM(CV58*BT58*2/3)</f>
        <v>0</v>
      </c>
      <c r="CX58" s="809"/>
      <c r="CY58" s="774">
        <f t="shared" ref="CY58" si="581">SUM(CX58*BT58*2)</f>
        <v>0</v>
      </c>
      <c r="CZ58" s="809"/>
      <c r="DA58" s="779">
        <f>SUM(CZ58*BV58)</f>
        <v>0</v>
      </c>
      <c r="DB58" s="809"/>
      <c r="DC58" s="774">
        <f>SUM(DB58*BT58*2)</f>
        <v>0</v>
      </c>
      <c r="DD58" s="809">
        <v>1</v>
      </c>
      <c r="DE58" s="779">
        <f t="shared" ref="DE58" si="582">DD58*BV58*6</f>
        <v>18</v>
      </c>
      <c r="DF58" s="811"/>
      <c r="DG58" s="779">
        <f t="shared" ref="DG58" si="583">DF58*BT58/3</f>
        <v>0</v>
      </c>
      <c r="DH58" s="809"/>
      <c r="DI58" s="779">
        <f>SUM(DH58*BT58/3)</f>
        <v>0</v>
      </c>
      <c r="DJ58" s="809"/>
      <c r="DK58" s="779">
        <f>SUM(BV58*DJ58*8)</f>
        <v>0</v>
      </c>
      <c r="DL58" s="809"/>
      <c r="DM58" s="779">
        <f>SUM(DL58*BW58*5*6)</f>
        <v>0</v>
      </c>
      <c r="DN58" s="809"/>
      <c r="DO58" s="779">
        <f>SUM(DN58*BW58*4*6)</f>
        <v>0</v>
      </c>
      <c r="DP58" s="809"/>
      <c r="DQ58" s="779">
        <f>SUM(DP58*50)</f>
        <v>0</v>
      </c>
      <c r="DR58" s="779">
        <f t="shared" si="554"/>
        <v>75</v>
      </c>
      <c r="DS58" s="779">
        <f t="shared" si="555"/>
        <v>72</v>
      </c>
      <c r="DT58" s="84"/>
      <c r="DU58" s="424"/>
      <c r="DV58" s="424"/>
      <c r="DW58" s="424"/>
      <c r="DX58" s="424"/>
      <c r="DY58" s="424"/>
      <c r="DZ58" s="971"/>
      <c r="EA58" s="972"/>
      <c r="EB58" s="611"/>
      <c r="EC58" s="424"/>
      <c r="ED58" s="424"/>
      <c r="EE58" s="424"/>
      <c r="EF58" s="424"/>
      <c r="EG58" s="424"/>
      <c r="EH58" s="424"/>
      <c r="EI58" s="424"/>
      <c r="EJ58" s="429">
        <f t="shared" si="50"/>
        <v>20</v>
      </c>
      <c r="EK58" s="429">
        <f t="shared" si="51"/>
        <v>18</v>
      </c>
      <c r="EL58" s="429">
        <f t="shared" si="52"/>
        <v>0</v>
      </c>
      <c r="EM58" s="1058">
        <f t="shared" si="53"/>
        <v>0</v>
      </c>
      <c r="EN58" s="1058">
        <f t="shared" si="54"/>
        <v>0</v>
      </c>
      <c r="EO58" s="1058">
        <f t="shared" si="55"/>
        <v>0</v>
      </c>
      <c r="EP58" s="1058">
        <f t="shared" si="56"/>
        <v>18</v>
      </c>
      <c r="EQ58" s="1058">
        <f t="shared" si="57"/>
        <v>54</v>
      </c>
      <c r="ER58" s="1058">
        <f t="shared" si="58"/>
        <v>0</v>
      </c>
      <c r="ES58" s="1058">
        <f t="shared" si="59"/>
        <v>0</v>
      </c>
      <c r="ET58" s="1058">
        <f t="shared" si="60"/>
        <v>0</v>
      </c>
      <c r="EU58" s="1058">
        <f t="shared" si="61"/>
        <v>0</v>
      </c>
      <c r="EV58" s="1058">
        <f t="shared" si="62"/>
        <v>0</v>
      </c>
      <c r="EW58" s="1058">
        <f t="shared" si="63"/>
        <v>3</v>
      </c>
      <c r="EX58" s="1058">
        <f t="shared" si="64"/>
        <v>0</v>
      </c>
      <c r="EY58" s="1058">
        <f t="shared" si="65"/>
        <v>0</v>
      </c>
      <c r="EZ58" s="1058">
        <f t="shared" si="66"/>
        <v>0</v>
      </c>
      <c r="FA58" s="1058">
        <f t="shared" si="67"/>
        <v>0</v>
      </c>
      <c r="FB58" s="1058">
        <f t="shared" si="68"/>
        <v>1</v>
      </c>
      <c r="FC58" s="1058">
        <f t="shared" si="69"/>
        <v>75</v>
      </c>
      <c r="FD58" s="1058">
        <f t="shared" si="70"/>
        <v>0</v>
      </c>
      <c r="FE58" s="1058">
        <f t="shared" si="71"/>
        <v>0</v>
      </c>
      <c r="FF58" s="1058">
        <f t="shared" si="72"/>
        <v>0</v>
      </c>
      <c r="FG58" s="1058">
        <f t="shared" si="73"/>
        <v>0</v>
      </c>
      <c r="FH58" s="1058">
        <f t="shared" si="74"/>
        <v>0</v>
      </c>
      <c r="FI58" s="1058">
        <f t="shared" si="75"/>
        <v>0</v>
      </c>
      <c r="FJ58" s="1058">
        <f t="shared" si="76"/>
        <v>0</v>
      </c>
      <c r="FK58" s="1058">
        <f t="shared" si="77"/>
        <v>0</v>
      </c>
      <c r="FL58" s="1058">
        <f t="shared" si="78"/>
        <v>0</v>
      </c>
      <c r="FM58" s="1058">
        <f t="shared" si="79"/>
        <v>0</v>
      </c>
      <c r="FN58" s="1058">
        <f t="shared" si="80"/>
        <v>0</v>
      </c>
      <c r="FO58" s="1059">
        <f t="shared" si="81"/>
        <v>0</v>
      </c>
      <c r="FP58" s="1058">
        <f t="shared" si="82"/>
        <v>1</v>
      </c>
      <c r="FQ58" s="1058">
        <f t="shared" si="83"/>
        <v>18</v>
      </c>
      <c r="FR58" s="1058">
        <f t="shared" si="84"/>
        <v>0</v>
      </c>
      <c r="FS58" s="1058">
        <f t="shared" si="85"/>
        <v>0</v>
      </c>
      <c r="FT58" s="1058">
        <f t="shared" si="86"/>
        <v>0</v>
      </c>
      <c r="FU58" s="1058">
        <f t="shared" si="87"/>
        <v>0</v>
      </c>
      <c r="FV58" s="1058">
        <f t="shared" si="88"/>
        <v>0</v>
      </c>
      <c r="FW58" s="1058">
        <f t="shared" si="89"/>
        <v>0</v>
      </c>
      <c r="FX58" s="1058">
        <f t="shared" si="90"/>
        <v>0</v>
      </c>
      <c r="FY58" s="1058">
        <f t="shared" si="91"/>
        <v>0</v>
      </c>
      <c r="FZ58" s="1058">
        <f t="shared" si="92"/>
        <v>0</v>
      </c>
      <c r="GA58" s="1058">
        <f t="shared" si="93"/>
        <v>0</v>
      </c>
      <c r="GB58" s="1058">
        <f t="shared" si="94"/>
        <v>0</v>
      </c>
      <c r="GC58" s="1058">
        <f t="shared" si="95"/>
        <v>0</v>
      </c>
      <c r="GE58" s="1058">
        <v>150</v>
      </c>
      <c r="GF58" s="1058">
        <v>72</v>
      </c>
      <c r="GG58" s="424"/>
      <c r="GH58" s="424"/>
      <c r="GI58" s="424"/>
      <c r="GJ58" s="424"/>
      <c r="GL58" s="559"/>
      <c r="GM58" s="559"/>
      <c r="GN58" s="9"/>
      <c r="GO58" s="17"/>
      <c r="GP58" s="17"/>
      <c r="GQ58" s="406"/>
      <c r="GR58" s="422"/>
    </row>
    <row r="59" spans="1:200" ht="24.95" customHeight="1" x14ac:dyDescent="0.45">
      <c r="A59" s="424"/>
      <c r="B59" s="1040"/>
      <c r="C59" s="1041"/>
      <c r="D59" s="1042"/>
      <c r="E59" s="563"/>
      <c r="F59" s="563"/>
      <c r="G59" s="563"/>
      <c r="H59" s="563"/>
      <c r="I59" s="563"/>
      <c r="J59" s="563"/>
      <c r="K59" s="563"/>
      <c r="L59" s="562"/>
      <c r="M59" s="1043"/>
      <c r="N59" s="760"/>
      <c r="O59" s="859"/>
      <c r="P59" s="1044"/>
      <c r="Q59" s="859"/>
      <c r="R59" s="1044"/>
      <c r="S59" s="859"/>
      <c r="T59" s="1044"/>
      <c r="U59" s="859"/>
      <c r="V59" s="1044"/>
      <c r="W59" s="859"/>
      <c r="X59" s="859"/>
      <c r="Y59" s="859"/>
      <c r="Z59" s="1044"/>
      <c r="AA59" s="859"/>
      <c r="AB59" s="1044"/>
      <c r="AC59" s="859"/>
      <c r="AD59" s="1044"/>
      <c r="AE59" s="862"/>
      <c r="AF59" s="1044"/>
      <c r="AG59" s="859"/>
      <c r="AH59" s="1044"/>
      <c r="AI59" s="859"/>
      <c r="AJ59" s="1044"/>
      <c r="AK59" s="859"/>
      <c r="AL59" s="1044"/>
      <c r="AM59" s="859"/>
      <c r="AN59" s="1044"/>
      <c r="AO59" s="859"/>
      <c r="AP59" s="1044"/>
      <c r="AQ59" s="865"/>
      <c r="AR59" s="1044"/>
      <c r="AS59" s="859"/>
      <c r="AT59" s="1045"/>
      <c r="AU59" s="859"/>
      <c r="AV59" s="1044"/>
      <c r="AW59" s="859"/>
      <c r="AX59" s="1044"/>
      <c r="AY59" s="859"/>
      <c r="AZ59" s="1044"/>
      <c r="BA59" s="859"/>
      <c r="BB59" s="1044"/>
      <c r="BC59" s="859"/>
      <c r="BD59" s="1044"/>
      <c r="BE59" s="859"/>
      <c r="BF59" s="859"/>
      <c r="BG59" s="859"/>
      <c r="BH59" s="84"/>
      <c r="BI59" s="424"/>
      <c r="BJ59" s="424"/>
      <c r="BK59" s="424"/>
      <c r="BL59" s="424"/>
      <c r="BM59" s="424"/>
      <c r="BN59" s="955" t="s">
        <v>150</v>
      </c>
      <c r="BO59" s="956" t="s">
        <v>183</v>
      </c>
      <c r="BP59" s="932" t="s">
        <v>24</v>
      </c>
      <c r="BQ59" s="160" t="s">
        <v>323</v>
      </c>
      <c r="BR59" s="160" t="s">
        <v>512</v>
      </c>
      <c r="BS59" s="160">
        <v>10</v>
      </c>
      <c r="BT59" s="160">
        <v>5</v>
      </c>
      <c r="BU59" s="160">
        <v>1</v>
      </c>
      <c r="BV59" s="563">
        <v>1</v>
      </c>
      <c r="BW59" s="563">
        <v>1</v>
      </c>
      <c r="BX59" s="159"/>
      <c r="BY59" s="259">
        <f t="shared" si="535"/>
        <v>0</v>
      </c>
      <c r="BZ59" s="258"/>
      <c r="CA59" s="774">
        <f t="shared" ref="CA59" si="584">SUM(BZ59)*BU59</f>
        <v>0</v>
      </c>
      <c r="CB59" s="808"/>
      <c r="CC59" s="774">
        <f t="shared" ref="CC59:CC61" si="585">CB59*BV59</f>
        <v>0</v>
      </c>
      <c r="CD59" s="808"/>
      <c r="CE59" s="774">
        <f t="shared" ref="CE59" si="586">SUM(CD59)*BV59</f>
        <v>0</v>
      </c>
      <c r="CF59" s="775"/>
      <c r="CG59" s="776">
        <f t="shared" ref="CG59:CG60" si="587">SUM(CF59)*BW59</f>
        <v>0</v>
      </c>
      <c r="CH59" s="775"/>
      <c r="CI59" s="776">
        <f t="shared" ref="CI59" si="588">SUM(CH59)*BV59*5</f>
        <v>0</v>
      </c>
      <c r="CJ59" s="776"/>
      <c r="CK59" s="774">
        <f t="shared" ref="CK59:CK61" si="589">BX59*BV59*0.05</f>
        <v>0</v>
      </c>
      <c r="CL59" s="775"/>
      <c r="CM59" s="776"/>
      <c r="CN59" s="775"/>
      <c r="CO59" s="774">
        <f t="shared" ref="CO59" si="590">SUM(CN59)*3*BT59/5</f>
        <v>0</v>
      </c>
      <c r="CP59" s="775">
        <v>1</v>
      </c>
      <c r="CQ59" s="777">
        <f>SUM(CP59*BT59*(15))</f>
        <v>75</v>
      </c>
      <c r="CR59" s="775"/>
      <c r="CS59" s="776">
        <f t="shared" ref="CS59" si="591">SUM(CR59*BT59*3)</f>
        <v>0</v>
      </c>
      <c r="CT59" s="775"/>
      <c r="CU59" s="776">
        <f t="shared" ref="CU59" si="592">SUM(CT59*BT59/3)</f>
        <v>0</v>
      </c>
      <c r="CV59" s="775"/>
      <c r="CW59" s="776">
        <f t="shared" ref="CW59" si="593">SUM(CV59*BT59*2/3)</f>
        <v>0</v>
      </c>
      <c r="CX59" s="775"/>
      <c r="CY59" s="774">
        <f t="shared" ref="CY59:CY61" si="594">SUM(CX59*BT59*2)</f>
        <v>0</v>
      </c>
      <c r="CZ59" s="775"/>
      <c r="DA59" s="776">
        <f t="shared" ref="DA59" si="595">SUM(CZ59*BV59)</f>
        <v>0</v>
      </c>
      <c r="DB59" s="775"/>
      <c r="DC59" s="774">
        <f t="shared" ref="DC59:DC60" si="596">SUM(DB59*BT59*2)</f>
        <v>0</v>
      </c>
      <c r="DD59" s="775"/>
      <c r="DE59" s="776">
        <f t="shared" ref="DE59" si="597">SUM(BV59*DD59*6)</f>
        <v>0</v>
      </c>
      <c r="DF59" s="778"/>
      <c r="DG59" s="779">
        <f t="shared" ref="DG59:DG61" si="598">DF59*BT59/3</f>
        <v>0</v>
      </c>
      <c r="DH59" s="775"/>
      <c r="DI59" s="776">
        <f t="shared" ref="DI59:DI61" si="599">SUM(DH59*BT59/3)</f>
        <v>0</v>
      </c>
      <c r="DJ59" s="775"/>
      <c r="DK59" s="776">
        <f t="shared" ref="DK59" si="600">SUM(BV59*DJ59*8)</f>
        <v>0</v>
      </c>
      <c r="DL59" s="775"/>
      <c r="DM59" s="776">
        <f>BW59*DL59*3*8</f>
        <v>0</v>
      </c>
      <c r="DN59" s="775"/>
      <c r="DO59" s="776">
        <f t="shared" ref="DO59" si="601">SUM(DN59*BW59*4*6)</f>
        <v>0</v>
      </c>
      <c r="DP59" s="775"/>
      <c r="DQ59" s="776">
        <f t="shared" ref="DQ59" si="602">SUM(DP59*50)</f>
        <v>0</v>
      </c>
      <c r="DR59" s="779">
        <f t="shared" si="554"/>
        <v>75</v>
      </c>
      <c r="DS59" s="779">
        <f t="shared" si="555"/>
        <v>0</v>
      </c>
      <c r="DT59" s="84"/>
      <c r="DU59" s="424"/>
      <c r="DV59" s="424"/>
      <c r="DW59" s="424"/>
      <c r="DX59" s="424"/>
      <c r="DY59" s="424"/>
      <c r="DZ59" s="971"/>
      <c r="EA59" s="972"/>
      <c r="EB59" s="611"/>
      <c r="EC59" s="424"/>
      <c r="ED59" s="424"/>
      <c r="EE59" s="424"/>
      <c r="EF59" s="424"/>
      <c r="EG59" s="424"/>
      <c r="EH59" s="424"/>
      <c r="EI59" s="424"/>
      <c r="EJ59" s="429">
        <f t="shared" si="50"/>
        <v>0</v>
      </c>
      <c r="EK59" s="429">
        <f t="shared" si="51"/>
        <v>0</v>
      </c>
      <c r="EL59" s="429">
        <f t="shared" si="52"/>
        <v>0</v>
      </c>
      <c r="EM59" s="1058">
        <f t="shared" si="53"/>
        <v>0</v>
      </c>
      <c r="EN59" s="1058">
        <f t="shared" si="54"/>
        <v>0</v>
      </c>
      <c r="EO59" s="1058">
        <f t="shared" si="55"/>
        <v>0</v>
      </c>
      <c r="EP59" s="1058">
        <f t="shared" si="56"/>
        <v>0</v>
      </c>
      <c r="EQ59" s="1058">
        <f t="shared" si="57"/>
        <v>0</v>
      </c>
      <c r="ER59" s="1058">
        <f t="shared" si="58"/>
        <v>0</v>
      </c>
      <c r="ES59" s="1058">
        <f t="shared" si="59"/>
        <v>0</v>
      </c>
      <c r="ET59" s="1058">
        <f t="shared" si="60"/>
        <v>0</v>
      </c>
      <c r="EU59" s="1058">
        <f t="shared" si="61"/>
        <v>0</v>
      </c>
      <c r="EV59" s="1058">
        <f t="shared" si="62"/>
        <v>0</v>
      </c>
      <c r="EW59" s="1058">
        <f t="shared" si="63"/>
        <v>0</v>
      </c>
      <c r="EX59" s="1058">
        <f t="shared" si="64"/>
        <v>0</v>
      </c>
      <c r="EY59" s="1058">
        <f t="shared" si="65"/>
        <v>0</v>
      </c>
      <c r="EZ59" s="1058">
        <f t="shared" si="66"/>
        <v>0</v>
      </c>
      <c r="FA59" s="1058">
        <f t="shared" si="67"/>
        <v>0</v>
      </c>
      <c r="FB59" s="1058">
        <f t="shared" si="68"/>
        <v>1</v>
      </c>
      <c r="FC59" s="1058">
        <f t="shared" si="69"/>
        <v>75</v>
      </c>
      <c r="FD59" s="1058">
        <f t="shared" si="70"/>
        <v>0</v>
      </c>
      <c r="FE59" s="1058">
        <f t="shared" si="71"/>
        <v>0</v>
      </c>
      <c r="FF59" s="1058">
        <f t="shared" si="72"/>
        <v>0</v>
      </c>
      <c r="FG59" s="1058">
        <f t="shared" si="73"/>
        <v>0</v>
      </c>
      <c r="FH59" s="1058">
        <f t="shared" si="74"/>
        <v>0</v>
      </c>
      <c r="FI59" s="1058">
        <f t="shared" si="75"/>
        <v>0</v>
      </c>
      <c r="FJ59" s="1058">
        <f t="shared" si="76"/>
        <v>0</v>
      </c>
      <c r="FK59" s="1058">
        <f t="shared" si="77"/>
        <v>0</v>
      </c>
      <c r="FL59" s="1058">
        <f t="shared" si="78"/>
        <v>0</v>
      </c>
      <c r="FM59" s="1058">
        <f t="shared" si="79"/>
        <v>0</v>
      </c>
      <c r="FN59" s="1058">
        <f t="shared" si="80"/>
        <v>0</v>
      </c>
      <c r="FO59" s="1059">
        <f t="shared" si="81"/>
        <v>0</v>
      </c>
      <c r="FP59" s="1058">
        <f t="shared" si="82"/>
        <v>0</v>
      </c>
      <c r="FQ59" s="1058">
        <f t="shared" si="83"/>
        <v>0</v>
      </c>
      <c r="FR59" s="1058">
        <f t="shared" si="84"/>
        <v>0</v>
      </c>
      <c r="FS59" s="1058">
        <f t="shared" si="85"/>
        <v>0</v>
      </c>
      <c r="FT59" s="1058">
        <f t="shared" si="86"/>
        <v>0</v>
      </c>
      <c r="FU59" s="1058">
        <f t="shared" si="87"/>
        <v>0</v>
      </c>
      <c r="FV59" s="1058">
        <f t="shared" si="88"/>
        <v>0</v>
      </c>
      <c r="FW59" s="1058">
        <f t="shared" si="89"/>
        <v>0</v>
      </c>
      <c r="FX59" s="1058">
        <f t="shared" si="90"/>
        <v>0</v>
      </c>
      <c r="FY59" s="1058">
        <f t="shared" si="91"/>
        <v>0</v>
      </c>
      <c r="FZ59" s="1058">
        <f t="shared" si="92"/>
        <v>0</v>
      </c>
      <c r="GA59" s="1058">
        <f t="shared" si="93"/>
        <v>0</v>
      </c>
      <c r="GB59" s="1058">
        <f t="shared" si="94"/>
        <v>0</v>
      </c>
      <c r="GC59" s="1058">
        <f t="shared" si="95"/>
        <v>0</v>
      </c>
      <c r="GE59" s="1058">
        <v>75</v>
      </c>
      <c r="GF59" s="1058">
        <v>0</v>
      </c>
      <c r="GG59" s="424"/>
      <c r="GH59" s="424"/>
      <c r="GI59" s="424"/>
      <c r="GJ59" s="424"/>
      <c r="GL59" s="559"/>
      <c r="GM59" s="559"/>
      <c r="GN59" s="9"/>
      <c r="GO59" s="17"/>
      <c r="GP59" s="17"/>
      <c r="GQ59" s="406"/>
      <c r="GR59" s="422"/>
    </row>
    <row r="60" spans="1:200" ht="24.95" customHeight="1" x14ac:dyDescent="0.45">
      <c r="A60" s="424"/>
      <c r="B60" s="971"/>
      <c r="C60" s="972"/>
      <c r="D60" s="611"/>
      <c r="E60" s="40"/>
      <c r="F60" s="40"/>
      <c r="G60" s="40"/>
      <c r="H60" s="40"/>
      <c r="I60" s="40"/>
      <c r="J60" s="660"/>
      <c r="K60" s="40"/>
      <c r="L60" s="49"/>
      <c r="M60" s="608">
        <f t="shared" ref="M60:M68" si="603">SUM(N60+P60+T60+V60+AR60*2)</f>
        <v>0</v>
      </c>
      <c r="N60" s="70"/>
      <c r="O60" s="852"/>
      <c r="P60" s="866"/>
      <c r="Q60" s="852"/>
      <c r="R60" s="866"/>
      <c r="S60" s="852"/>
      <c r="T60" s="866"/>
      <c r="U60" s="867"/>
      <c r="V60" s="866"/>
      <c r="W60" s="867"/>
      <c r="X60" s="852"/>
      <c r="Y60" s="852"/>
      <c r="Z60" s="866"/>
      <c r="AA60" s="867"/>
      <c r="AB60" s="866"/>
      <c r="AC60" s="852"/>
      <c r="AD60" s="866"/>
      <c r="AE60" s="855"/>
      <c r="AF60" s="866"/>
      <c r="AG60" s="867"/>
      <c r="AH60" s="866"/>
      <c r="AI60" s="867"/>
      <c r="AJ60" s="866"/>
      <c r="AK60" s="867"/>
      <c r="AL60" s="866"/>
      <c r="AM60" s="852"/>
      <c r="AN60" s="866"/>
      <c r="AO60" s="867"/>
      <c r="AP60" s="866"/>
      <c r="AQ60" s="852"/>
      <c r="AR60" s="866"/>
      <c r="AS60" s="852"/>
      <c r="AT60" s="866"/>
      <c r="AU60" s="867"/>
      <c r="AV60" s="866"/>
      <c r="AW60" s="867"/>
      <c r="AX60" s="866"/>
      <c r="AY60" s="867"/>
      <c r="AZ60" s="866"/>
      <c r="BA60" s="867"/>
      <c r="BB60" s="866"/>
      <c r="BC60" s="867"/>
      <c r="BD60" s="866"/>
      <c r="BE60" s="867"/>
      <c r="BF60" s="867"/>
      <c r="BG60" s="867">
        <f t="shared" ref="BG60:BG68" si="604">SUM(AO60+BE60+BC60+BA60+AY60+AW60+AS60+AQ60+AK60+AM60+AI60+AG60+AE60+AC60+AA60+Y60+X60+W60+U60+Q60+O60+S60+AU60)</f>
        <v>0</v>
      </c>
      <c r="BH60" s="84"/>
      <c r="BI60" s="424"/>
      <c r="BJ60" s="424"/>
      <c r="BK60" s="424"/>
      <c r="BL60" s="424"/>
      <c r="BM60" s="424"/>
      <c r="BN60" s="992" t="s">
        <v>584</v>
      </c>
      <c r="BO60" s="956" t="s">
        <v>183</v>
      </c>
      <c r="BP60" s="932" t="s">
        <v>24</v>
      </c>
      <c r="BQ60" s="160" t="s">
        <v>323</v>
      </c>
      <c r="BR60" s="260" t="s">
        <v>126</v>
      </c>
      <c r="BS60" s="260">
        <v>10</v>
      </c>
      <c r="BT60" s="160">
        <v>97</v>
      </c>
      <c r="BU60" s="160">
        <v>1</v>
      </c>
      <c r="BV60" s="563">
        <v>4</v>
      </c>
      <c r="BW60" s="563">
        <f>SUM(BV60)*1</f>
        <v>4</v>
      </c>
      <c r="BX60" s="159"/>
      <c r="BY60" s="259">
        <f t="shared" si="535"/>
        <v>0</v>
      </c>
      <c r="BZ60" s="258"/>
      <c r="CA60" s="774">
        <f>SUM(BZ60)*BU60</f>
        <v>0</v>
      </c>
      <c r="CB60" s="808"/>
      <c r="CC60" s="774">
        <f t="shared" si="585"/>
        <v>0</v>
      </c>
      <c r="CD60" s="808"/>
      <c r="CE60" s="774">
        <f t="shared" ref="CE60" si="605">SUM(CD60)*BV60</f>
        <v>0</v>
      </c>
      <c r="CF60" s="775"/>
      <c r="CG60" s="776">
        <f t="shared" si="587"/>
        <v>0</v>
      </c>
      <c r="CH60" s="775"/>
      <c r="CI60" s="776">
        <f t="shared" ref="CI60" si="606">SUM(CH60)*BV60*5</f>
        <v>0</v>
      </c>
      <c r="CJ60" s="776">
        <f>BV60*2/4</f>
        <v>2</v>
      </c>
      <c r="CK60" s="774">
        <f t="shared" si="589"/>
        <v>0</v>
      </c>
      <c r="CL60" s="775"/>
      <c r="CM60" s="776"/>
      <c r="CN60" s="775"/>
      <c r="CO60" s="774">
        <f t="shared" ref="CO60" si="607">SUM(CN60)*3*BT60/5</f>
        <v>0</v>
      </c>
      <c r="CP60" s="775"/>
      <c r="CQ60" s="783">
        <f>SUM(CP60*BT60*(30+4))</f>
        <v>0</v>
      </c>
      <c r="CR60" s="775"/>
      <c r="CS60" s="776">
        <f t="shared" ref="CS60:CS61" si="608">SUM(CR60*BT60*3)</f>
        <v>0</v>
      </c>
      <c r="CT60" s="775"/>
      <c r="CU60" s="776">
        <f>SUM(CT60*BT60/3)</f>
        <v>0</v>
      </c>
      <c r="CV60" s="775"/>
      <c r="CW60" s="776">
        <f t="shared" ref="CW60" si="609">SUM(CV60*BT60*2/3)</f>
        <v>0</v>
      </c>
      <c r="CX60" s="775"/>
      <c r="CY60" s="774">
        <f t="shared" si="594"/>
        <v>0</v>
      </c>
      <c r="CZ60" s="775"/>
      <c r="DA60" s="776">
        <f t="shared" ref="DA60:DA61" si="610">SUM(CZ60*BV60)</f>
        <v>0</v>
      </c>
      <c r="DB60" s="775"/>
      <c r="DC60" s="774">
        <f t="shared" si="596"/>
        <v>0</v>
      </c>
      <c r="DD60" s="775"/>
      <c r="DE60" s="776">
        <f t="shared" ref="DE60:DE61" si="611">SUM(BV60*DD60*6)</f>
        <v>0</v>
      </c>
      <c r="DF60" s="778"/>
      <c r="DG60" s="779">
        <f t="shared" si="598"/>
        <v>0</v>
      </c>
      <c r="DH60" s="775"/>
      <c r="DI60" s="776">
        <f t="shared" si="599"/>
        <v>0</v>
      </c>
      <c r="DJ60" s="775"/>
      <c r="DK60" s="776">
        <f>SUM(BV60*DJ60*8)</f>
        <v>0</v>
      </c>
      <c r="DL60" s="775">
        <v>2</v>
      </c>
      <c r="DM60" s="776">
        <f>SUM(DL60*BV60*1*8)</f>
        <v>64</v>
      </c>
      <c r="DN60" s="775"/>
      <c r="DO60" s="776">
        <f t="shared" ref="DO60" si="612">SUM(DN60*BW60*4*6)</f>
        <v>0</v>
      </c>
      <c r="DP60" s="775"/>
      <c r="DQ60" s="776">
        <f>SUM(DP60*50)</f>
        <v>0</v>
      </c>
      <c r="DR60" s="779">
        <f t="shared" si="554"/>
        <v>66</v>
      </c>
      <c r="DS60" s="779">
        <f t="shared" si="555"/>
        <v>66</v>
      </c>
      <c r="DT60" s="84"/>
      <c r="DU60" s="424"/>
      <c r="DV60" s="424"/>
      <c r="DW60" s="424"/>
      <c r="DX60" s="424"/>
      <c r="DY60" s="424"/>
      <c r="DZ60" s="971"/>
      <c r="EA60" s="972"/>
      <c r="EB60" s="611"/>
      <c r="EC60" s="424"/>
      <c r="ED60" s="424"/>
      <c r="EE60" s="424"/>
      <c r="EF60" s="424"/>
      <c r="EG60" s="424"/>
      <c r="EH60" s="424"/>
      <c r="EI60" s="424"/>
      <c r="EJ60" s="429">
        <f t="shared" si="50"/>
        <v>0</v>
      </c>
      <c r="EK60" s="429">
        <f t="shared" si="51"/>
        <v>0</v>
      </c>
      <c r="EL60" s="429">
        <f t="shared" si="52"/>
        <v>0</v>
      </c>
      <c r="EM60" s="1058">
        <f t="shared" si="53"/>
        <v>0</v>
      </c>
      <c r="EN60" s="1058">
        <f t="shared" si="54"/>
        <v>0</v>
      </c>
      <c r="EO60" s="1058">
        <f t="shared" si="55"/>
        <v>0</v>
      </c>
      <c r="EP60" s="1058">
        <f t="shared" si="56"/>
        <v>0</v>
      </c>
      <c r="EQ60" s="1058">
        <f t="shared" si="57"/>
        <v>0</v>
      </c>
      <c r="ER60" s="1058">
        <f t="shared" si="58"/>
        <v>0</v>
      </c>
      <c r="ES60" s="1058">
        <f t="shared" si="59"/>
        <v>0</v>
      </c>
      <c r="ET60" s="1058">
        <f t="shared" si="60"/>
        <v>0</v>
      </c>
      <c r="EU60" s="1058">
        <f t="shared" si="61"/>
        <v>0</v>
      </c>
      <c r="EV60" s="1058">
        <f t="shared" si="62"/>
        <v>2</v>
      </c>
      <c r="EW60" s="1058">
        <f t="shared" si="63"/>
        <v>0</v>
      </c>
      <c r="EX60" s="1058">
        <f t="shared" si="64"/>
        <v>0</v>
      </c>
      <c r="EY60" s="1058">
        <f t="shared" si="65"/>
        <v>0</v>
      </c>
      <c r="EZ60" s="1058">
        <f t="shared" si="66"/>
        <v>0</v>
      </c>
      <c r="FA60" s="1058">
        <f t="shared" si="67"/>
        <v>0</v>
      </c>
      <c r="FB60" s="1058">
        <f t="shared" si="68"/>
        <v>0</v>
      </c>
      <c r="FC60" s="1058">
        <f t="shared" si="69"/>
        <v>0</v>
      </c>
      <c r="FD60" s="1058">
        <f t="shared" si="70"/>
        <v>0</v>
      </c>
      <c r="FE60" s="1058">
        <f t="shared" si="71"/>
        <v>0</v>
      </c>
      <c r="FF60" s="1058">
        <f t="shared" si="72"/>
        <v>0</v>
      </c>
      <c r="FG60" s="1058">
        <f t="shared" si="73"/>
        <v>0</v>
      </c>
      <c r="FH60" s="1058">
        <f t="shared" si="74"/>
        <v>0</v>
      </c>
      <c r="FI60" s="1058">
        <f t="shared" si="75"/>
        <v>0</v>
      </c>
      <c r="FJ60" s="1058">
        <f t="shared" si="76"/>
        <v>0</v>
      </c>
      <c r="FK60" s="1058">
        <f t="shared" si="77"/>
        <v>0</v>
      </c>
      <c r="FL60" s="1058">
        <f t="shared" si="78"/>
        <v>0</v>
      </c>
      <c r="FM60" s="1058">
        <f t="shared" si="79"/>
        <v>0</v>
      </c>
      <c r="FN60" s="1058">
        <f t="shared" si="80"/>
        <v>0</v>
      </c>
      <c r="FO60" s="1059">
        <f t="shared" si="81"/>
        <v>0</v>
      </c>
      <c r="FP60" s="1058">
        <f t="shared" si="82"/>
        <v>0</v>
      </c>
      <c r="FQ60" s="1058">
        <f t="shared" si="83"/>
        <v>0</v>
      </c>
      <c r="FR60" s="1058">
        <f t="shared" si="84"/>
        <v>0</v>
      </c>
      <c r="FS60" s="1058">
        <f t="shared" si="85"/>
        <v>0</v>
      </c>
      <c r="FT60" s="1058">
        <f t="shared" si="86"/>
        <v>0</v>
      </c>
      <c r="FU60" s="1058">
        <f t="shared" si="87"/>
        <v>0</v>
      </c>
      <c r="FV60" s="1058">
        <f t="shared" si="88"/>
        <v>0</v>
      </c>
      <c r="FW60" s="1058">
        <f t="shared" si="89"/>
        <v>0</v>
      </c>
      <c r="FX60" s="1058">
        <f t="shared" si="90"/>
        <v>2</v>
      </c>
      <c r="FY60" s="1058">
        <f t="shared" si="91"/>
        <v>64</v>
      </c>
      <c r="FZ60" s="1058">
        <f t="shared" si="92"/>
        <v>0</v>
      </c>
      <c r="GA60" s="1058">
        <f t="shared" si="93"/>
        <v>0</v>
      </c>
      <c r="GB60" s="1058">
        <f t="shared" si="94"/>
        <v>0</v>
      </c>
      <c r="GC60" s="1058">
        <f t="shared" si="95"/>
        <v>0</v>
      </c>
      <c r="GE60" s="1058">
        <v>66</v>
      </c>
      <c r="GF60" s="1058">
        <v>66</v>
      </c>
      <c r="GG60" s="424"/>
      <c r="GH60" s="424"/>
      <c r="GI60" s="424"/>
      <c r="GJ60" s="424"/>
      <c r="GL60" s="559"/>
      <c r="GM60" s="559"/>
      <c r="GN60" s="9"/>
      <c r="GO60" s="17"/>
      <c r="GP60" s="17"/>
      <c r="GQ60" s="406"/>
      <c r="GR60" s="422"/>
    </row>
    <row r="61" spans="1:200" ht="24.95" customHeight="1" x14ac:dyDescent="0.45">
      <c r="A61" s="424"/>
      <c r="B61" s="971"/>
      <c r="C61" s="972"/>
      <c r="D61" s="611"/>
      <c r="E61" s="40"/>
      <c r="F61" s="40"/>
      <c r="G61" s="40"/>
      <c r="H61" s="40"/>
      <c r="I61" s="40"/>
      <c r="J61" s="660"/>
      <c r="K61" s="40"/>
      <c r="L61" s="49"/>
      <c r="M61" s="608">
        <f t="shared" si="603"/>
        <v>0</v>
      </c>
      <c r="N61" s="70"/>
      <c r="O61" s="852"/>
      <c r="P61" s="866"/>
      <c r="Q61" s="852"/>
      <c r="R61" s="866"/>
      <c r="S61" s="852"/>
      <c r="T61" s="866"/>
      <c r="U61" s="867"/>
      <c r="V61" s="866"/>
      <c r="W61" s="867"/>
      <c r="X61" s="852"/>
      <c r="Y61" s="852"/>
      <c r="Z61" s="866"/>
      <c r="AA61" s="867"/>
      <c r="AB61" s="866"/>
      <c r="AC61" s="852"/>
      <c r="AD61" s="866"/>
      <c r="AE61" s="855"/>
      <c r="AF61" s="866"/>
      <c r="AG61" s="867"/>
      <c r="AH61" s="866"/>
      <c r="AI61" s="867"/>
      <c r="AJ61" s="866"/>
      <c r="AK61" s="867"/>
      <c r="AL61" s="866"/>
      <c r="AM61" s="852"/>
      <c r="AN61" s="866"/>
      <c r="AO61" s="867"/>
      <c r="AP61" s="866"/>
      <c r="AQ61" s="852"/>
      <c r="AR61" s="866"/>
      <c r="AS61" s="852"/>
      <c r="AT61" s="866"/>
      <c r="AU61" s="867"/>
      <c r="AV61" s="866"/>
      <c r="AW61" s="867"/>
      <c r="AX61" s="866"/>
      <c r="AY61" s="867"/>
      <c r="AZ61" s="866"/>
      <c r="BA61" s="867"/>
      <c r="BB61" s="866"/>
      <c r="BC61" s="867"/>
      <c r="BD61" s="866"/>
      <c r="BE61" s="867"/>
      <c r="BF61" s="867"/>
      <c r="BG61" s="867">
        <f t="shared" si="604"/>
        <v>0</v>
      </c>
      <c r="BH61" s="84"/>
      <c r="BI61" s="424"/>
      <c r="BJ61" s="424"/>
      <c r="BK61" s="424"/>
      <c r="BL61" s="424"/>
      <c r="BM61" s="424"/>
      <c r="BN61" s="955" t="s">
        <v>411</v>
      </c>
      <c r="BO61" s="956" t="s">
        <v>183</v>
      </c>
      <c r="BP61" s="932" t="s">
        <v>24</v>
      </c>
      <c r="BQ61" s="160" t="s">
        <v>323</v>
      </c>
      <c r="BR61" s="160" t="s">
        <v>267</v>
      </c>
      <c r="BS61" s="160">
        <v>6</v>
      </c>
      <c r="BT61" s="160">
        <v>73</v>
      </c>
      <c r="BU61" s="160">
        <v>1</v>
      </c>
      <c r="BV61" s="160">
        <v>3</v>
      </c>
      <c r="BW61" s="563">
        <v>1</v>
      </c>
      <c r="BX61" s="261"/>
      <c r="BY61" s="259">
        <f t="shared" si="535"/>
        <v>0</v>
      </c>
      <c r="BZ61" s="258"/>
      <c r="CA61" s="774">
        <f t="shared" ref="CA61" si="613">SUM(BZ61)*BU61</f>
        <v>0</v>
      </c>
      <c r="CB61" s="808"/>
      <c r="CC61" s="774">
        <f t="shared" si="585"/>
        <v>0</v>
      </c>
      <c r="CD61" s="808"/>
      <c r="CE61" s="774">
        <f t="shared" ref="CE61" si="614">SUM(CD61)*BV61</f>
        <v>0</v>
      </c>
      <c r="CF61" s="775"/>
      <c r="CG61" s="776">
        <f t="shared" ref="CG61" si="615">SUM(CF61)*BW61</f>
        <v>0</v>
      </c>
      <c r="CH61" s="775"/>
      <c r="CI61" s="776">
        <f t="shared" ref="CI61" si="616">SUM(CH61)*BV61*5</f>
        <v>0</v>
      </c>
      <c r="CJ61" s="776">
        <f>SUM(BV61*DJ61*2+BW61*DL61*2)</f>
        <v>0</v>
      </c>
      <c r="CK61" s="774">
        <f t="shared" si="589"/>
        <v>0</v>
      </c>
      <c r="CL61" s="775"/>
      <c r="CM61" s="776"/>
      <c r="CN61" s="775">
        <v>4</v>
      </c>
      <c r="CO61" s="784">
        <f>CN61*8*BW61</f>
        <v>32</v>
      </c>
      <c r="CP61" s="775"/>
      <c r="CQ61" s="783">
        <f>SUM(CP61*BT61*(30+4))/5</f>
        <v>0</v>
      </c>
      <c r="CR61" s="775"/>
      <c r="CS61" s="776">
        <f t="shared" si="608"/>
        <v>0</v>
      </c>
      <c r="CT61" s="775"/>
      <c r="CU61" s="776">
        <f t="shared" ref="CU61" si="617">SUM(CT61*BT61/3)</f>
        <v>0</v>
      </c>
      <c r="CV61" s="775"/>
      <c r="CW61" s="776">
        <f t="shared" ref="CW61" si="618">SUM(CV61*BT61*2/3)</f>
        <v>0</v>
      </c>
      <c r="CX61" s="775"/>
      <c r="CY61" s="774">
        <f t="shared" si="594"/>
        <v>0</v>
      </c>
      <c r="CZ61" s="775"/>
      <c r="DA61" s="776">
        <f t="shared" si="610"/>
        <v>0</v>
      </c>
      <c r="DB61" s="775">
        <v>1</v>
      </c>
      <c r="DC61" s="774">
        <v>8.11</v>
      </c>
      <c r="DD61" s="775"/>
      <c r="DE61" s="776">
        <f t="shared" si="611"/>
        <v>0</v>
      </c>
      <c r="DF61" s="778"/>
      <c r="DG61" s="779">
        <f t="shared" si="598"/>
        <v>0</v>
      </c>
      <c r="DH61" s="775"/>
      <c r="DI61" s="776">
        <f t="shared" si="599"/>
        <v>0</v>
      </c>
      <c r="DJ61" s="775"/>
      <c r="DK61" s="776">
        <f t="shared" ref="DK61" si="619">SUM(BV61*DJ61*8)</f>
        <v>0</v>
      </c>
      <c r="DL61" s="775"/>
      <c r="DM61" s="776">
        <f>SUM(DL61*BW61*5*6)</f>
        <v>0</v>
      </c>
      <c r="DN61" s="775"/>
      <c r="DO61" s="776">
        <f t="shared" ref="DO61" si="620">SUM(DN61*BW61*4*6)</f>
        <v>0</v>
      </c>
      <c r="DP61" s="775"/>
      <c r="DQ61" s="776">
        <f t="shared" ref="DQ61" si="621">SUM(DP61*50)</f>
        <v>0</v>
      </c>
      <c r="DR61" s="779">
        <f t="shared" si="554"/>
        <v>40.11</v>
      </c>
      <c r="DS61" s="779">
        <f t="shared" si="555"/>
        <v>8.11</v>
      </c>
      <c r="DT61" s="84"/>
      <c r="DU61" s="424"/>
      <c r="DV61" s="424"/>
      <c r="DW61" s="424"/>
      <c r="DX61" s="424"/>
      <c r="DY61" s="424"/>
      <c r="DZ61" s="971"/>
      <c r="EA61" s="972"/>
      <c r="EB61" s="611"/>
      <c r="EC61" s="424"/>
      <c r="ED61" s="424"/>
      <c r="EE61" s="424"/>
      <c r="EF61" s="424"/>
      <c r="EG61" s="424"/>
      <c r="EH61" s="424"/>
      <c r="EI61" s="424"/>
      <c r="EJ61" s="429">
        <f t="shared" si="50"/>
        <v>0</v>
      </c>
      <c r="EK61" s="429">
        <f t="shared" si="51"/>
        <v>0</v>
      </c>
      <c r="EL61" s="429">
        <f t="shared" si="52"/>
        <v>0</v>
      </c>
      <c r="EM61" s="1058">
        <f t="shared" si="53"/>
        <v>0</v>
      </c>
      <c r="EN61" s="1058">
        <f t="shared" si="54"/>
        <v>0</v>
      </c>
      <c r="EO61" s="1058">
        <f t="shared" si="55"/>
        <v>0</v>
      </c>
      <c r="EP61" s="1058">
        <f t="shared" si="56"/>
        <v>0</v>
      </c>
      <c r="EQ61" s="1058">
        <f t="shared" si="57"/>
        <v>0</v>
      </c>
      <c r="ER61" s="1058">
        <f t="shared" si="58"/>
        <v>0</v>
      </c>
      <c r="ES61" s="1058">
        <f t="shared" si="59"/>
        <v>0</v>
      </c>
      <c r="ET61" s="1058">
        <f t="shared" si="60"/>
        <v>0</v>
      </c>
      <c r="EU61" s="1058">
        <f t="shared" si="61"/>
        <v>0</v>
      </c>
      <c r="EV61" s="1058">
        <f t="shared" si="62"/>
        <v>0</v>
      </c>
      <c r="EW61" s="1058">
        <f t="shared" si="63"/>
        <v>0</v>
      </c>
      <c r="EX61" s="1058">
        <f t="shared" si="64"/>
        <v>0</v>
      </c>
      <c r="EY61" s="1058">
        <f t="shared" si="65"/>
        <v>0</v>
      </c>
      <c r="EZ61" s="1058">
        <f t="shared" si="66"/>
        <v>4</v>
      </c>
      <c r="FA61" s="1058">
        <f t="shared" si="67"/>
        <v>32</v>
      </c>
      <c r="FB61" s="1058">
        <f t="shared" si="68"/>
        <v>0</v>
      </c>
      <c r="FC61" s="1058">
        <f t="shared" si="69"/>
        <v>0</v>
      </c>
      <c r="FD61" s="1058">
        <f t="shared" si="70"/>
        <v>0</v>
      </c>
      <c r="FE61" s="1058">
        <f t="shared" si="71"/>
        <v>0</v>
      </c>
      <c r="FF61" s="1058">
        <f t="shared" si="72"/>
        <v>0</v>
      </c>
      <c r="FG61" s="1058">
        <f t="shared" si="73"/>
        <v>0</v>
      </c>
      <c r="FH61" s="1058">
        <f t="shared" si="74"/>
        <v>0</v>
      </c>
      <c r="FI61" s="1058">
        <f t="shared" si="75"/>
        <v>0</v>
      </c>
      <c r="FJ61" s="1058">
        <f t="shared" si="76"/>
        <v>0</v>
      </c>
      <c r="FK61" s="1058">
        <f t="shared" si="77"/>
        <v>0</v>
      </c>
      <c r="FL61" s="1058">
        <f t="shared" si="78"/>
        <v>0</v>
      </c>
      <c r="FM61" s="1058">
        <f t="shared" si="79"/>
        <v>0</v>
      </c>
      <c r="FN61" s="1058">
        <f t="shared" si="80"/>
        <v>1</v>
      </c>
      <c r="FO61" s="1059">
        <f t="shared" si="81"/>
        <v>8.11</v>
      </c>
      <c r="FP61" s="1058">
        <f t="shared" si="82"/>
        <v>0</v>
      </c>
      <c r="FQ61" s="1058">
        <f t="shared" si="83"/>
        <v>0</v>
      </c>
      <c r="FR61" s="1058">
        <f t="shared" si="84"/>
        <v>0</v>
      </c>
      <c r="FS61" s="1058">
        <f t="shared" si="85"/>
        <v>0</v>
      </c>
      <c r="FT61" s="1058">
        <f t="shared" si="86"/>
        <v>0</v>
      </c>
      <c r="FU61" s="1058">
        <f t="shared" si="87"/>
        <v>0</v>
      </c>
      <c r="FV61" s="1058">
        <f t="shared" si="88"/>
        <v>0</v>
      </c>
      <c r="FW61" s="1058">
        <f t="shared" si="89"/>
        <v>0</v>
      </c>
      <c r="FX61" s="1058">
        <f t="shared" si="90"/>
        <v>0</v>
      </c>
      <c r="FY61" s="1058">
        <f t="shared" si="91"/>
        <v>0</v>
      </c>
      <c r="FZ61" s="1058">
        <f t="shared" si="92"/>
        <v>0</v>
      </c>
      <c r="GA61" s="1058">
        <f t="shared" si="93"/>
        <v>0</v>
      </c>
      <c r="GB61" s="1058">
        <f t="shared" si="94"/>
        <v>0</v>
      </c>
      <c r="GC61" s="1058">
        <f t="shared" si="95"/>
        <v>0</v>
      </c>
      <c r="GE61" s="1058">
        <v>40.11</v>
      </c>
      <c r="GF61" s="1058">
        <v>8.11</v>
      </c>
      <c r="GG61" s="424"/>
      <c r="GH61" s="424"/>
      <c r="GI61" s="424"/>
      <c r="GJ61" s="424"/>
      <c r="GL61" s="559"/>
      <c r="GM61" s="559"/>
      <c r="GN61" s="9"/>
      <c r="GO61" s="17"/>
      <c r="GP61" s="17"/>
      <c r="GQ61" s="406"/>
      <c r="GR61" s="422"/>
    </row>
    <row r="62" spans="1:200" ht="24.75" customHeight="1" x14ac:dyDescent="0.45">
      <c r="A62" s="424"/>
      <c r="B62" s="971"/>
      <c r="C62" s="972"/>
      <c r="D62" s="611"/>
      <c r="E62" s="40"/>
      <c r="F62" s="40"/>
      <c r="G62" s="40"/>
      <c r="H62" s="40"/>
      <c r="I62" s="40"/>
      <c r="J62" s="660"/>
      <c r="K62" s="40"/>
      <c r="L62" s="49"/>
      <c r="M62" s="608">
        <f t="shared" si="603"/>
        <v>0</v>
      </c>
      <c r="N62" s="70"/>
      <c r="O62" s="852"/>
      <c r="P62" s="866"/>
      <c r="Q62" s="852"/>
      <c r="R62" s="866"/>
      <c r="S62" s="852"/>
      <c r="T62" s="866"/>
      <c r="U62" s="867"/>
      <c r="V62" s="866"/>
      <c r="W62" s="867"/>
      <c r="X62" s="852"/>
      <c r="Y62" s="852"/>
      <c r="Z62" s="866"/>
      <c r="AA62" s="867"/>
      <c r="AB62" s="866"/>
      <c r="AC62" s="852"/>
      <c r="AD62" s="866"/>
      <c r="AE62" s="855"/>
      <c r="AF62" s="866"/>
      <c r="AG62" s="867"/>
      <c r="AH62" s="866"/>
      <c r="AI62" s="867"/>
      <c r="AJ62" s="866"/>
      <c r="AK62" s="867"/>
      <c r="AL62" s="866"/>
      <c r="AM62" s="852"/>
      <c r="AN62" s="866"/>
      <c r="AO62" s="867"/>
      <c r="AP62" s="866"/>
      <c r="AQ62" s="852"/>
      <c r="AR62" s="866"/>
      <c r="AS62" s="852"/>
      <c r="AT62" s="866"/>
      <c r="AU62" s="867"/>
      <c r="AV62" s="866"/>
      <c r="AW62" s="867"/>
      <c r="AX62" s="866"/>
      <c r="AY62" s="867"/>
      <c r="AZ62" s="866"/>
      <c r="BA62" s="867"/>
      <c r="BB62" s="866"/>
      <c r="BC62" s="867"/>
      <c r="BD62" s="866"/>
      <c r="BE62" s="867"/>
      <c r="BF62" s="867"/>
      <c r="BG62" s="867">
        <f t="shared" si="604"/>
        <v>0</v>
      </c>
      <c r="BH62" s="84"/>
      <c r="BI62" s="424"/>
      <c r="BJ62" s="424"/>
      <c r="BK62" s="424"/>
      <c r="BL62" s="424"/>
      <c r="BM62" s="424"/>
      <c r="BN62" s="971"/>
      <c r="BO62" s="972"/>
      <c r="BP62" s="611"/>
      <c r="BQ62" s="40"/>
      <c r="BR62" s="40"/>
      <c r="BS62" s="40"/>
      <c r="BT62" s="40"/>
      <c r="BU62" s="40"/>
      <c r="BV62" s="660"/>
      <c r="BW62" s="660"/>
      <c r="BX62" s="49"/>
      <c r="BY62" s="608">
        <f t="shared" ref="BY62:BY68" si="622">SUM(BZ62+CB62+CF62+CH62+DD62*2)</f>
        <v>0</v>
      </c>
      <c r="BZ62" s="70"/>
      <c r="CA62" s="767"/>
      <c r="CB62" s="796"/>
      <c r="CC62" s="767"/>
      <c r="CD62" s="796"/>
      <c r="CE62" s="767"/>
      <c r="CF62" s="780"/>
      <c r="CG62" s="612"/>
      <c r="CH62" s="780"/>
      <c r="CI62" s="612"/>
      <c r="CJ62" s="612"/>
      <c r="CK62" s="767"/>
      <c r="CL62" s="780"/>
      <c r="CM62" s="612"/>
      <c r="CN62" s="780"/>
      <c r="CO62" s="767"/>
      <c r="CP62" s="780"/>
      <c r="CQ62" s="770"/>
      <c r="CR62" s="780"/>
      <c r="CS62" s="612"/>
      <c r="CT62" s="780"/>
      <c r="CU62" s="612"/>
      <c r="CV62" s="780"/>
      <c r="CW62" s="612"/>
      <c r="CX62" s="780"/>
      <c r="CY62" s="767"/>
      <c r="CZ62" s="780"/>
      <c r="DA62" s="612"/>
      <c r="DB62" s="780"/>
      <c r="DC62" s="767"/>
      <c r="DD62" s="780"/>
      <c r="DE62" s="612"/>
      <c r="DF62" s="780"/>
      <c r="DG62" s="612"/>
      <c r="DH62" s="780"/>
      <c r="DI62" s="612"/>
      <c r="DJ62" s="780"/>
      <c r="DK62" s="612"/>
      <c r="DL62" s="780"/>
      <c r="DM62" s="612"/>
      <c r="DN62" s="780"/>
      <c r="DO62" s="612"/>
      <c r="DP62" s="780"/>
      <c r="DQ62" s="612"/>
      <c r="DR62" s="612"/>
      <c r="DS62" s="612">
        <f t="shared" ref="DS62:DS68" si="623">SUM(DA62+DQ62+DO62+DM62+DK62+DI62+DE62+DC62+CW62+CY62+CU62+CS62+CQ62+CO62+CM62+CK62+CJ62+CI62+CG62+CC62+CA62+CE62+DG62)</f>
        <v>0</v>
      </c>
      <c r="DT62" s="84"/>
      <c r="DU62" s="424"/>
      <c r="DV62" s="424"/>
      <c r="DW62" s="424"/>
      <c r="DX62" s="424"/>
      <c r="DY62" s="424"/>
      <c r="DZ62" s="971"/>
      <c r="EA62" s="972"/>
      <c r="EB62" s="611"/>
      <c r="EC62" s="424"/>
      <c r="ED62" s="424"/>
      <c r="EE62" s="424"/>
      <c r="EF62" s="424"/>
      <c r="EG62" s="424"/>
      <c r="EH62" s="424"/>
      <c r="EI62" s="424"/>
      <c r="EJ62" s="429">
        <f t="shared" si="50"/>
        <v>0</v>
      </c>
      <c r="EK62" s="429">
        <f t="shared" si="51"/>
        <v>0</v>
      </c>
      <c r="EL62" s="429">
        <f t="shared" si="52"/>
        <v>0</v>
      </c>
      <c r="EM62" s="1058">
        <f t="shared" si="53"/>
        <v>0</v>
      </c>
      <c r="EN62" s="1058">
        <f t="shared" si="54"/>
        <v>0</v>
      </c>
      <c r="EO62" s="1058">
        <f t="shared" si="55"/>
        <v>0</v>
      </c>
      <c r="EP62" s="1058">
        <f t="shared" si="56"/>
        <v>0</v>
      </c>
      <c r="EQ62" s="1058">
        <f t="shared" si="57"/>
        <v>0</v>
      </c>
      <c r="ER62" s="1058">
        <f t="shared" si="58"/>
        <v>0</v>
      </c>
      <c r="ES62" s="1058">
        <f t="shared" si="59"/>
        <v>0</v>
      </c>
      <c r="ET62" s="1058">
        <f t="shared" si="60"/>
        <v>0</v>
      </c>
      <c r="EU62" s="1058">
        <f t="shared" si="61"/>
        <v>0</v>
      </c>
      <c r="EV62" s="1058">
        <f t="shared" si="62"/>
        <v>0</v>
      </c>
      <c r="EW62" s="1058">
        <f t="shared" si="63"/>
        <v>0</v>
      </c>
      <c r="EX62" s="1058">
        <f t="shared" si="64"/>
        <v>0</v>
      </c>
      <c r="EY62" s="1058">
        <f t="shared" si="65"/>
        <v>0</v>
      </c>
      <c r="EZ62" s="1058">
        <f t="shared" si="66"/>
        <v>0</v>
      </c>
      <c r="FA62" s="1058">
        <f t="shared" si="67"/>
        <v>0</v>
      </c>
      <c r="FB62" s="1058">
        <f t="shared" si="68"/>
        <v>0</v>
      </c>
      <c r="FC62" s="1058">
        <f t="shared" si="69"/>
        <v>0</v>
      </c>
      <c r="FD62" s="1058">
        <f t="shared" si="70"/>
        <v>0</v>
      </c>
      <c r="FE62" s="1058">
        <f t="shared" si="71"/>
        <v>0</v>
      </c>
      <c r="FF62" s="1058">
        <f t="shared" si="72"/>
        <v>0</v>
      </c>
      <c r="FG62" s="1058">
        <f t="shared" si="73"/>
        <v>0</v>
      </c>
      <c r="FH62" s="1058">
        <f t="shared" si="74"/>
        <v>0</v>
      </c>
      <c r="FI62" s="1058">
        <f t="shared" si="75"/>
        <v>0</v>
      </c>
      <c r="FJ62" s="1058">
        <f t="shared" si="76"/>
        <v>0</v>
      </c>
      <c r="FK62" s="1058">
        <f t="shared" si="77"/>
        <v>0</v>
      </c>
      <c r="FL62" s="1058">
        <f t="shared" si="78"/>
        <v>0</v>
      </c>
      <c r="FM62" s="1058">
        <f t="shared" si="79"/>
        <v>0</v>
      </c>
      <c r="FN62" s="1058">
        <f t="shared" si="80"/>
        <v>0</v>
      </c>
      <c r="FO62" s="1059">
        <f t="shared" si="81"/>
        <v>0</v>
      </c>
      <c r="FP62" s="1058">
        <f t="shared" si="82"/>
        <v>0</v>
      </c>
      <c r="FQ62" s="1058">
        <f t="shared" si="83"/>
        <v>0</v>
      </c>
      <c r="FR62" s="1058">
        <f t="shared" si="84"/>
        <v>0</v>
      </c>
      <c r="FS62" s="1058">
        <f t="shared" si="85"/>
        <v>0</v>
      </c>
      <c r="FT62" s="1058">
        <f t="shared" si="86"/>
        <v>0</v>
      </c>
      <c r="FU62" s="1058">
        <f t="shared" si="87"/>
        <v>0</v>
      </c>
      <c r="FV62" s="1058">
        <f t="shared" si="88"/>
        <v>0</v>
      </c>
      <c r="FW62" s="1058">
        <f t="shared" si="89"/>
        <v>0</v>
      </c>
      <c r="FX62" s="1058">
        <f t="shared" si="90"/>
        <v>0</v>
      </c>
      <c r="FY62" s="1058">
        <f t="shared" si="91"/>
        <v>0</v>
      </c>
      <c r="FZ62" s="1058">
        <f t="shared" si="92"/>
        <v>0</v>
      </c>
      <c r="GA62" s="1058">
        <f t="shared" si="93"/>
        <v>0</v>
      </c>
      <c r="GB62" s="1058">
        <f t="shared" si="94"/>
        <v>0</v>
      </c>
      <c r="GC62" s="1058">
        <f t="shared" si="95"/>
        <v>0</v>
      </c>
      <c r="GE62" s="1058">
        <v>0</v>
      </c>
      <c r="GF62" s="1058">
        <v>0</v>
      </c>
      <c r="GG62" s="424"/>
      <c r="GH62" s="424"/>
      <c r="GI62" s="424"/>
      <c r="GJ62" s="424"/>
      <c r="GL62" s="559"/>
      <c r="GM62" s="559"/>
      <c r="GN62" s="9"/>
      <c r="GO62" s="17"/>
      <c r="GP62" s="17"/>
      <c r="GQ62" s="406"/>
      <c r="GR62" s="422"/>
    </row>
    <row r="63" spans="1:200" ht="24.75" customHeight="1" x14ac:dyDescent="0.45">
      <c r="A63" s="424"/>
      <c r="B63" s="959"/>
      <c r="C63" s="972"/>
      <c r="D63" s="611"/>
      <c r="E63" s="611"/>
      <c r="F63" s="611"/>
      <c r="G63" s="611"/>
      <c r="H63" s="611"/>
      <c r="I63" s="611"/>
      <c r="J63" s="748"/>
      <c r="K63" s="611"/>
      <c r="L63" s="600"/>
      <c r="M63" s="608">
        <f t="shared" si="603"/>
        <v>0</v>
      </c>
      <c r="N63" s="70"/>
      <c r="O63" s="852"/>
      <c r="P63" s="866"/>
      <c r="Q63" s="852"/>
      <c r="R63" s="866"/>
      <c r="S63" s="852"/>
      <c r="T63" s="866"/>
      <c r="U63" s="867"/>
      <c r="V63" s="866"/>
      <c r="W63" s="867"/>
      <c r="X63" s="852"/>
      <c r="Y63" s="852"/>
      <c r="Z63" s="866"/>
      <c r="AA63" s="867"/>
      <c r="AB63" s="866"/>
      <c r="AC63" s="852"/>
      <c r="AD63" s="866"/>
      <c r="AE63" s="855"/>
      <c r="AF63" s="866"/>
      <c r="AG63" s="867"/>
      <c r="AH63" s="866"/>
      <c r="AI63" s="867"/>
      <c r="AJ63" s="866"/>
      <c r="AK63" s="867"/>
      <c r="AL63" s="866"/>
      <c r="AM63" s="852"/>
      <c r="AN63" s="866"/>
      <c r="AO63" s="867"/>
      <c r="AP63" s="866"/>
      <c r="AQ63" s="852"/>
      <c r="AR63" s="866"/>
      <c r="AS63" s="852"/>
      <c r="AT63" s="866"/>
      <c r="AU63" s="867"/>
      <c r="AV63" s="866"/>
      <c r="AW63" s="867"/>
      <c r="AX63" s="866"/>
      <c r="AY63" s="867"/>
      <c r="AZ63" s="866"/>
      <c r="BA63" s="867"/>
      <c r="BB63" s="866"/>
      <c r="BC63" s="867"/>
      <c r="BD63" s="866"/>
      <c r="BE63" s="867"/>
      <c r="BF63" s="867"/>
      <c r="BG63" s="867">
        <f t="shared" si="604"/>
        <v>0</v>
      </c>
      <c r="BH63" s="84"/>
      <c r="BI63" s="424"/>
      <c r="BJ63" s="424"/>
      <c r="BK63" s="424"/>
      <c r="BL63" s="424"/>
      <c r="BM63" s="424"/>
      <c r="BN63" s="959"/>
      <c r="BO63" s="972"/>
      <c r="BP63" s="611"/>
      <c r="BQ63" s="611"/>
      <c r="BR63" s="611"/>
      <c r="BS63" s="611"/>
      <c r="BT63" s="611"/>
      <c r="BU63" s="611"/>
      <c r="BV63" s="748"/>
      <c r="BW63" s="748"/>
      <c r="BX63" s="600"/>
      <c r="BY63" s="608">
        <f t="shared" si="622"/>
        <v>0</v>
      </c>
      <c r="BZ63" s="70"/>
      <c r="CA63" s="767"/>
      <c r="CB63" s="796"/>
      <c r="CC63" s="767"/>
      <c r="CD63" s="796"/>
      <c r="CE63" s="767"/>
      <c r="CF63" s="780"/>
      <c r="CG63" s="612"/>
      <c r="CH63" s="780"/>
      <c r="CI63" s="612"/>
      <c r="CJ63" s="612"/>
      <c r="CK63" s="767"/>
      <c r="CL63" s="780"/>
      <c r="CM63" s="612"/>
      <c r="CN63" s="780"/>
      <c r="CO63" s="767"/>
      <c r="CP63" s="780"/>
      <c r="CQ63" s="770"/>
      <c r="CR63" s="780"/>
      <c r="CS63" s="612"/>
      <c r="CT63" s="780"/>
      <c r="CU63" s="612"/>
      <c r="CV63" s="780"/>
      <c r="CW63" s="612"/>
      <c r="CX63" s="780"/>
      <c r="CY63" s="767"/>
      <c r="CZ63" s="780"/>
      <c r="DA63" s="612"/>
      <c r="DB63" s="780"/>
      <c r="DC63" s="767"/>
      <c r="DD63" s="780"/>
      <c r="DE63" s="612"/>
      <c r="DF63" s="780"/>
      <c r="DG63" s="612"/>
      <c r="DH63" s="780"/>
      <c r="DI63" s="612"/>
      <c r="DJ63" s="780"/>
      <c r="DK63" s="612"/>
      <c r="DL63" s="780"/>
      <c r="DM63" s="612"/>
      <c r="DN63" s="780"/>
      <c r="DO63" s="612"/>
      <c r="DP63" s="780"/>
      <c r="DQ63" s="612"/>
      <c r="DR63" s="612"/>
      <c r="DS63" s="612">
        <f t="shared" si="623"/>
        <v>0</v>
      </c>
      <c r="DT63" s="84"/>
      <c r="DU63" s="424"/>
      <c r="DV63" s="424"/>
      <c r="DW63" s="424"/>
      <c r="DX63" s="424"/>
      <c r="DY63" s="424"/>
      <c r="DZ63" s="959"/>
      <c r="EA63" s="972"/>
      <c r="EB63" s="611"/>
      <c r="EC63" s="424"/>
      <c r="ED63" s="424"/>
      <c r="EE63" s="424"/>
      <c r="EF63" s="424"/>
      <c r="EG63" s="424"/>
      <c r="EH63" s="424"/>
      <c r="EI63" s="424"/>
      <c r="EJ63" s="429">
        <f t="shared" si="50"/>
        <v>0</v>
      </c>
      <c r="EK63" s="429">
        <f t="shared" si="51"/>
        <v>0</v>
      </c>
      <c r="EL63" s="429">
        <f t="shared" si="52"/>
        <v>0</v>
      </c>
      <c r="EM63" s="1058">
        <f t="shared" si="53"/>
        <v>0</v>
      </c>
      <c r="EN63" s="1058">
        <f t="shared" si="54"/>
        <v>0</v>
      </c>
      <c r="EO63" s="1058">
        <f t="shared" si="55"/>
        <v>0</v>
      </c>
      <c r="EP63" s="1058">
        <f t="shared" si="56"/>
        <v>0</v>
      </c>
      <c r="EQ63" s="1058">
        <f t="shared" si="57"/>
        <v>0</v>
      </c>
      <c r="ER63" s="1058">
        <f t="shared" si="58"/>
        <v>0</v>
      </c>
      <c r="ES63" s="1058">
        <f t="shared" si="59"/>
        <v>0</v>
      </c>
      <c r="ET63" s="1058">
        <f t="shared" si="60"/>
        <v>0</v>
      </c>
      <c r="EU63" s="1058">
        <f t="shared" si="61"/>
        <v>0</v>
      </c>
      <c r="EV63" s="1058">
        <f t="shared" si="62"/>
        <v>0</v>
      </c>
      <c r="EW63" s="1058">
        <f t="shared" si="63"/>
        <v>0</v>
      </c>
      <c r="EX63" s="1058">
        <f t="shared" si="64"/>
        <v>0</v>
      </c>
      <c r="EY63" s="1058">
        <f t="shared" si="65"/>
        <v>0</v>
      </c>
      <c r="EZ63" s="1058">
        <f t="shared" si="66"/>
        <v>0</v>
      </c>
      <c r="FA63" s="1058">
        <f t="shared" si="67"/>
        <v>0</v>
      </c>
      <c r="FB63" s="1058">
        <f t="shared" si="68"/>
        <v>0</v>
      </c>
      <c r="FC63" s="1058">
        <f t="shared" si="69"/>
        <v>0</v>
      </c>
      <c r="FD63" s="1058">
        <f t="shared" si="70"/>
        <v>0</v>
      </c>
      <c r="FE63" s="1058">
        <f t="shared" si="71"/>
        <v>0</v>
      </c>
      <c r="FF63" s="1058">
        <f t="shared" si="72"/>
        <v>0</v>
      </c>
      <c r="FG63" s="1058">
        <f t="shared" si="73"/>
        <v>0</v>
      </c>
      <c r="FH63" s="1058">
        <f t="shared" si="74"/>
        <v>0</v>
      </c>
      <c r="FI63" s="1058">
        <f t="shared" si="75"/>
        <v>0</v>
      </c>
      <c r="FJ63" s="1058">
        <f t="shared" si="76"/>
        <v>0</v>
      </c>
      <c r="FK63" s="1058">
        <f t="shared" si="77"/>
        <v>0</v>
      </c>
      <c r="FL63" s="1058">
        <f t="shared" si="78"/>
        <v>0</v>
      </c>
      <c r="FM63" s="1058">
        <f t="shared" si="79"/>
        <v>0</v>
      </c>
      <c r="FN63" s="1058">
        <f t="shared" si="80"/>
        <v>0</v>
      </c>
      <c r="FO63" s="1059">
        <f t="shared" si="81"/>
        <v>0</v>
      </c>
      <c r="FP63" s="1058">
        <f t="shared" si="82"/>
        <v>0</v>
      </c>
      <c r="FQ63" s="1058">
        <f t="shared" si="83"/>
        <v>0</v>
      </c>
      <c r="FR63" s="1058">
        <f t="shared" si="84"/>
        <v>0</v>
      </c>
      <c r="FS63" s="1058">
        <f t="shared" si="85"/>
        <v>0</v>
      </c>
      <c r="FT63" s="1058">
        <f t="shared" si="86"/>
        <v>0</v>
      </c>
      <c r="FU63" s="1058">
        <f t="shared" si="87"/>
        <v>0</v>
      </c>
      <c r="FV63" s="1058">
        <f t="shared" si="88"/>
        <v>0</v>
      </c>
      <c r="FW63" s="1058">
        <f t="shared" si="89"/>
        <v>0</v>
      </c>
      <c r="FX63" s="1058">
        <f t="shared" si="90"/>
        <v>0</v>
      </c>
      <c r="FY63" s="1058">
        <f t="shared" si="91"/>
        <v>0</v>
      </c>
      <c r="FZ63" s="1058">
        <f t="shared" si="92"/>
        <v>0</v>
      </c>
      <c r="GA63" s="1058">
        <f t="shared" si="93"/>
        <v>0</v>
      </c>
      <c r="GB63" s="1058">
        <f t="shared" si="94"/>
        <v>0</v>
      </c>
      <c r="GC63" s="1058">
        <f t="shared" si="95"/>
        <v>0</v>
      </c>
      <c r="GE63" s="1058">
        <v>0</v>
      </c>
      <c r="GF63" s="1058">
        <v>0</v>
      </c>
      <c r="GG63" s="424"/>
      <c r="GH63" s="424"/>
      <c r="GI63" s="424"/>
      <c r="GJ63" s="424"/>
      <c r="GL63" s="559"/>
      <c r="GM63" s="559"/>
      <c r="GN63" s="406"/>
      <c r="GO63" s="426"/>
      <c r="GP63" s="426"/>
      <c r="GQ63" s="406"/>
      <c r="GR63" s="422"/>
    </row>
    <row r="64" spans="1:200" ht="24.75" customHeight="1" x14ac:dyDescent="0.45">
      <c r="A64" s="424"/>
      <c r="B64" s="959"/>
      <c r="C64" s="972"/>
      <c r="D64" s="611"/>
      <c r="E64" s="611"/>
      <c r="F64" s="611"/>
      <c r="G64" s="611"/>
      <c r="H64" s="611"/>
      <c r="I64" s="611"/>
      <c r="J64" s="748"/>
      <c r="K64" s="611"/>
      <c r="L64" s="600"/>
      <c r="M64" s="608">
        <f t="shared" si="603"/>
        <v>0</v>
      </c>
      <c r="N64" s="70"/>
      <c r="O64" s="852"/>
      <c r="P64" s="866"/>
      <c r="Q64" s="852"/>
      <c r="R64" s="866"/>
      <c r="S64" s="852"/>
      <c r="T64" s="866"/>
      <c r="U64" s="867"/>
      <c r="V64" s="866"/>
      <c r="W64" s="867"/>
      <c r="X64" s="852"/>
      <c r="Y64" s="852"/>
      <c r="Z64" s="866"/>
      <c r="AA64" s="867"/>
      <c r="AB64" s="866"/>
      <c r="AC64" s="852"/>
      <c r="AD64" s="866"/>
      <c r="AE64" s="855"/>
      <c r="AF64" s="866"/>
      <c r="AG64" s="867"/>
      <c r="AH64" s="866"/>
      <c r="AI64" s="867"/>
      <c r="AJ64" s="866"/>
      <c r="AK64" s="867"/>
      <c r="AL64" s="866"/>
      <c r="AM64" s="852"/>
      <c r="AN64" s="866"/>
      <c r="AO64" s="867"/>
      <c r="AP64" s="866"/>
      <c r="AQ64" s="852"/>
      <c r="AR64" s="866"/>
      <c r="AS64" s="852"/>
      <c r="AT64" s="866"/>
      <c r="AU64" s="867"/>
      <c r="AV64" s="866"/>
      <c r="AW64" s="867"/>
      <c r="AX64" s="866"/>
      <c r="AY64" s="867"/>
      <c r="AZ64" s="866"/>
      <c r="BA64" s="867"/>
      <c r="BB64" s="866"/>
      <c r="BC64" s="867"/>
      <c r="BD64" s="866"/>
      <c r="BE64" s="867"/>
      <c r="BF64" s="867"/>
      <c r="BG64" s="867">
        <f t="shared" si="604"/>
        <v>0</v>
      </c>
      <c r="BH64" s="84"/>
      <c r="BI64" s="424"/>
      <c r="BJ64" s="424"/>
      <c r="BK64" s="424"/>
      <c r="BL64" s="424"/>
      <c r="BM64" s="424"/>
      <c r="BN64" s="959"/>
      <c r="BO64" s="972"/>
      <c r="BP64" s="611"/>
      <c r="BQ64" s="611"/>
      <c r="BR64" s="611"/>
      <c r="BS64" s="611"/>
      <c r="BT64" s="611"/>
      <c r="BU64" s="611"/>
      <c r="BV64" s="748"/>
      <c r="BW64" s="748"/>
      <c r="BX64" s="600"/>
      <c r="BY64" s="608">
        <f t="shared" si="622"/>
        <v>0</v>
      </c>
      <c r="BZ64" s="70"/>
      <c r="CA64" s="767"/>
      <c r="CB64" s="796"/>
      <c r="CC64" s="767"/>
      <c r="CD64" s="796"/>
      <c r="CE64" s="767"/>
      <c r="CF64" s="780"/>
      <c r="CG64" s="612"/>
      <c r="CH64" s="780"/>
      <c r="CI64" s="612"/>
      <c r="CJ64" s="612"/>
      <c r="CK64" s="767"/>
      <c r="CL64" s="780"/>
      <c r="CM64" s="612"/>
      <c r="CN64" s="780"/>
      <c r="CO64" s="767"/>
      <c r="CP64" s="780"/>
      <c r="CQ64" s="770"/>
      <c r="CR64" s="780"/>
      <c r="CS64" s="612"/>
      <c r="CT64" s="780"/>
      <c r="CU64" s="612"/>
      <c r="CV64" s="780"/>
      <c r="CW64" s="612"/>
      <c r="CX64" s="780"/>
      <c r="CY64" s="767"/>
      <c r="CZ64" s="780"/>
      <c r="DA64" s="612"/>
      <c r="DB64" s="780"/>
      <c r="DC64" s="767"/>
      <c r="DD64" s="780"/>
      <c r="DE64" s="612"/>
      <c r="DF64" s="780"/>
      <c r="DG64" s="612"/>
      <c r="DH64" s="780"/>
      <c r="DI64" s="612"/>
      <c r="DJ64" s="780"/>
      <c r="DK64" s="612"/>
      <c r="DL64" s="780"/>
      <c r="DM64" s="612"/>
      <c r="DN64" s="780"/>
      <c r="DO64" s="612"/>
      <c r="DP64" s="780"/>
      <c r="DQ64" s="612"/>
      <c r="DR64" s="612"/>
      <c r="DS64" s="612">
        <f t="shared" si="623"/>
        <v>0</v>
      </c>
      <c r="DT64" s="84"/>
      <c r="DU64" s="424"/>
      <c r="DV64" s="424"/>
      <c r="DW64" s="424"/>
      <c r="DX64" s="424"/>
      <c r="DY64" s="424"/>
      <c r="DZ64" s="959"/>
      <c r="EA64" s="972"/>
      <c r="EB64" s="611"/>
      <c r="EC64" s="424"/>
      <c r="ED64" s="424"/>
      <c r="EE64" s="424"/>
      <c r="EF64" s="424"/>
      <c r="EG64" s="424"/>
      <c r="EH64" s="424"/>
      <c r="EI64" s="424"/>
      <c r="EJ64" s="429">
        <f t="shared" si="50"/>
        <v>0</v>
      </c>
      <c r="EK64" s="429">
        <f t="shared" si="51"/>
        <v>0</v>
      </c>
      <c r="EL64" s="429">
        <f t="shared" si="52"/>
        <v>0</v>
      </c>
      <c r="EM64" s="1058">
        <f t="shared" si="53"/>
        <v>0</v>
      </c>
      <c r="EN64" s="1058">
        <f t="shared" si="54"/>
        <v>0</v>
      </c>
      <c r="EO64" s="1058">
        <f t="shared" si="55"/>
        <v>0</v>
      </c>
      <c r="EP64" s="1058">
        <f t="shared" si="56"/>
        <v>0</v>
      </c>
      <c r="EQ64" s="1058">
        <f t="shared" si="57"/>
        <v>0</v>
      </c>
      <c r="ER64" s="1058">
        <f t="shared" si="58"/>
        <v>0</v>
      </c>
      <c r="ES64" s="1058">
        <f t="shared" si="59"/>
        <v>0</v>
      </c>
      <c r="ET64" s="1058">
        <f t="shared" si="60"/>
        <v>0</v>
      </c>
      <c r="EU64" s="1058">
        <f t="shared" si="61"/>
        <v>0</v>
      </c>
      <c r="EV64" s="1058">
        <f t="shared" si="62"/>
        <v>0</v>
      </c>
      <c r="EW64" s="1058">
        <f t="shared" si="63"/>
        <v>0</v>
      </c>
      <c r="EX64" s="1058">
        <f t="shared" si="64"/>
        <v>0</v>
      </c>
      <c r="EY64" s="1058">
        <f t="shared" si="65"/>
        <v>0</v>
      </c>
      <c r="EZ64" s="1058">
        <f t="shared" si="66"/>
        <v>0</v>
      </c>
      <c r="FA64" s="1058">
        <f t="shared" si="67"/>
        <v>0</v>
      </c>
      <c r="FB64" s="1058">
        <f t="shared" si="68"/>
        <v>0</v>
      </c>
      <c r="FC64" s="1058">
        <f t="shared" si="69"/>
        <v>0</v>
      </c>
      <c r="FD64" s="1058">
        <f t="shared" si="70"/>
        <v>0</v>
      </c>
      <c r="FE64" s="1058">
        <f t="shared" si="71"/>
        <v>0</v>
      </c>
      <c r="FF64" s="1058">
        <f t="shared" si="72"/>
        <v>0</v>
      </c>
      <c r="FG64" s="1058">
        <f t="shared" si="73"/>
        <v>0</v>
      </c>
      <c r="FH64" s="1058">
        <f t="shared" si="74"/>
        <v>0</v>
      </c>
      <c r="FI64" s="1058">
        <f t="shared" si="75"/>
        <v>0</v>
      </c>
      <c r="FJ64" s="1058">
        <f t="shared" si="76"/>
        <v>0</v>
      </c>
      <c r="FK64" s="1058">
        <f t="shared" si="77"/>
        <v>0</v>
      </c>
      <c r="FL64" s="1058">
        <f t="shared" si="78"/>
        <v>0</v>
      </c>
      <c r="FM64" s="1058">
        <f t="shared" si="79"/>
        <v>0</v>
      </c>
      <c r="FN64" s="1058">
        <f t="shared" si="80"/>
        <v>0</v>
      </c>
      <c r="FO64" s="1059">
        <f t="shared" si="81"/>
        <v>0</v>
      </c>
      <c r="FP64" s="1058">
        <f t="shared" si="82"/>
        <v>0</v>
      </c>
      <c r="FQ64" s="1058">
        <f t="shared" si="83"/>
        <v>0</v>
      </c>
      <c r="FR64" s="1058">
        <f t="shared" si="84"/>
        <v>0</v>
      </c>
      <c r="FS64" s="1058">
        <f t="shared" si="85"/>
        <v>0</v>
      </c>
      <c r="FT64" s="1058">
        <f t="shared" si="86"/>
        <v>0</v>
      </c>
      <c r="FU64" s="1058">
        <f t="shared" si="87"/>
        <v>0</v>
      </c>
      <c r="FV64" s="1058">
        <f t="shared" si="88"/>
        <v>0</v>
      </c>
      <c r="FW64" s="1058">
        <f t="shared" si="89"/>
        <v>0</v>
      </c>
      <c r="FX64" s="1058">
        <f t="shared" si="90"/>
        <v>0</v>
      </c>
      <c r="FY64" s="1058">
        <f t="shared" si="91"/>
        <v>0</v>
      </c>
      <c r="FZ64" s="1058">
        <f t="shared" si="92"/>
        <v>0</v>
      </c>
      <c r="GA64" s="1058">
        <f t="shared" si="93"/>
        <v>0</v>
      </c>
      <c r="GB64" s="1058">
        <f t="shared" si="94"/>
        <v>0</v>
      </c>
      <c r="GC64" s="1058">
        <f t="shared" si="95"/>
        <v>0</v>
      </c>
      <c r="GE64" s="1058">
        <v>0</v>
      </c>
      <c r="GF64" s="1058">
        <v>0</v>
      </c>
      <c r="GG64" s="424"/>
      <c r="GH64" s="424"/>
      <c r="GI64" s="424"/>
      <c r="GJ64" s="424"/>
      <c r="GL64" s="559"/>
      <c r="GM64" s="559"/>
      <c r="GN64" s="406"/>
      <c r="GO64" s="426"/>
      <c r="GP64" s="426"/>
      <c r="GQ64" s="406"/>
      <c r="GR64" s="422"/>
    </row>
    <row r="65" spans="1:200" ht="24.75" customHeight="1" x14ac:dyDescent="0.45">
      <c r="A65" s="424"/>
      <c r="B65" s="959"/>
      <c r="C65" s="972"/>
      <c r="D65" s="611"/>
      <c r="E65" s="611"/>
      <c r="F65" s="611"/>
      <c r="G65" s="611"/>
      <c r="H65" s="611"/>
      <c r="I65" s="611"/>
      <c r="J65" s="748"/>
      <c r="K65" s="611"/>
      <c r="L65" s="600"/>
      <c r="M65" s="608">
        <f t="shared" si="603"/>
        <v>0</v>
      </c>
      <c r="N65" s="70"/>
      <c r="O65" s="852"/>
      <c r="P65" s="866"/>
      <c r="Q65" s="852"/>
      <c r="R65" s="866"/>
      <c r="S65" s="852"/>
      <c r="T65" s="866"/>
      <c r="U65" s="867"/>
      <c r="V65" s="866"/>
      <c r="W65" s="867"/>
      <c r="X65" s="852"/>
      <c r="Y65" s="852"/>
      <c r="Z65" s="866"/>
      <c r="AA65" s="867"/>
      <c r="AB65" s="866"/>
      <c r="AC65" s="852"/>
      <c r="AD65" s="866"/>
      <c r="AE65" s="855"/>
      <c r="AF65" s="866"/>
      <c r="AG65" s="867"/>
      <c r="AH65" s="866"/>
      <c r="AI65" s="867"/>
      <c r="AJ65" s="866"/>
      <c r="AK65" s="867"/>
      <c r="AL65" s="866"/>
      <c r="AM65" s="852"/>
      <c r="AN65" s="866"/>
      <c r="AO65" s="867"/>
      <c r="AP65" s="866"/>
      <c r="AQ65" s="852"/>
      <c r="AR65" s="866"/>
      <c r="AS65" s="852"/>
      <c r="AT65" s="866"/>
      <c r="AU65" s="867"/>
      <c r="AV65" s="866"/>
      <c r="AW65" s="867"/>
      <c r="AX65" s="866"/>
      <c r="AY65" s="867"/>
      <c r="AZ65" s="866"/>
      <c r="BA65" s="867"/>
      <c r="BB65" s="866"/>
      <c r="BC65" s="867"/>
      <c r="BD65" s="866"/>
      <c r="BE65" s="867"/>
      <c r="BF65" s="867"/>
      <c r="BG65" s="867">
        <f t="shared" si="604"/>
        <v>0</v>
      </c>
      <c r="BH65" s="84"/>
      <c r="BI65" s="424"/>
      <c r="BJ65" s="424"/>
      <c r="BK65" s="424"/>
      <c r="BL65" s="424"/>
      <c r="BM65" s="424"/>
      <c r="BN65" s="959"/>
      <c r="BO65" s="972"/>
      <c r="BP65" s="611"/>
      <c r="BQ65" s="611"/>
      <c r="BR65" s="611"/>
      <c r="BS65" s="611"/>
      <c r="BT65" s="611"/>
      <c r="BU65" s="611"/>
      <c r="BV65" s="748"/>
      <c r="BW65" s="748"/>
      <c r="BX65" s="600"/>
      <c r="BY65" s="608">
        <f t="shared" si="622"/>
        <v>0</v>
      </c>
      <c r="BZ65" s="70"/>
      <c r="CA65" s="767"/>
      <c r="CB65" s="796"/>
      <c r="CC65" s="767"/>
      <c r="CD65" s="796"/>
      <c r="CE65" s="767"/>
      <c r="CF65" s="780"/>
      <c r="CG65" s="612"/>
      <c r="CH65" s="780"/>
      <c r="CI65" s="612"/>
      <c r="CJ65" s="612"/>
      <c r="CK65" s="767"/>
      <c r="CL65" s="780"/>
      <c r="CM65" s="612"/>
      <c r="CN65" s="780"/>
      <c r="CO65" s="767"/>
      <c r="CP65" s="780"/>
      <c r="CQ65" s="770"/>
      <c r="CR65" s="780"/>
      <c r="CS65" s="612"/>
      <c r="CT65" s="780"/>
      <c r="CU65" s="612"/>
      <c r="CV65" s="780"/>
      <c r="CW65" s="612"/>
      <c r="CX65" s="780"/>
      <c r="CY65" s="767"/>
      <c r="CZ65" s="780"/>
      <c r="DA65" s="612"/>
      <c r="DB65" s="780"/>
      <c r="DC65" s="767"/>
      <c r="DD65" s="780"/>
      <c r="DE65" s="612"/>
      <c r="DF65" s="780"/>
      <c r="DG65" s="612"/>
      <c r="DH65" s="780"/>
      <c r="DI65" s="612"/>
      <c r="DJ65" s="780"/>
      <c r="DK65" s="612"/>
      <c r="DL65" s="780"/>
      <c r="DM65" s="612"/>
      <c r="DN65" s="780"/>
      <c r="DO65" s="612"/>
      <c r="DP65" s="780"/>
      <c r="DQ65" s="612"/>
      <c r="DR65" s="612"/>
      <c r="DS65" s="612">
        <f t="shared" si="623"/>
        <v>0</v>
      </c>
      <c r="DT65" s="84"/>
      <c r="DU65" s="424"/>
      <c r="DV65" s="424"/>
      <c r="DW65" s="424"/>
      <c r="DX65" s="424"/>
      <c r="DY65" s="424"/>
      <c r="DZ65" s="959"/>
      <c r="EA65" s="972"/>
      <c r="EB65" s="611"/>
      <c r="EC65" s="424"/>
      <c r="ED65" s="424"/>
      <c r="EE65" s="424"/>
      <c r="EF65" s="424"/>
      <c r="EG65" s="424"/>
      <c r="EH65" s="424"/>
      <c r="EI65" s="424"/>
      <c r="EJ65" s="429">
        <f t="shared" si="50"/>
        <v>0</v>
      </c>
      <c r="EK65" s="429">
        <f t="shared" si="51"/>
        <v>0</v>
      </c>
      <c r="EL65" s="429">
        <f t="shared" si="52"/>
        <v>0</v>
      </c>
      <c r="EM65" s="1058">
        <f t="shared" si="53"/>
        <v>0</v>
      </c>
      <c r="EN65" s="1058">
        <f t="shared" si="54"/>
        <v>0</v>
      </c>
      <c r="EO65" s="1058">
        <f t="shared" si="55"/>
        <v>0</v>
      </c>
      <c r="EP65" s="1058">
        <f t="shared" si="56"/>
        <v>0</v>
      </c>
      <c r="EQ65" s="1058">
        <f t="shared" si="57"/>
        <v>0</v>
      </c>
      <c r="ER65" s="1058">
        <f t="shared" si="58"/>
        <v>0</v>
      </c>
      <c r="ES65" s="1058">
        <f t="shared" si="59"/>
        <v>0</v>
      </c>
      <c r="ET65" s="1058">
        <f t="shared" si="60"/>
        <v>0</v>
      </c>
      <c r="EU65" s="1058">
        <f t="shared" si="61"/>
        <v>0</v>
      </c>
      <c r="EV65" s="1058">
        <f t="shared" si="62"/>
        <v>0</v>
      </c>
      <c r="EW65" s="1058">
        <f t="shared" si="63"/>
        <v>0</v>
      </c>
      <c r="EX65" s="1058">
        <f t="shared" si="64"/>
        <v>0</v>
      </c>
      <c r="EY65" s="1058">
        <f t="shared" si="65"/>
        <v>0</v>
      </c>
      <c r="EZ65" s="1058">
        <f t="shared" si="66"/>
        <v>0</v>
      </c>
      <c r="FA65" s="1058">
        <f t="shared" si="67"/>
        <v>0</v>
      </c>
      <c r="FB65" s="1058">
        <f t="shared" si="68"/>
        <v>0</v>
      </c>
      <c r="FC65" s="1058">
        <f t="shared" si="69"/>
        <v>0</v>
      </c>
      <c r="FD65" s="1058">
        <f t="shared" si="70"/>
        <v>0</v>
      </c>
      <c r="FE65" s="1058">
        <f t="shared" si="71"/>
        <v>0</v>
      </c>
      <c r="FF65" s="1058">
        <f t="shared" si="72"/>
        <v>0</v>
      </c>
      <c r="FG65" s="1058">
        <f t="shared" si="73"/>
        <v>0</v>
      </c>
      <c r="FH65" s="1058">
        <f t="shared" si="74"/>
        <v>0</v>
      </c>
      <c r="FI65" s="1058">
        <f t="shared" si="75"/>
        <v>0</v>
      </c>
      <c r="FJ65" s="1058">
        <f t="shared" si="76"/>
        <v>0</v>
      </c>
      <c r="FK65" s="1058">
        <f t="shared" si="77"/>
        <v>0</v>
      </c>
      <c r="FL65" s="1058">
        <f t="shared" si="78"/>
        <v>0</v>
      </c>
      <c r="FM65" s="1058">
        <f t="shared" si="79"/>
        <v>0</v>
      </c>
      <c r="FN65" s="1058">
        <f t="shared" si="80"/>
        <v>0</v>
      </c>
      <c r="FO65" s="1059">
        <f t="shared" si="81"/>
        <v>0</v>
      </c>
      <c r="FP65" s="1058">
        <f t="shared" si="82"/>
        <v>0</v>
      </c>
      <c r="FQ65" s="1058">
        <f t="shared" si="83"/>
        <v>0</v>
      </c>
      <c r="FR65" s="1058">
        <f t="shared" si="84"/>
        <v>0</v>
      </c>
      <c r="FS65" s="1058">
        <f t="shared" si="85"/>
        <v>0</v>
      </c>
      <c r="FT65" s="1058">
        <f t="shared" si="86"/>
        <v>0</v>
      </c>
      <c r="FU65" s="1058">
        <f t="shared" si="87"/>
        <v>0</v>
      </c>
      <c r="FV65" s="1058">
        <f t="shared" si="88"/>
        <v>0</v>
      </c>
      <c r="FW65" s="1058">
        <f t="shared" si="89"/>
        <v>0</v>
      </c>
      <c r="FX65" s="1058">
        <f t="shared" si="90"/>
        <v>0</v>
      </c>
      <c r="FY65" s="1058">
        <f t="shared" si="91"/>
        <v>0</v>
      </c>
      <c r="FZ65" s="1058">
        <f t="shared" si="92"/>
        <v>0</v>
      </c>
      <c r="GA65" s="1058">
        <f t="shared" si="93"/>
        <v>0</v>
      </c>
      <c r="GB65" s="1058">
        <f t="shared" si="94"/>
        <v>0</v>
      </c>
      <c r="GC65" s="1058">
        <f t="shared" si="95"/>
        <v>0</v>
      </c>
      <c r="GE65" s="1058">
        <v>0</v>
      </c>
      <c r="GF65" s="1058">
        <v>0</v>
      </c>
      <c r="GG65" s="424"/>
      <c r="GH65" s="424"/>
      <c r="GI65" s="424"/>
      <c r="GJ65" s="424"/>
      <c r="GL65" s="559"/>
      <c r="GM65" s="559"/>
      <c r="GN65" s="406"/>
      <c r="GO65" s="426"/>
      <c r="GP65" s="426"/>
      <c r="GQ65" s="406"/>
      <c r="GR65" s="422"/>
    </row>
    <row r="66" spans="1:200" ht="24.75" customHeight="1" x14ac:dyDescent="0.45">
      <c r="A66" s="424"/>
      <c r="B66" s="959"/>
      <c r="C66" s="972"/>
      <c r="D66" s="611"/>
      <c r="E66" s="611"/>
      <c r="F66" s="611"/>
      <c r="G66" s="611"/>
      <c r="H66" s="611"/>
      <c r="I66" s="611"/>
      <c r="J66" s="748"/>
      <c r="K66" s="611"/>
      <c r="L66" s="600"/>
      <c r="M66" s="608">
        <f t="shared" si="603"/>
        <v>0</v>
      </c>
      <c r="N66" s="70"/>
      <c r="O66" s="852"/>
      <c r="P66" s="866"/>
      <c r="Q66" s="852"/>
      <c r="R66" s="866"/>
      <c r="S66" s="852"/>
      <c r="T66" s="866"/>
      <c r="U66" s="867"/>
      <c r="V66" s="866"/>
      <c r="W66" s="867"/>
      <c r="X66" s="852"/>
      <c r="Y66" s="852"/>
      <c r="Z66" s="866"/>
      <c r="AA66" s="867"/>
      <c r="AB66" s="866"/>
      <c r="AC66" s="852"/>
      <c r="AD66" s="866"/>
      <c r="AE66" s="855"/>
      <c r="AF66" s="866"/>
      <c r="AG66" s="867"/>
      <c r="AH66" s="866"/>
      <c r="AI66" s="867"/>
      <c r="AJ66" s="866"/>
      <c r="AK66" s="867"/>
      <c r="AL66" s="866"/>
      <c r="AM66" s="852"/>
      <c r="AN66" s="866"/>
      <c r="AO66" s="867"/>
      <c r="AP66" s="866"/>
      <c r="AQ66" s="852"/>
      <c r="AR66" s="866"/>
      <c r="AS66" s="852"/>
      <c r="AT66" s="866"/>
      <c r="AU66" s="867"/>
      <c r="AV66" s="866"/>
      <c r="AW66" s="867"/>
      <c r="AX66" s="866"/>
      <c r="AY66" s="867"/>
      <c r="AZ66" s="866"/>
      <c r="BA66" s="867"/>
      <c r="BB66" s="866"/>
      <c r="BC66" s="867"/>
      <c r="BD66" s="866"/>
      <c r="BE66" s="867"/>
      <c r="BF66" s="867"/>
      <c r="BG66" s="867">
        <f t="shared" si="604"/>
        <v>0</v>
      </c>
      <c r="BH66" s="84"/>
      <c r="BI66" s="424"/>
      <c r="BJ66" s="424"/>
      <c r="BK66" s="424"/>
      <c r="BL66" s="424"/>
      <c r="BM66" s="424"/>
      <c r="BN66" s="959"/>
      <c r="BO66" s="972"/>
      <c r="BP66" s="611"/>
      <c r="BQ66" s="611"/>
      <c r="BR66" s="611"/>
      <c r="BS66" s="611"/>
      <c r="BT66" s="611"/>
      <c r="BU66" s="611"/>
      <c r="BV66" s="748"/>
      <c r="BW66" s="748"/>
      <c r="BX66" s="600"/>
      <c r="BY66" s="608">
        <f t="shared" si="622"/>
        <v>0</v>
      </c>
      <c r="BZ66" s="70"/>
      <c r="CA66" s="767"/>
      <c r="CB66" s="796"/>
      <c r="CC66" s="767"/>
      <c r="CD66" s="796"/>
      <c r="CE66" s="767"/>
      <c r="CF66" s="780"/>
      <c r="CG66" s="612"/>
      <c r="CH66" s="780"/>
      <c r="CI66" s="612"/>
      <c r="CJ66" s="612"/>
      <c r="CK66" s="767"/>
      <c r="CL66" s="780"/>
      <c r="CM66" s="612"/>
      <c r="CN66" s="780"/>
      <c r="CO66" s="767"/>
      <c r="CP66" s="780"/>
      <c r="CQ66" s="770"/>
      <c r="CR66" s="780"/>
      <c r="CS66" s="612"/>
      <c r="CT66" s="780"/>
      <c r="CU66" s="612"/>
      <c r="CV66" s="780"/>
      <c r="CW66" s="612"/>
      <c r="CX66" s="780"/>
      <c r="CY66" s="767"/>
      <c r="CZ66" s="780"/>
      <c r="DA66" s="612"/>
      <c r="DB66" s="780"/>
      <c r="DC66" s="767"/>
      <c r="DD66" s="780"/>
      <c r="DE66" s="612"/>
      <c r="DF66" s="780"/>
      <c r="DG66" s="612"/>
      <c r="DH66" s="780"/>
      <c r="DI66" s="612"/>
      <c r="DJ66" s="780"/>
      <c r="DK66" s="612"/>
      <c r="DL66" s="780"/>
      <c r="DM66" s="612"/>
      <c r="DN66" s="780"/>
      <c r="DO66" s="612"/>
      <c r="DP66" s="780"/>
      <c r="DQ66" s="612"/>
      <c r="DR66" s="612"/>
      <c r="DS66" s="612">
        <f t="shared" si="623"/>
        <v>0</v>
      </c>
      <c r="DT66" s="84"/>
      <c r="DU66" s="424"/>
      <c r="DV66" s="424"/>
      <c r="DW66" s="424"/>
      <c r="DX66" s="424"/>
      <c r="DY66" s="424"/>
      <c r="DZ66" s="959"/>
      <c r="EA66" s="972"/>
      <c r="EB66" s="611"/>
      <c r="EC66" s="424"/>
      <c r="ED66" s="424"/>
      <c r="EE66" s="424"/>
      <c r="EF66" s="424"/>
      <c r="EG66" s="424"/>
      <c r="EH66" s="424"/>
      <c r="EI66" s="424"/>
      <c r="EJ66" s="429">
        <f t="shared" si="50"/>
        <v>0</v>
      </c>
      <c r="EK66" s="429">
        <f t="shared" si="51"/>
        <v>0</v>
      </c>
      <c r="EL66" s="429">
        <f t="shared" si="52"/>
        <v>0</v>
      </c>
      <c r="EM66" s="1058">
        <f t="shared" si="53"/>
        <v>0</v>
      </c>
      <c r="EN66" s="1058">
        <f t="shared" si="54"/>
        <v>0</v>
      </c>
      <c r="EO66" s="1058">
        <f t="shared" si="55"/>
        <v>0</v>
      </c>
      <c r="EP66" s="1058">
        <f t="shared" si="56"/>
        <v>0</v>
      </c>
      <c r="EQ66" s="1058">
        <f t="shared" si="57"/>
        <v>0</v>
      </c>
      <c r="ER66" s="1058">
        <f t="shared" si="58"/>
        <v>0</v>
      </c>
      <c r="ES66" s="1058">
        <f t="shared" si="59"/>
        <v>0</v>
      </c>
      <c r="ET66" s="1058">
        <f t="shared" si="60"/>
        <v>0</v>
      </c>
      <c r="EU66" s="1058">
        <f t="shared" si="61"/>
        <v>0</v>
      </c>
      <c r="EV66" s="1058">
        <f t="shared" si="62"/>
        <v>0</v>
      </c>
      <c r="EW66" s="1058">
        <f t="shared" si="63"/>
        <v>0</v>
      </c>
      <c r="EX66" s="1058">
        <f t="shared" si="64"/>
        <v>0</v>
      </c>
      <c r="EY66" s="1058">
        <f t="shared" si="65"/>
        <v>0</v>
      </c>
      <c r="EZ66" s="1058">
        <f t="shared" si="66"/>
        <v>0</v>
      </c>
      <c r="FA66" s="1058">
        <f t="shared" si="67"/>
        <v>0</v>
      </c>
      <c r="FB66" s="1058">
        <f t="shared" si="68"/>
        <v>0</v>
      </c>
      <c r="FC66" s="1058">
        <f t="shared" si="69"/>
        <v>0</v>
      </c>
      <c r="FD66" s="1058">
        <f t="shared" si="70"/>
        <v>0</v>
      </c>
      <c r="FE66" s="1058">
        <f t="shared" si="71"/>
        <v>0</v>
      </c>
      <c r="FF66" s="1058">
        <f t="shared" si="72"/>
        <v>0</v>
      </c>
      <c r="FG66" s="1058">
        <f t="shared" si="73"/>
        <v>0</v>
      </c>
      <c r="FH66" s="1058">
        <f t="shared" si="74"/>
        <v>0</v>
      </c>
      <c r="FI66" s="1058">
        <f t="shared" si="75"/>
        <v>0</v>
      </c>
      <c r="FJ66" s="1058">
        <f t="shared" si="76"/>
        <v>0</v>
      </c>
      <c r="FK66" s="1058">
        <f t="shared" si="77"/>
        <v>0</v>
      </c>
      <c r="FL66" s="1058">
        <f t="shared" si="78"/>
        <v>0</v>
      </c>
      <c r="FM66" s="1058">
        <f t="shared" si="79"/>
        <v>0</v>
      </c>
      <c r="FN66" s="1058">
        <f t="shared" si="80"/>
        <v>0</v>
      </c>
      <c r="FO66" s="1059">
        <f t="shared" si="81"/>
        <v>0</v>
      </c>
      <c r="FP66" s="1058">
        <f t="shared" si="82"/>
        <v>0</v>
      </c>
      <c r="FQ66" s="1058">
        <f t="shared" si="83"/>
        <v>0</v>
      </c>
      <c r="FR66" s="1058">
        <f t="shared" si="84"/>
        <v>0</v>
      </c>
      <c r="FS66" s="1058">
        <f t="shared" si="85"/>
        <v>0</v>
      </c>
      <c r="FT66" s="1058">
        <f t="shared" si="86"/>
        <v>0</v>
      </c>
      <c r="FU66" s="1058">
        <f t="shared" si="87"/>
        <v>0</v>
      </c>
      <c r="FV66" s="1058">
        <f t="shared" si="88"/>
        <v>0</v>
      </c>
      <c r="FW66" s="1058">
        <f t="shared" si="89"/>
        <v>0</v>
      </c>
      <c r="FX66" s="1058">
        <f t="shared" si="90"/>
        <v>0</v>
      </c>
      <c r="FY66" s="1058">
        <f t="shared" si="91"/>
        <v>0</v>
      </c>
      <c r="FZ66" s="1058">
        <f t="shared" si="92"/>
        <v>0</v>
      </c>
      <c r="GA66" s="1058">
        <f t="shared" si="93"/>
        <v>0</v>
      </c>
      <c r="GB66" s="1058">
        <f t="shared" si="94"/>
        <v>0</v>
      </c>
      <c r="GC66" s="1058">
        <f t="shared" si="95"/>
        <v>0</v>
      </c>
      <c r="GE66" s="1058">
        <v>0</v>
      </c>
      <c r="GF66" s="1058">
        <v>0</v>
      </c>
      <c r="GG66" s="424"/>
      <c r="GH66" s="424"/>
      <c r="GI66" s="424"/>
      <c r="GJ66" s="424"/>
      <c r="GL66" s="559"/>
      <c r="GM66" s="559"/>
      <c r="GN66" s="406"/>
      <c r="GO66" s="426"/>
      <c r="GP66" s="426"/>
      <c r="GQ66" s="406"/>
      <c r="GR66" s="422"/>
    </row>
    <row r="67" spans="1:200" ht="24.75" customHeight="1" x14ac:dyDescent="0.45">
      <c r="A67" s="424"/>
      <c r="B67" s="959"/>
      <c r="C67" s="972"/>
      <c r="D67" s="611"/>
      <c r="E67" s="611"/>
      <c r="F67" s="611"/>
      <c r="G67" s="611"/>
      <c r="H67" s="611"/>
      <c r="I67" s="611"/>
      <c r="J67" s="748"/>
      <c r="K67" s="611"/>
      <c r="L67" s="600"/>
      <c r="M67" s="608">
        <f t="shared" si="603"/>
        <v>0</v>
      </c>
      <c r="N67" s="70"/>
      <c r="O67" s="852"/>
      <c r="P67" s="866"/>
      <c r="Q67" s="852"/>
      <c r="R67" s="866"/>
      <c r="S67" s="852"/>
      <c r="T67" s="866"/>
      <c r="U67" s="867"/>
      <c r="V67" s="866"/>
      <c r="W67" s="867"/>
      <c r="X67" s="852"/>
      <c r="Y67" s="852"/>
      <c r="Z67" s="866"/>
      <c r="AA67" s="867"/>
      <c r="AB67" s="866"/>
      <c r="AC67" s="852"/>
      <c r="AD67" s="866"/>
      <c r="AE67" s="855"/>
      <c r="AF67" s="866"/>
      <c r="AG67" s="867"/>
      <c r="AH67" s="866"/>
      <c r="AI67" s="867"/>
      <c r="AJ67" s="866"/>
      <c r="AK67" s="867"/>
      <c r="AL67" s="866"/>
      <c r="AM67" s="852"/>
      <c r="AN67" s="866"/>
      <c r="AO67" s="867"/>
      <c r="AP67" s="866"/>
      <c r="AQ67" s="852"/>
      <c r="AR67" s="866"/>
      <c r="AS67" s="852"/>
      <c r="AT67" s="866"/>
      <c r="AU67" s="867"/>
      <c r="AV67" s="866"/>
      <c r="AW67" s="867"/>
      <c r="AX67" s="866"/>
      <c r="AY67" s="867"/>
      <c r="AZ67" s="866"/>
      <c r="BA67" s="867"/>
      <c r="BB67" s="866"/>
      <c r="BC67" s="867"/>
      <c r="BD67" s="866"/>
      <c r="BE67" s="867"/>
      <c r="BF67" s="867"/>
      <c r="BG67" s="867">
        <f t="shared" si="604"/>
        <v>0</v>
      </c>
      <c r="BH67" s="84"/>
      <c r="BI67" s="424"/>
      <c r="BJ67" s="424"/>
      <c r="BK67" s="424"/>
      <c r="BL67" s="424"/>
      <c r="BM67" s="424"/>
      <c r="BN67" s="959"/>
      <c r="BO67" s="972"/>
      <c r="BP67" s="611"/>
      <c r="BQ67" s="611"/>
      <c r="BR67" s="611"/>
      <c r="BS67" s="611"/>
      <c r="BT67" s="611"/>
      <c r="BU67" s="611"/>
      <c r="BV67" s="748"/>
      <c r="BW67" s="748"/>
      <c r="BX67" s="600"/>
      <c r="BY67" s="608">
        <f t="shared" si="622"/>
        <v>0</v>
      </c>
      <c r="BZ67" s="70"/>
      <c r="CA67" s="767"/>
      <c r="CB67" s="796"/>
      <c r="CC67" s="767"/>
      <c r="CD67" s="796"/>
      <c r="CE67" s="767"/>
      <c r="CF67" s="780"/>
      <c r="CG67" s="612"/>
      <c r="CH67" s="780"/>
      <c r="CI67" s="612"/>
      <c r="CJ67" s="612"/>
      <c r="CK67" s="767"/>
      <c r="CL67" s="780"/>
      <c r="CM67" s="612"/>
      <c r="CN67" s="780"/>
      <c r="CO67" s="767"/>
      <c r="CP67" s="780"/>
      <c r="CQ67" s="770"/>
      <c r="CR67" s="780"/>
      <c r="CS67" s="612"/>
      <c r="CT67" s="780"/>
      <c r="CU67" s="612"/>
      <c r="CV67" s="780"/>
      <c r="CW67" s="612"/>
      <c r="CX67" s="780"/>
      <c r="CY67" s="767"/>
      <c r="CZ67" s="780"/>
      <c r="DA67" s="612"/>
      <c r="DB67" s="780"/>
      <c r="DC67" s="767"/>
      <c r="DD67" s="780"/>
      <c r="DE67" s="612"/>
      <c r="DF67" s="780"/>
      <c r="DG67" s="612"/>
      <c r="DH67" s="780"/>
      <c r="DI67" s="612"/>
      <c r="DJ67" s="780"/>
      <c r="DK67" s="612"/>
      <c r="DL67" s="780"/>
      <c r="DM67" s="612"/>
      <c r="DN67" s="780"/>
      <c r="DO67" s="612"/>
      <c r="DP67" s="780"/>
      <c r="DQ67" s="612"/>
      <c r="DR67" s="612"/>
      <c r="DS67" s="612">
        <f t="shared" si="623"/>
        <v>0</v>
      </c>
      <c r="DT67" s="84"/>
      <c r="DU67" s="424"/>
      <c r="DV67" s="424"/>
      <c r="DW67" s="424"/>
      <c r="DX67" s="424"/>
      <c r="DY67" s="424"/>
      <c r="DZ67" s="959"/>
      <c r="EA67" s="972"/>
      <c r="EB67" s="611"/>
      <c r="EC67" s="424"/>
      <c r="ED67" s="424"/>
      <c r="EE67" s="424"/>
      <c r="EF67" s="424"/>
      <c r="EG67" s="424"/>
      <c r="EH67" s="424"/>
      <c r="EI67" s="424"/>
      <c r="EJ67" s="429">
        <f t="shared" si="50"/>
        <v>0</v>
      </c>
      <c r="EK67" s="429">
        <f t="shared" si="51"/>
        <v>0</v>
      </c>
      <c r="EL67" s="429">
        <f t="shared" si="52"/>
        <v>0</v>
      </c>
      <c r="EM67" s="1058">
        <f t="shared" si="53"/>
        <v>0</v>
      </c>
      <c r="EN67" s="1058">
        <f t="shared" si="54"/>
        <v>0</v>
      </c>
      <c r="EO67" s="1058">
        <f t="shared" si="55"/>
        <v>0</v>
      </c>
      <c r="EP67" s="1058">
        <f t="shared" si="56"/>
        <v>0</v>
      </c>
      <c r="EQ67" s="1058">
        <f t="shared" si="57"/>
        <v>0</v>
      </c>
      <c r="ER67" s="1058">
        <f t="shared" si="58"/>
        <v>0</v>
      </c>
      <c r="ES67" s="1058">
        <f t="shared" si="59"/>
        <v>0</v>
      </c>
      <c r="ET67" s="1058">
        <f t="shared" si="60"/>
        <v>0</v>
      </c>
      <c r="EU67" s="1058">
        <f t="shared" si="61"/>
        <v>0</v>
      </c>
      <c r="EV67" s="1058">
        <f t="shared" si="62"/>
        <v>0</v>
      </c>
      <c r="EW67" s="1058">
        <f t="shared" si="63"/>
        <v>0</v>
      </c>
      <c r="EX67" s="1058">
        <f t="shared" si="64"/>
        <v>0</v>
      </c>
      <c r="EY67" s="1058">
        <f t="shared" si="65"/>
        <v>0</v>
      </c>
      <c r="EZ67" s="1058">
        <f t="shared" si="66"/>
        <v>0</v>
      </c>
      <c r="FA67" s="1058">
        <f t="shared" si="67"/>
        <v>0</v>
      </c>
      <c r="FB67" s="1058">
        <f t="shared" si="68"/>
        <v>0</v>
      </c>
      <c r="FC67" s="1058">
        <f t="shared" si="69"/>
        <v>0</v>
      </c>
      <c r="FD67" s="1058">
        <f t="shared" si="70"/>
        <v>0</v>
      </c>
      <c r="FE67" s="1058">
        <f t="shared" si="71"/>
        <v>0</v>
      </c>
      <c r="FF67" s="1058">
        <f t="shared" si="72"/>
        <v>0</v>
      </c>
      <c r="FG67" s="1058">
        <f t="shared" si="73"/>
        <v>0</v>
      </c>
      <c r="FH67" s="1058">
        <f t="shared" si="74"/>
        <v>0</v>
      </c>
      <c r="FI67" s="1058">
        <f t="shared" si="75"/>
        <v>0</v>
      </c>
      <c r="FJ67" s="1058">
        <f t="shared" si="76"/>
        <v>0</v>
      </c>
      <c r="FK67" s="1058">
        <f t="shared" si="77"/>
        <v>0</v>
      </c>
      <c r="FL67" s="1058">
        <f t="shared" si="78"/>
        <v>0</v>
      </c>
      <c r="FM67" s="1058">
        <f t="shared" si="79"/>
        <v>0</v>
      </c>
      <c r="FN67" s="1058">
        <f t="shared" si="80"/>
        <v>0</v>
      </c>
      <c r="FO67" s="1059">
        <f t="shared" si="81"/>
        <v>0</v>
      </c>
      <c r="FP67" s="1058">
        <f t="shared" si="82"/>
        <v>0</v>
      </c>
      <c r="FQ67" s="1058">
        <f t="shared" si="83"/>
        <v>0</v>
      </c>
      <c r="FR67" s="1058">
        <f t="shared" si="84"/>
        <v>0</v>
      </c>
      <c r="FS67" s="1058">
        <f t="shared" si="85"/>
        <v>0</v>
      </c>
      <c r="FT67" s="1058">
        <f t="shared" si="86"/>
        <v>0</v>
      </c>
      <c r="FU67" s="1058">
        <f t="shared" si="87"/>
        <v>0</v>
      </c>
      <c r="FV67" s="1058">
        <f t="shared" si="88"/>
        <v>0</v>
      </c>
      <c r="FW67" s="1058">
        <f t="shared" si="89"/>
        <v>0</v>
      </c>
      <c r="FX67" s="1058">
        <f t="shared" si="90"/>
        <v>0</v>
      </c>
      <c r="FY67" s="1058">
        <f t="shared" si="91"/>
        <v>0</v>
      </c>
      <c r="FZ67" s="1058">
        <f t="shared" si="92"/>
        <v>0</v>
      </c>
      <c r="GA67" s="1058">
        <f t="shared" si="93"/>
        <v>0</v>
      </c>
      <c r="GB67" s="1058">
        <f t="shared" si="94"/>
        <v>0</v>
      </c>
      <c r="GC67" s="1058">
        <f t="shared" si="95"/>
        <v>0</v>
      </c>
      <c r="GE67" s="1058">
        <v>0</v>
      </c>
      <c r="GF67" s="1058">
        <v>0</v>
      </c>
      <c r="GG67" s="424"/>
      <c r="GH67" s="424"/>
      <c r="GI67" s="424"/>
      <c r="GJ67" s="424"/>
      <c r="GL67" s="559"/>
      <c r="GM67" s="559"/>
      <c r="GN67" s="406"/>
      <c r="GO67" s="426"/>
      <c r="GP67" s="426"/>
      <c r="GQ67" s="406"/>
      <c r="GR67" s="422"/>
    </row>
    <row r="68" spans="1:200" ht="24.75" customHeight="1" x14ac:dyDescent="0.45">
      <c r="A68" s="424"/>
      <c r="B68" s="959"/>
      <c r="C68" s="972"/>
      <c r="D68" s="611"/>
      <c r="E68" s="611"/>
      <c r="F68" s="611"/>
      <c r="G68" s="611"/>
      <c r="H68" s="611"/>
      <c r="I68" s="611"/>
      <c r="J68" s="748"/>
      <c r="K68" s="611"/>
      <c r="L68" s="600"/>
      <c r="M68" s="608">
        <f t="shared" si="603"/>
        <v>0</v>
      </c>
      <c r="N68" s="70"/>
      <c r="O68" s="852"/>
      <c r="P68" s="866"/>
      <c r="Q68" s="852"/>
      <c r="R68" s="866"/>
      <c r="S68" s="852"/>
      <c r="T68" s="866"/>
      <c r="U68" s="867"/>
      <c r="V68" s="866"/>
      <c r="W68" s="867"/>
      <c r="X68" s="852"/>
      <c r="Y68" s="852"/>
      <c r="Z68" s="866"/>
      <c r="AA68" s="867"/>
      <c r="AB68" s="866"/>
      <c r="AC68" s="852"/>
      <c r="AD68" s="866"/>
      <c r="AE68" s="855"/>
      <c r="AF68" s="866"/>
      <c r="AG68" s="867"/>
      <c r="AH68" s="866"/>
      <c r="AI68" s="867"/>
      <c r="AJ68" s="866"/>
      <c r="AK68" s="867"/>
      <c r="AL68" s="866"/>
      <c r="AM68" s="852"/>
      <c r="AN68" s="866"/>
      <c r="AO68" s="867"/>
      <c r="AP68" s="866"/>
      <c r="AQ68" s="852"/>
      <c r="AR68" s="866"/>
      <c r="AS68" s="852"/>
      <c r="AT68" s="866"/>
      <c r="AU68" s="867"/>
      <c r="AV68" s="866"/>
      <c r="AW68" s="867"/>
      <c r="AX68" s="866"/>
      <c r="AY68" s="867"/>
      <c r="AZ68" s="866"/>
      <c r="BA68" s="867"/>
      <c r="BB68" s="866"/>
      <c r="BC68" s="867"/>
      <c r="BD68" s="866"/>
      <c r="BE68" s="867"/>
      <c r="BF68" s="867"/>
      <c r="BG68" s="867">
        <f t="shared" si="604"/>
        <v>0</v>
      </c>
      <c r="BH68" s="84"/>
      <c r="BI68" s="424"/>
      <c r="BJ68" s="424"/>
      <c r="BK68" s="424"/>
      <c r="BL68" s="424"/>
      <c r="BM68" s="424"/>
      <c r="BN68" s="959"/>
      <c r="BO68" s="972"/>
      <c r="BP68" s="611"/>
      <c r="BQ68" s="611"/>
      <c r="BR68" s="611"/>
      <c r="BS68" s="611"/>
      <c r="BT68" s="611"/>
      <c r="BU68" s="611"/>
      <c r="BV68" s="748"/>
      <c r="BW68" s="748"/>
      <c r="BX68" s="600"/>
      <c r="BY68" s="608">
        <f t="shared" si="622"/>
        <v>0</v>
      </c>
      <c r="BZ68" s="70"/>
      <c r="CA68" s="767"/>
      <c r="CB68" s="796"/>
      <c r="CC68" s="767"/>
      <c r="CD68" s="796"/>
      <c r="CE68" s="767"/>
      <c r="CF68" s="780"/>
      <c r="CG68" s="612"/>
      <c r="CH68" s="780"/>
      <c r="CI68" s="612"/>
      <c r="CJ68" s="612"/>
      <c r="CK68" s="767"/>
      <c r="CL68" s="780"/>
      <c r="CM68" s="612"/>
      <c r="CN68" s="780"/>
      <c r="CO68" s="767"/>
      <c r="CP68" s="780"/>
      <c r="CQ68" s="770"/>
      <c r="CR68" s="780"/>
      <c r="CS68" s="612"/>
      <c r="CT68" s="780"/>
      <c r="CU68" s="612"/>
      <c r="CV68" s="780"/>
      <c r="CW68" s="612"/>
      <c r="CX68" s="780"/>
      <c r="CY68" s="767"/>
      <c r="CZ68" s="780"/>
      <c r="DA68" s="612"/>
      <c r="DB68" s="780"/>
      <c r="DC68" s="767"/>
      <c r="DD68" s="780"/>
      <c r="DE68" s="612"/>
      <c r="DF68" s="780"/>
      <c r="DG68" s="612"/>
      <c r="DH68" s="780"/>
      <c r="DI68" s="612"/>
      <c r="DJ68" s="780"/>
      <c r="DK68" s="612"/>
      <c r="DL68" s="780"/>
      <c r="DM68" s="612"/>
      <c r="DN68" s="780"/>
      <c r="DO68" s="612"/>
      <c r="DP68" s="780"/>
      <c r="DQ68" s="612"/>
      <c r="DR68" s="612"/>
      <c r="DS68" s="612">
        <f t="shared" si="623"/>
        <v>0</v>
      </c>
      <c r="DT68" s="84"/>
      <c r="DU68" s="424"/>
      <c r="DV68" s="424"/>
      <c r="DW68" s="424"/>
      <c r="DX68" s="424"/>
      <c r="DY68" s="424"/>
      <c r="DZ68" s="959"/>
      <c r="EA68" s="972"/>
      <c r="EB68" s="611"/>
      <c r="EC68" s="424"/>
      <c r="ED68" s="424"/>
      <c r="EE68" s="424"/>
      <c r="EF68" s="424"/>
      <c r="EG68" s="424"/>
      <c r="EH68" s="424"/>
      <c r="EI68" s="424"/>
      <c r="EJ68" s="429">
        <f t="shared" si="50"/>
        <v>0</v>
      </c>
      <c r="EK68" s="429">
        <f t="shared" si="51"/>
        <v>0</v>
      </c>
      <c r="EL68" s="429">
        <f t="shared" si="52"/>
        <v>0</v>
      </c>
      <c r="EM68" s="1058">
        <f t="shared" si="53"/>
        <v>0</v>
      </c>
      <c r="EN68" s="1058">
        <f t="shared" si="54"/>
        <v>0</v>
      </c>
      <c r="EO68" s="1058">
        <f t="shared" si="55"/>
        <v>0</v>
      </c>
      <c r="EP68" s="1058">
        <f t="shared" si="56"/>
        <v>0</v>
      </c>
      <c r="EQ68" s="1058">
        <f t="shared" si="57"/>
        <v>0</v>
      </c>
      <c r="ER68" s="1058">
        <f t="shared" si="58"/>
        <v>0</v>
      </c>
      <c r="ES68" s="1058">
        <f t="shared" si="59"/>
        <v>0</v>
      </c>
      <c r="ET68" s="1058">
        <f t="shared" si="60"/>
        <v>0</v>
      </c>
      <c r="EU68" s="1058">
        <f t="shared" si="61"/>
        <v>0</v>
      </c>
      <c r="EV68" s="1058">
        <f t="shared" si="62"/>
        <v>0</v>
      </c>
      <c r="EW68" s="1058">
        <f t="shared" si="63"/>
        <v>0</v>
      </c>
      <c r="EX68" s="1058">
        <f t="shared" si="64"/>
        <v>0</v>
      </c>
      <c r="EY68" s="1058">
        <f t="shared" si="65"/>
        <v>0</v>
      </c>
      <c r="EZ68" s="1058">
        <f t="shared" si="66"/>
        <v>0</v>
      </c>
      <c r="FA68" s="1058">
        <f t="shared" si="67"/>
        <v>0</v>
      </c>
      <c r="FB68" s="1058">
        <f t="shared" si="68"/>
        <v>0</v>
      </c>
      <c r="FC68" s="1058">
        <f t="shared" si="69"/>
        <v>0</v>
      </c>
      <c r="FD68" s="1058">
        <f t="shared" si="70"/>
        <v>0</v>
      </c>
      <c r="FE68" s="1058">
        <f t="shared" si="71"/>
        <v>0</v>
      </c>
      <c r="FF68" s="1058">
        <f t="shared" si="72"/>
        <v>0</v>
      </c>
      <c r="FG68" s="1058">
        <f t="shared" si="73"/>
        <v>0</v>
      </c>
      <c r="FH68" s="1058">
        <f t="shared" si="74"/>
        <v>0</v>
      </c>
      <c r="FI68" s="1058">
        <f t="shared" si="75"/>
        <v>0</v>
      </c>
      <c r="FJ68" s="1058">
        <f t="shared" si="76"/>
        <v>0</v>
      </c>
      <c r="FK68" s="1058">
        <f t="shared" si="77"/>
        <v>0</v>
      </c>
      <c r="FL68" s="1058">
        <f t="shared" si="78"/>
        <v>0</v>
      </c>
      <c r="FM68" s="1058">
        <f t="shared" si="79"/>
        <v>0</v>
      </c>
      <c r="FN68" s="1058">
        <f t="shared" si="80"/>
        <v>0</v>
      </c>
      <c r="FO68" s="1059">
        <f t="shared" si="81"/>
        <v>0</v>
      </c>
      <c r="FP68" s="1058">
        <f t="shared" si="82"/>
        <v>0</v>
      </c>
      <c r="FQ68" s="1058">
        <f t="shared" si="83"/>
        <v>0</v>
      </c>
      <c r="FR68" s="1058">
        <f t="shared" si="84"/>
        <v>0</v>
      </c>
      <c r="FS68" s="1058">
        <f t="shared" si="85"/>
        <v>0</v>
      </c>
      <c r="FT68" s="1058">
        <f t="shared" si="86"/>
        <v>0</v>
      </c>
      <c r="FU68" s="1058">
        <f t="shared" si="87"/>
        <v>0</v>
      </c>
      <c r="FV68" s="1058">
        <f t="shared" si="88"/>
        <v>0</v>
      </c>
      <c r="FW68" s="1058">
        <f t="shared" si="89"/>
        <v>0</v>
      </c>
      <c r="FX68" s="1058">
        <f t="shared" si="90"/>
        <v>0</v>
      </c>
      <c r="FY68" s="1058">
        <f t="shared" si="91"/>
        <v>0</v>
      </c>
      <c r="FZ68" s="1058">
        <f t="shared" si="92"/>
        <v>0</v>
      </c>
      <c r="GA68" s="1058">
        <f t="shared" si="93"/>
        <v>0</v>
      </c>
      <c r="GB68" s="1058">
        <f t="shared" si="94"/>
        <v>0</v>
      </c>
      <c r="GC68" s="1058">
        <f t="shared" si="95"/>
        <v>0</v>
      </c>
      <c r="GE68" s="1058">
        <v>0</v>
      </c>
      <c r="GF68" s="1058">
        <v>0</v>
      </c>
      <c r="GG68" s="424"/>
      <c r="GH68" s="424"/>
      <c r="GI68" s="424"/>
      <c r="GJ68" s="424"/>
      <c r="GL68" s="559"/>
      <c r="GM68" s="559"/>
      <c r="GN68" s="406"/>
      <c r="GO68" s="426"/>
      <c r="GP68" s="426"/>
      <c r="GQ68" s="406"/>
      <c r="GR68" s="422"/>
    </row>
    <row r="69" spans="1:200" s="542" customFormat="1" ht="24.95" customHeight="1" x14ac:dyDescent="0.45">
      <c r="A69" s="541">
        <v>6</v>
      </c>
      <c r="B69" s="969" t="s">
        <v>652</v>
      </c>
      <c r="C69" s="970" t="s">
        <v>650</v>
      </c>
      <c r="D69" s="927">
        <v>0.25</v>
      </c>
      <c r="E69" s="541"/>
      <c r="F69" s="541"/>
      <c r="G69" s="541"/>
      <c r="H69" s="541"/>
      <c r="I69" s="541"/>
      <c r="J69" s="541"/>
      <c r="K69" s="541"/>
      <c r="L69" s="541">
        <f t="shared" ref="L69:AQ69" si="624">SUM(L70:L74)</f>
        <v>60</v>
      </c>
      <c r="M69" s="541">
        <f t="shared" si="624"/>
        <v>44</v>
      </c>
      <c r="N69" s="541">
        <f t="shared" si="624"/>
        <v>0</v>
      </c>
      <c r="O69" s="765">
        <f t="shared" si="624"/>
        <v>0</v>
      </c>
      <c r="P69" s="765">
        <f t="shared" si="624"/>
        <v>12</v>
      </c>
      <c r="Q69" s="765">
        <f t="shared" si="624"/>
        <v>24</v>
      </c>
      <c r="R69" s="765">
        <f t="shared" si="624"/>
        <v>32</v>
      </c>
      <c r="S69" s="765">
        <f t="shared" si="624"/>
        <v>64</v>
      </c>
      <c r="T69" s="765">
        <f t="shared" si="624"/>
        <v>0</v>
      </c>
      <c r="U69" s="765">
        <f t="shared" si="624"/>
        <v>0</v>
      </c>
      <c r="V69" s="765">
        <f t="shared" si="624"/>
        <v>0</v>
      </c>
      <c r="W69" s="765">
        <f t="shared" si="624"/>
        <v>0</v>
      </c>
      <c r="X69" s="765">
        <f t="shared" si="624"/>
        <v>0</v>
      </c>
      <c r="Y69" s="765">
        <f t="shared" si="624"/>
        <v>0</v>
      </c>
      <c r="Z69" s="765">
        <f t="shared" si="624"/>
        <v>0</v>
      </c>
      <c r="AA69" s="765">
        <f t="shared" si="624"/>
        <v>0</v>
      </c>
      <c r="AB69" s="765">
        <f t="shared" si="624"/>
        <v>0</v>
      </c>
      <c r="AC69" s="765">
        <f t="shared" si="624"/>
        <v>0</v>
      </c>
      <c r="AD69" s="765">
        <f t="shared" si="624"/>
        <v>0</v>
      </c>
      <c r="AE69" s="765">
        <f t="shared" si="624"/>
        <v>0</v>
      </c>
      <c r="AF69" s="765">
        <f t="shared" si="624"/>
        <v>0</v>
      </c>
      <c r="AG69" s="765">
        <f t="shared" si="624"/>
        <v>0</v>
      </c>
      <c r="AH69" s="765">
        <f t="shared" si="624"/>
        <v>0</v>
      </c>
      <c r="AI69" s="765">
        <f t="shared" si="624"/>
        <v>0</v>
      </c>
      <c r="AJ69" s="765">
        <f t="shared" si="624"/>
        <v>0</v>
      </c>
      <c r="AK69" s="765">
        <f t="shared" si="624"/>
        <v>0</v>
      </c>
      <c r="AL69" s="765">
        <f t="shared" si="624"/>
        <v>1</v>
      </c>
      <c r="AM69" s="765">
        <f t="shared" si="624"/>
        <v>0</v>
      </c>
      <c r="AN69" s="765">
        <f t="shared" si="624"/>
        <v>0</v>
      </c>
      <c r="AO69" s="765">
        <f t="shared" si="624"/>
        <v>0</v>
      </c>
      <c r="AP69" s="765">
        <f t="shared" si="624"/>
        <v>0</v>
      </c>
      <c r="AQ69" s="765">
        <f t="shared" si="624"/>
        <v>0</v>
      </c>
      <c r="AR69" s="765">
        <f t="shared" ref="AR69:BG69" si="625">SUM(AR70:AR74)</f>
        <v>1</v>
      </c>
      <c r="AS69" s="765">
        <f t="shared" si="625"/>
        <v>12</v>
      </c>
      <c r="AT69" s="765">
        <f t="shared" si="625"/>
        <v>0</v>
      </c>
      <c r="AU69" s="765">
        <f t="shared" si="625"/>
        <v>0</v>
      </c>
      <c r="AV69" s="765">
        <f t="shared" si="625"/>
        <v>0</v>
      </c>
      <c r="AW69" s="765">
        <f t="shared" si="625"/>
        <v>0</v>
      </c>
      <c r="AX69" s="765">
        <f t="shared" si="625"/>
        <v>0</v>
      </c>
      <c r="AY69" s="765">
        <f t="shared" si="625"/>
        <v>0</v>
      </c>
      <c r="AZ69" s="765">
        <f t="shared" si="625"/>
        <v>0</v>
      </c>
      <c r="BA69" s="765">
        <f t="shared" si="625"/>
        <v>0</v>
      </c>
      <c r="BB69" s="765">
        <f t="shared" si="625"/>
        <v>0</v>
      </c>
      <c r="BC69" s="765">
        <f t="shared" si="625"/>
        <v>0</v>
      </c>
      <c r="BD69" s="765">
        <f t="shared" si="625"/>
        <v>0</v>
      </c>
      <c r="BE69" s="765">
        <f t="shared" si="625"/>
        <v>0</v>
      </c>
      <c r="BF69" s="765">
        <f t="shared" si="625"/>
        <v>100</v>
      </c>
      <c r="BG69" s="765">
        <f t="shared" si="625"/>
        <v>100</v>
      </c>
      <c r="BH69" s="540"/>
      <c r="BI69" s="541"/>
      <c r="BJ69" s="541"/>
      <c r="BK69" s="541"/>
      <c r="BL69" s="541"/>
      <c r="BM69" s="541">
        <v>6</v>
      </c>
      <c r="BN69" s="969" t="s">
        <v>652</v>
      </c>
      <c r="BO69" s="970" t="s">
        <v>650</v>
      </c>
      <c r="BP69" s="927">
        <v>0.25</v>
      </c>
      <c r="BQ69" s="541"/>
      <c r="BR69" s="541"/>
      <c r="BS69" s="541"/>
      <c r="BT69" s="541"/>
      <c r="BU69" s="541"/>
      <c r="BV69" s="541"/>
      <c r="BW69" s="541"/>
      <c r="BX69" s="541">
        <f t="shared" ref="BX69:DC69" si="626">SUM(BX70:BX74)</f>
        <v>90</v>
      </c>
      <c r="BY69" s="541">
        <f t="shared" si="626"/>
        <v>56</v>
      </c>
      <c r="BZ69" s="541">
        <f t="shared" si="626"/>
        <v>0</v>
      </c>
      <c r="CA69" s="765">
        <f t="shared" si="626"/>
        <v>0</v>
      </c>
      <c r="CB69" s="765">
        <f t="shared" si="626"/>
        <v>28</v>
      </c>
      <c r="CC69" s="765">
        <f t="shared" si="626"/>
        <v>0</v>
      </c>
      <c r="CD69" s="765">
        <f t="shared" si="626"/>
        <v>28</v>
      </c>
      <c r="CE69" s="765">
        <f t="shared" si="626"/>
        <v>56</v>
      </c>
      <c r="CF69" s="765">
        <f t="shared" si="626"/>
        <v>0</v>
      </c>
      <c r="CG69" s="765">
        <f t="shared" si="626"/>
        <v>0</v>
      </c>
      <c r="CH69" s="765">
        <f t="shared" si="626"/>
        <v>0</v>
      </c>
      <c r="CI69" s="765">
        <f t="shared" si="626"/>
        <v>0</v>
      </c>
      <c r="CJ69" s="765">
        <f t="shared" si="626"/>
        <v>4</v>
      </c>
      <c r="CK69" s="765">
        <f t="shared" si="626"/>
        <v>0</v>
      </c>
      <c r="CL69" s="765">
        <f t="shared" si="626"/>
        <v>0</v>
      </c>
      <c r="CM69" s="765">
        <f t="shared" si="626"/>
        <v>0</v>
      </c>
      <c r="CN69" s="765">
        <f t="shared" si="626"/>
        <v>4</v>
      </c>
      <c r="CO69" s="765">
        <f t="shared" si="626"/>
        <v>32</v>
      </c>
      <c r="CP69" s="765">
        <f t="shared" si="626"/>
        <v>0</v>
      </c>
      <c r="CQ69" s="765">
        <f t="shared" si="626"/>
        <v>0</v>
      </c>
      <c r="CR69" s="765">
        <f t="shared" si="626"/>
        <v>0</v>
      </c>
      <c r="CS69" s="765">
        <f t="shared" si="626"/>
        <v>0</v>
      </c>
      <c r="CT69" s="765">
        <f t="shared" si="626"/>
        <v>0</v>
      </c>
      <c r="CU69" s="765">
        <f t="shared" si="626"/>
        <v>0</v>
      </c>
      <c r="CV69" s="765">
        <f t="shared" si="626"/>
        <v>0</v>
      </c>
      <c r="CW69" s="765">
        <f t="shared" si="626"/>
        <v>0</v>
      </c>
      <c r="CX69" s="765">
        <f t="shared" si="626"/>
        <v>0</v>
      </c>
      <c r="CY69" s="765">
        <f t="shared" si="626"/>
        <v>0</v>
      </c>
      <c r="CZ69" s="765">
        <f t="shared" si="626"/>
        <v>0</v>
      </c>
      <c r="DA69" s="765">
        <f t="shared" si="626"/>
        <v>0</v>
      </c>
      <c r="DB69" s="765">
        <f t="shared" si="626"/>
        <v>0</v>
      </c>
      <c r="DC69" s="765">
        <f t="shared" si="626"/>
        <v>0</v>
      </c>
      <c r="DD69" s="765">
        <f t="shared" ref="DD69:DS69" si="627">SUM(DD70:DD74)</f>
        <v>0</v>
      </c>
      <c r="DE69" s="765">
        <f t="shared" si="627"/>
        <v>0</v>
      </c>
      <c r="DF69" s="765">
        <f t="shared" si="627"/>
        <v>0</v>
      </c>
      <c r="DG69" s="765">
        <f t="shared" si="627"/>
        <v>0</v>
      </c>
      <c r="DH69" s="765">
        <f t="shared" si="627"/>
        <v>0</v>
      </c>
      <c r="DI69" s="765">
        <f t="shared" si="627"/>
        <v>0</v>
      </c>
      <c r="DJ69" s="765">
        <f t="shared" si="627"/>
        <v>1</v>
      </c>
      <c r="DK69" s="765">
        <f t="shared" si="627"/>
        <v>14.666666666666666</v>
      </c>
      <c r="DL69" s="765">
        <f t="shared" si="627"/>
        <v>0</v>
      </c>
      <c r="DM69" s="765">
        <f t="shared" si="627"/>
        <v>0</v>
      </c>
      <c r="DN69" s="765">
        <f t="shared" si="627"/>
        <v>0</v>
      </c>
      <c r="DO69" s="765">
        <f t="shared" si="627"/>
        <v>0</v>
      </c>
      <c r="DP69" s="765">
        <f t="shared" si="627"/>
        <v>0</v>
      </c>
      <c r="DQ69" s="765">
        <f t="shared" si="627"/>
        <v>0</v>
      </c>
      <c r="DR69" s="765">
        <f t="shared" si="627"/>
        <v>106.66666666666667</v>
      </c>
      <c r="DS69" s="765">
        <f t="shared" si="627"/>
        <v>74.666666666666657</v>
      </c>
      <c r="DT69" s="540"/>
      <c r="DU69" s="541"/>
      <c r="DV69" s="541"/>
      <c r="DW69" s="541"/>
      <c r="DX69" s="541"/>
      <c r="DY69" s="541">
        <v>6</v>
      </c>
      <c r="DZ69" s="969" t="s">
        <v>652</v>
      </c>
      <c r="EA69" s="970" t="s">
        <v>650</v>
      </c>
      <c r="EB69" s="927">
        <v>0.25</v>
      </c>
      <c r="EC69" s="541"/>
      <c r="ED69" s="541"/>
      <c r="EE69" s="541"/>
      <c r="EF69" s="541"/>
      <c r="EG69" s="541"/>
      <c r="EH69" s="541"/>
      <c r="EI69" s="541"/>
      <c r="EJ69" s="677">
        <f t="shared" si="50"/>
        <v>150</v>
      </c>
      <c r="EK69" s="677">
        <f t="shared" si="51"/>
        <v>100</v>
      </c>
      <c r="EL69" s="677">
        <f t="shared" si="52"/>
        <v>0</v>
      </c>
      <c r="EM69" s="1059">
        <f t="shared" si="53"/>
        <v>0</v>
      </c>
      <c r="EN69" s="1059">
        <f t="shared" si="54"/>
        <v>40</v>
      </c>
      <c r="EO69" s="1059">
        <f t="shared" si="55"/>
        <v>24</v>
      </c>
      <c r="EP69" s="1059">
        <f t="shared" si="56"/>
        <v>60</v>
      </c>
      <c r="EQ69" s="1059">
        <f t="shared" si="57"/>
        <v>120</v>
      </c>
      <c r="ER69" s="1059">
        <f t="shared" si="58"/>
        <v>0</v>
      </c>
      <c r="ES69" s="1059">
        <f t="shared" si="59"/>
        <v>0</v>
      </c>
      <c r="ET69" s="1059">
        <f t="shared" si="60"/>
        <v>0</v>
      </c>
      <c r="EU69" s="1059">
        <f t="shared" si="61"/>
        <v>0</v>
      </c>
      <c r="EV69" s="1059">
        <f t="shared" si="62"/>
        <v>4</v>
      </c>
      <c r="EW69" s="1059">
        <f t="shared" si="63"/>
        <v>0</v>
      </c>
      <c r="EX69" s="1059">
        <f t="shared" si="64"/>
        <v>0</v>
      </c>
      <c r="EY69" s="1059">
        <f t="shared" si="65"/>
        <v>0</v>
      </c>
      <c r="EZ69" s="1059">
        <f t="shared" si="66"/>
        <v>4</v>
      </c>
      <c r="FA69" s="1059">
        <f t="shared" si="67"/>
        <v>32</v>
      </c>
      <c r="FB69" s="1059">
        <f t="shared" si="68"/>
        <v>0</v>
      </c>
      <c r="FC69" s="1059">
        <f t="shared" si="69"/>
        <v>0</v>
      </c>
      <c r="FD69" s="1059">
        <f t="shared" si="70"/>
        <v>0</v>
      </c>
      <c r="FE69" s="1059">
        <f t="shared" si="71"/>
        <v>0</v>
      </c>
      <c r="FF69" s="1059">
        <f t="shared" si="72"/>
        <v>0</v>
      </c>
      <c r="FG69" s="1059">
        <f t="shared" si="73"/>
        <v>0</v>
      </c>
      <c r="FH69" s="1059">
        <f t="shared" si="74"/>
        <v>0</v>
      </c>
      <c r="FI69" s="1059">
        <f t="shared" si="75"/>
        <v>0</v>
      </c>
      <c r="FJ69" s="1059">
        <f t="shared" si="76"/>
        <v>1</v>
      </c>
      <c r="FK69" s="1059">
        <f t="shared" si="77"/>
        <v>0</v>
      </c>
      <c r="FL69" s="1059">
        <f t="shared" si="78"/>
        <v>0</v>
      </c>
      <c r="FM69" s="1059">
        <f t="shared" si="79"/>
        <v>0</v>
      </c>
      <c r="FN69" s="1059">
        <f t="shared" si="80"/>
        <v>0</v>
      </c>
      <c r="FO69" s="1059">
        <f t="shared" si="81"/>
        <v>0</v>
      </c>
      <c r="FP69" s="1059">
        <f t="shared" si="82"/>
        <v>1</v>
      </c>
      <c r="FQ69" s="1059">
        <f t="shared" si="83"/>
        <v>12</v>
      </c>
      <c r="FR69" s="1059">
        <f t="shared" si="84"/>
        <v>0</v>
      </c>
      <c r="FS69" s="1059">
        <f t="shared" si="85"/>
        <v>0</v>
      </c>
      <c r="FT69" s="1059">
        <f t="shared" si="86"/>
        <v>0</v>
      </c>
      <c r="FU69" s="1059">
        <f t="shared" si="87"/>
        <v>0</v>
      </c>
      <c r="FV69" s="1059">
        <f t="shared" si="88"/>
        <v>1</v>
      </c>
      <c r="FW69" s="1059">
        <f t="shared" si="89"/>
        <v>14.666666666666666</v>
      </c>
      <c r="FX69" s="1059">
        <f t="shared" si="90"/>
        <v>0</v>
      </c>
      <c r="FY69" s="1059">
        <f t="shared" si="91"/>
        <v>0</v>
      </c>
      <c r="FZ69" s="1059">
        <f t="shared" si="92"/>
        <v>0</v>
      </c>
      <c r="GA69" s="1059">
        <f t="shared" si="93"/>
        <v>0</v>
      </c>
      <c r="GB69" s="1059">
        <f t="shared" si="94"/>
        <v>0</v>
      </c>
      <c r="GC69" s="1059">
        <f t="shared" si="95"/>
        <v>0</v>
      </c>
      <c r="GE69" s="1059">
        <v>206.66666666666669</v>
      </c>
      <c r="GF69" s="1059">
        <v>174.66666666666666</v>
      </c>
      <c r="GG69" s="541"/>
      <c r="GH69" s="541"/>
      <c r="GI69" s="541"/>
      <c r="GJ69" s="541"/>
      <c r="GL69" s="564">
        <v>150</v>
      </c>
      <c r="GM69" s="564">
        <v>40</v>
      </c>
      <c r="GN69" s="467" t="s">
        <v>652</v>
      </c>
      <c r="GO69" s="468" t="s">
        <v>650</v>
      </c>
      <c r="GP69" s="463">
        <v>0.25</v>
      </c>
      <c r="GQ69" s="543"/>
      <c r="GR69" s="565"/>
    </row>
    <row r="70" spans="1:200" ht="24.75" customHeight="1" x14ac:dyDescent="0.45">
      <c r="A70" s="424"/>
      <c r="B70" s="973" t="s">
        <v>148</v>
      </c>
      <c r="C70" s="952" t="s">
        <v>257</v>
      </c>
      <c r="D70" s="929" t="s">
        <v>24</v>
      </c>
      <c r="E70" s="593" t="s">
        <v>320</v>
      </c>
      <c r="F70" s="593" t="s">
        <v>42</v>
      </c>
      <c r="G70" s="592">
        <v>5</v>
      </c>
      <c r="H70" s="593">
        <v>44</v>
      </c>
      <c r="I70" s="593">
        <v>1</v>
      </c>
      <c r="J70" s="660">
        <v>2</v>
      </c>
      <c r="K70" s="593">
        <f t="shared" ref="K70" si="628">SUM(J70)*2</f>
        <v>4</v>
      </c>
      <c r="L70" s="629">
        <v>60</v>
      </c>
      <c r="M70" s="594">
        <f t="shared" ref="M70" si="629">SUM(N70+P70+R70+T70+V70)</f>
        <v>44</v>
      </c>
      <c r="N70" s="595"/>
      <c r="O70" s="852"/>
      <c r="P70" s="853">
        <v>12</v>
      </c>
      <c r="Q70" s="852">
        <f t="shared" ref="Q70" si="630">P70*J70</f>
        <v>24</v>
      </c>
      <c r="R70" s="853">
        <v>32</v>
      </c>
      <c r="S70" s="852">
        <f t="shared" ref="S70" si="631">SUM(R70)*J70</f>
        <v>64</v>
      </c>
      <c r="T70" s="853"/>
      <c r="U70" s="854">
        <f t="shared" ref="U70" si="632">SUM(T70)*K70</f>
        <v>0</v>
      </c>
      <c r="V70" s="853"/>
      <c r="W70" s="854">
        <f t="shared" ref="W70" si="633">SUM(V70)*J70*5</f>
        <v>0</v>
      </c>
      <c r="X70" s="854">
        <f t="shared" ref="X70" si="634">SUM(J70*AX70*2+K70*AZ70*2)</f>
        <v>0</v>
      </c>
      <c r="Y70" s="852"/>
      <c r="Z70" s="853"/>
      <c r="AA70" s="854"/>
      <c r="AB70" s="853"/>
      <c r="AC70" s="852">
        <f t="shared" ref="AC70" si="635">SUM(AB70)*3*H70/5</f>
        <v>0</v>
      </c>
      <c r="AD70" s="853"/>
      <c r="AE70" s="855">
        <f t="shared" ref="AE70" si="636">SUM(AD70*H70*(30+4))</f>
        <v>0</v>
      </c>
      <c r="AF70" s="853"/>
      <c r="AG70" s="854">
        <f t="shared" ref="AG70" si="637">SUM(AF70*H70*3)</f>
        <v>0</v>
      </c>
      <c r="AH70" s="853"/>
      <c r="AI70" s="854">
        <f t="shared" ref="AI70" si="638">SUM(AH70*H70/3)</f>
        <v>0</v>
      </c>
      <c r="AJ70" s="853"/>
      <c r="AK70" s="854">
        <f t="shared" ref="AK70" si="639">SUM(AJ70*H70*2/3)</f>
        <v>0</v>
      </c>
      <c r="AL70" s="853">
        <v>1</v>
      </c>
      <c r="AM70" s="852"/>
      <c r="AN70" s="853"/>
      <c r="AO70" s="854">
        <f t="shared" ref="AO70" si="640">SUM(AN70*J70*2)</f>
        <v>0</v>
      </c>
      <c r="AP70" s="853"/>
      <c r="AQ70" s="852">
        <f t="shared" ref="AQ70" si="641">SUM(AP70*H70*2)</f>
        <v>0</v>
      </c>
      <c r="AR70" s="853">
        <v>1</v>
      </c>
      <c r="AS70" s="852">
        <f>AR70*J70*6</f>
        <v>12</v>
      </c>
      <c r="AT70" s="853"/>
      <c r="AU70" s="854">
        <f t="shared" ref="AU70" si="642">AT70*H70/3</f>
        <v>0</v>
      </c>
      <c r="AV70" s="853"/>
      <c r="AW70" s="854">
        <f t="shared" ref="AW70" si="643">SUM(J70*AV70*6)</f>
        <v>0</v>
      </c>
      <c r="AX70" s="853"/>
      <c r="AY70" s="854">
        <f t="shared" ref="AY70" si="644">SUM(J70*AX70*8)</f>
        <v>0</v>
      </c>
      <c r="AZ70" s="853"/>
      <c r="BA70" s="854">
        <f t="shared" ref="BA70" si="645">SUM(AZ70*K70*5*6)</f>
        <v>0</v>
      </c>
      <c r="BB70" s="853"/>
      <c r="BC70" s="854">
        <f t="shared" ref="BC70" si="646">SUM(BB70*K70*4*6)</f>
        <v>0</v>
      </c>
      <c r="BD70" s="853"/>
      <c r="BE70" s="854">
        <f>SUM(BD70*50)</f>
        <v>0</v>
      </c>
      <c r="BF70" s="854">
        <f t="shared" ref="BF70" si="647">O70+Q70+S70+U70+W70+X70+Y70+AA70+AC70+AE70+AG70+AI70+AK70+AM70+AO70+AQ70+AS70+AU70+AW70+AY70+BA70+BC70+BE70</f>
        <v>100</v>
      </c>
      <c r="BG70" s="854">
        <f t="shared" ref="BG70" si="648">BC70+BA70+AY70+AW70+AS70+AQ70+X70+W70+U70+S70+Q70+O70</f>
        <v>100</v>
      </c>
      <c r="BH70" s="84"/>
      <c r="BI70" s="424"/>
      <c r="BJ70" s="424"/>
      <c r="BK70" s="424"/>
      <c r="BL70" s="424"/>
      <c r="BM70" s="424"/>
      <c r="BN70" s="973" t="s">
        <v>148</v>
      </c>
      <c r="BO70" s="952" t="s">
        <v>257</v>
      </c>
      <c r="BP70" s="929" t="s">
        <v>24</v>
      </c>
      <c r="BQ70" s="593" t="s">
        <v>320</v>
      </c>
      <c r="BR70" s="593" t="s">
        <v>42</v>
      </c>
      <c r="BS70" s="592">
        <v>6</v>
      </c>
      <c r="BT70" s="593">
        <v>44</v>
      </c>
      <c r="BU70" s="593">
        <v>1</v>
      </c>
      <c r="BV70" s="660">
        <v>2</v>
      </c>
      <c r="BW70" s="660">
        <f t="shared" ref="BW70" si="649">SUM(BV70)*2</f>
        <v>4</v>
      </c>
      <c r="BX70" s="629">
        <v>90</v>
      </c>
      <c r="BY70" s="594">
        <f t="shared" ref="BY70:BY71" si="650">SUM(BZ70+CB70+CD70+CF70+CH70)</f>
        <v>56</v>
      </c>
      <c r="BZ70" s="595"/>
      <c r="CA70" s="767"/>
      <c r="CB70" s="796">
        <v>28</v>
      </c>
      <c r="CC70" s="767"/>
      <c r="CD70" s="796">
        <v>28</v>
      </c>
      <c r="CE70" s="767">
        <f t="shared" ref="CE70:CE71" si="651">SUM(CD70)*BV70</f>
        <v>56</v>
      </c>
      <c r="CF70" s="768"/>
      <c r="CG70" s="769">
        <f t="shared" ref="CG70:CG71" si="652">SUM(CF70)*BW70</f>
        <v>0</v>
      </c>
      <c r="CH70" s="768"/>
      <c r="CI70" s="769">
        <f>SUM(CH70)*BV70*5</f>
        <v>0</v>
      </c>
      <c r="CJ70" s="769">
        <f t="shared" ref="CJ70" si="653">SUM(BV70*DJ70*2+BW70*DL70*2)</f>
        <v>4</v>
      </c>
      <c r="CK70" s="767"/>
      <c r="CL70" s="768"/>
      <c r="CM70" s="769"/>
      <c r="CN70" s="768"/>
      <c r="CO70" s="767">
        <f t="shared" ref="CO70" si="654">SUM(CN70)*3*BT70/5</f>
        <v>0</v>
      </c>
      <c r="CP70" s="768"/>
      <c r="CQ70" s="770">
        <f t="shared" ref="CQ70" si="655">SUM(CP70*BT70*(30+4))</f>
        <v>0</v>
      </c>
      <c r="CR70" s="768"/>
      <c r="CS70" s="769">
        <f t="shared" ref="CS70" si="656">SUM(CR70*BT70*3)</f>
        <v>0</v>
      </c>
      <c r="CT70" s="768"/>
      <c r="CU70" s="769">
        <f t="shared" ref="CU70" si="657">SUM(CT70*BT70/3)</f>
        <v>0</v>
      </c>
      <c r="CV70" s="768"/>
      <c r="CW70" s="769">
        <f t="shared" ref="CW70" si="658">SUM(CV70*BT70*2/3)</f>
        <v>0</v>
      </c>
      <c r="CX70" s="768"/>
      <c r="CY70" s="767">
        <f t="shared" ref="CY70" si="659">SUM(CX70*BT70*1)</f>
        <v>0</v>
      </c>
      <c r="CZ70" s="768"/>
      <c r="DA70" s="769">
        <f t="shared" ref="DA70" si="660">SUM(CZ70*BV70*2)</f>
        <v>0</v>
      </c>
      <c r="DB70" s="768"/>
      <c r="DC70" s="767">
        <f t="shared" ref="DC70" si="661">SUM(DB70*BT70*2)</f>
        <v>0</v>
      </c>
      <c r="DD70" s="768"/>
      <c r="DE70" s="769">
        <f>BV70*DD70*8</f>
        <v>0</v>
      </c>
      <c r="DF70" s="768"/>
      <c r="DG70" s="769">
        <f t="shared" ref="DG70" si="662">DF70*BT70/3</f>
        <v>0</v>
      </c>
      <c r="DH70" s="768"/>
      <c r="DI70" s="769">
        <f t="shared" ref="DI70" si="663">SUM(BV70*DH70*6)</f>
        <v>0</v>
      </c>
      <c r="DJ70" s="768">
        <v>1</v>
      </c>
      <c r="DK70" s="769">
        <f>DJ70*BT70/3</f>
        <v>14.666666666666666</v>
      </c>
      <c r="DL70" s="768"/>
      <c r="DM70" s="769">
        <f t="shared" ref="DM70" si="664">SUM(DL70*BW70*5*6)</f>
        <v>0</v>
      </c>
      <c r="DN70" s="768"/>
      <c r="DO70" s="769">
        <f t="shared" ref="DO70" si="665">SUM(DN70*BW70*4*6)</f>
        <v>0</v>
      </c>
      <c r="DP70" s="768"/>
      <c r="DQ70" s="769">
        <f t="shared" ref="DQ70" si="666">SUM(DP70*50)</f>
        <v>0</v>
      </c>
      <c r="DR70" s="769">
        <f t="shared" ref="DR70" si="667">CA70+CC70+CE70+CG70+CI70+CJ70+CK70+CM70+CO70+CQ70+CS70+CU70+CW70+CY70+DA70+DC70+DE70+DG70+DI70+DK70+DM70+DO70+DQ70</f>
        <v>74.666666666666671</v>
      </c>
      <c r="DS70" s="769">
        <f t="shared" ref="DS70" si="668">DO70+DM70+DK70+DI70+DE70+DC70+CJ70+CI70+CG70+CE70+CC70+CA70</f>
        <v>74.666666666666657</v>
      </c>
      <c r="DT70" s="84"/>
      <c r="DU70" s="631"/>
      <c r="DV70" s="49"/>
      <c r="DW70" s="49"/>
      <c r="DX70" s="49"/>
      <c r="DY70" s="424"/>
      <c r="DZ70" s="971"/>
      <c r="EA70" s="972"/>
      <c r="EB70" s="611"/>
      <c r="EC70" s="424"/>
      <c r="ED70" s="424"/>
      <c r="EE70" s="424"/>
      <c r="EF70" s="424"/>
      <c r="EG70" s="424"/>
      <c r="EH70" s="424"/>
      <c r="EI70" s="424"/>
      <c r="EJ70" s="429">
        <f t="shared" si="50"/>
        <v>150</v>
      </c>
      <c r="EK70" s="429">
        <f t="shared" si="51"/>
        <v>100</v>
      </c>
      <c r="EL70" s="429">
        <f t="shared" si="52"/>
        <v>0</v>
      </c>
      <c r="EM70" s="1058">
        <f t="shared" si="53"/>
        <v>0</v>
      </c>
      <c r="EN70" s="1058">
        <f t="shared" si="54"/>
        <v>40</v>
      </c>
      <c r="EO70" s="1058">
        <f t="shared" si="55"/>
        <v>24</v>
      </c>
      <c r="EP70" s="1058">
        <f t="shared" si="56"/>
        <v>60</v>
      </c>
      <c r="EQ70" s="1058">
        <f t="shared" si="57"/>
        <v>120</v>
      </c>
      <c r="ER70" s="1058">
        <f t="shared" si="58"/>
        <v>0</v>
      </c>
      <c r="ES70" s="1058">
        <f t="shared" si="59"/>
        <v>0</v>
      </c>
      <c r="ET70" s="1058">
        <f t="shared" si="60"/>
        <v>0</v>
      </c>
      <c r="EU70" s="1058">
        <f t="shared" si="61"/>
        <v>0</v>
      </c>
      <c r="EV70" s="1058">
        <f t="shared" si="62"/>
        <v>4</v>
      </c>
      <c r="EW70" s="1058">
        <f t="shared" si="63"/>
        <v>0</v>
      </c>
      <c r="EX70" s="1058">
        <f t="shared" si="64"/>
        <v>0</v>
      </c>
      <c r="EY70" s="1058">
        <f t="shared" si="65"/>
        <v>0</v>
      </c>
      <c r="EZ70" s="1058">
        <f t="shared" si="66"/>
        <v>0</v>
      </c>
      <c r="FA70" s="1058">
        <f t="shared" si="67"/>
        <v>0</v>
      </c>
      <c r="FB70" s="1058">
        <f t="shared" si="68"/>
        <v>0</v>
      </c>
      <c r="FC70" s="1058">
        <f t="shared" si="69"/>
        <v>0</v>
      </c>
      <c r="FD70" s="1058">
        <f t="shared" si="70"/>
        <v>0</v>
      </c>
      <c r="FE70" s="1058">
        <f t="shared" si="71"/>
        <v>0</v>
      </c>
      <c r="FF70" s="1058">
        <f t="shared" si="72"/>
        <v>0</v>
      </c>
      <c r="FG70" s="1058">
        <f t="shared" si="73"/>
        <v>0</v>
      </c>
      <c r="FH70" s="1058">
        <f t="shared" si="74"/>
        <v>0</v>
      </c>
      <c r="FI70" s="1058">
        <f t="shared" si="75"/>
        <v>0</v>
      </c>
      <c r="FJ70" s="1058">
        <f t="shared" si="76"/>
        <v>1</v>
      </c>
      <c r="FK70" s="1058">
        <f t="shared" si="77"/>
        <v>0</v>
      </c>
      <c r="FL70" s="1058">
        <f t="shared" si="78"/>
        <v>0</v>
      </c>
      <c r="FM70" s="1058">
        <f t="shared" si="79"/>
        <v>0</v>
      </c>
      <c r="FN70" s="1058">
        <f t="shared" si="80"/>
        <v>0</v>
      </c>
      <c r="FO70" s="1059">
        <f t="shared" si="81"/>
        <v>0</v>
      </c>
      <c r="FP70" s="1058">
        <f t="shared" si="82"/>
        <v>1</v>
      </c>
      <c r="FQ70" s="1058">
        <f t="shared" si="83"/>
        <v>12</v>
      </c>
      <c r="FR70" s="1058">
        <f t="shared" si="84"/>
        <v>0</v>
      </c>
      <c r="FS70" s="1058">
        <f t="shared" si="85"/>
        <v>0</v>
      </c>
      <c r="FT70" s="1058">
        <f t="shared" si="86"/>
        <v>0</v>
      </c>
      <c r="FU70" s="1058">
        <f t="shared" si="87"/>
        <v>0</v>
      </c>
      <c r="FV70" s="1058">
        <f t="shared" si="88"/>
        <v>1</v>
      </c>
      <c r="FW70" s="1058">
        <f t="shared" si="89"/>
        <v>14.666666666666666</v>
      </c>
      <c r="FX70" s="1058">
        <f t="shared" si="90"/>
        <v>0</v>
      </c>
      <c r="FY70" s="1058">
        <f t="shared" si="91"/>
        <v>0</v>
      </c>
      <c r="FZ70" s="1058">
        <f t="shared" si="92"/>
        <v>0</v>
      </c>
      <c r="GA70" s="1058">
        <f t="shared" si="93"/>
        <v>0</v>
      </c>
      <c r="GB70" s="1058">
        <f t="shared" si="94"/>
        <v>0</v>
      </c>
      <c r="GC70" s="1058">
        <f t="shared" si="95"/>
        <v>0</v>
      </c>
      <c r="GE70" s="1058">
        <v>174.66666666666669</v>
      </c>
      <c r="GF70" s="1058">
        <v>174.66666666666666</v>
      </c>
      <c r="GG70" s="424"/>
      <c r="GH70" s="424"/>
      <c r="GI70" s="424"/>
      <c r="GJ70" s="424"/>
      <c r="GL70" s="559"/>
      <c r="GM70" s="559"/>
      <c r="GN70" s="9"/>
      <c r="GO70" s="17"/>
      <c r="GP70" s="17"/>
      <c r="GQ70" s="406"/>
      <c r="GR70" s="422"/>
    </row>
    <row r="71" spans="1:200" ht="24.95" customHeight="1" x14ac:dyDescent="0.45">
      <c r="A71" s="424"/>
      <c r="B71" s="957"/>
      <c r="C71" s="958"/>
      <c r="D71" s="867"/>
      <c r="E71" s="612"/>
      <c r="F71" s="612"/>
      <c r="G71" s="606"/>
      <c r="H71" s="606"/>
      <c r="I71" s="606"/>
      <c r="J71" s="749"/>
      <c r="K71" s="606"/>
      <c r="L71" s="71"/>
      <c r="M71" s="608">
        <f t="shared" ref="M71:M82" si="669">SUM(N71+P71+T71+V71+AR71*2)</f>
        <v>0</v>
      </c>
      <c r="N71" s="70"/>
      <c r="O71" s="852"/>
      <c r="P71" s="866"/>
      <c r="Q71" s="852"/>
      <c r="R71" s="866"/>
      <c r="S71" s="852"/>
      <c r="T71" s="866"/>
      <c r="U71" s="867"/>
      <c r="V71" s="866"/>
      <c r="W71" s="867"/>
      <c r="X71" s="852"/>
      <c r="Y71" s="852"/>
      <c r="Z71" s="866"/>
      <c r="AA71" s="867"/>
      <c r="AB71" s="866"/>
      <c r="AC71" s="852"/>
      <c r="AD71" s="866"/>
      <c r="AE71" s="855"/>
      <c r="AF71" s="866"/>
      <c r="AG71" s="867"/>
      <c r="AH71" s="866"/>
      <c r="AI71" s="867"/>
      <c r="AJ71" s="866"/>
      <c r="AK71" s="867"/>
      <c r="AL71" s="866"/>
      <c r="AM71" s="852"/>
      <c r="AN71" s="866"/>
      <c r="AO71" s="867"/>
      <c r="AP71" s="866"/>
      <c r="AQ71" s="852"/>
      <c r="AR71" s="866"/>
      <c r="AS71" s="852"/>
      <c r="AT71" s="866"/>
      <c r="AU71" s="867"/>
      <c r="AV71" s="866"/>
      <c r="AW71" s="867"/>
      <c r="AX71" s="866"/>
      <c r="AY71" s="867"/>
      <c r="AZ71" s="866"/>
      <c r="BA71" s="867"/>
      <c r="BB71" s="866"/>
      <c r="BC71" s="867"/>
      <c r="BD71" s="866"/>
      <c r="BE71" s="867"/>
      <c r="BF71" s="867"/>
      <c r="BG71" s="867">
        <f t="shared" ref="BG71:BG82" si="670">SUM(AO71+BE71+BC71+BA71+AY71+AW71+AS71+AQ71+AK71+AM71+AI71+AG71+AE71+AC71+AA71+Y71+X71+W71+U71+Q71+O71+S71+AU71)</f>
        <v>0</v>
      </c>
      <c r="BH71" s="84"/>
      <c r="BI71" s="285"/>
      <c r="BJ71" s="49"/>
      <c r="BK71" s="49"/>
      <c r="BL71" s="49"/>
      <c r="BM71" s="424"/>
      <c r="BN71" s="1018" t="s">
        <v>411</v>
      </c>
      <c r="BO71" s="1019" t="s">
        <v>183</v>
      </c>
      <c r="BP71" s="1007" t="s">
        <v>24</v>
      </c>
      <c r="BQ71" s="847" t="s">
        <v>323</v>
      </c>
      <c r="BR71" s="847" t="s">
        <v>328</v>
      </c>
      <c r="BS71" s="847">
        <v>6</v>
      </c>
      <c r="BT71" s="847">
        <v>141</v>
      </c>
      <c r="BU71" s="847">
        <v>2</v>
      </c>
      <c r="BV71" s="847">
        <v>6</v>
      </c>
      <c r="BW71" s="847">
        <v>1</v>
      </c>
      <c r="BX71" s="846"/>
      <c r="BY71" s="848">
        <f t="shared" si="650"/>
        <v>0</v>
      </c>
      <c r="BZ71" s="849"/>
      <c r="CA71" s="850">
        <f t="shared" ref="CA71" si="671">SUM(BZ71)*BU71</f>
        <v>0</v>
      </c>
      <c r="CB71" s="851"/>
      <c r="CC71" s="850">
        <f t="shared" ref="CC71" si="672">CB71*BV71</f>
        <v>0</v>
      </c>
      <c r="CD71" s="851"/>
      <c r="CE71" s="850">
        <f t="shared" si="651"/>
        <v>0</v>
      </c>
      <c r="CF71" s="851"/>
      <c r="CG71" s="850">
        <f t="shared" si="652"/>
        <v>0</v>
      </c>
      <c r="CH71" s="851"/>
      <c r="CI71" s="850">
        <f t="shared" ref="CI71" si="673">SUM(CH71)*BV71*5</f>
        <v>0</v>
      </c>
      <c r="CJ71" s="850">
        <f>SUM(BV71*DJ71*2+BW71*DL71*2)</f>
        <v>0</v>
      </c>
      <c r="CK71" s="850">
        <f t="shared" ref="CK71" si="674">BX71*BV71*0.05</f>
        <v>0</v>
      </c>
      <c r="CL71" s="851"/>
      <c r="CM71" s="850"/>
      <c r="CN71" s="851">
        <v>4</v>
      </c>
      <c r="CO71" s="774">
        <f>CN71*8*BW71</f>
        <v>32</v>
      </c>
      <c r="CP71" s="780"/>
      <c r="CQ71" s="770"/>
      <c r="CR71" s="780"/>
      <c r="CS71" s="612"/>
      <c r="CT71" s="780"/>
      <c r="CU71" s="612"/>
      <c r="CV71" s="780"/>
      <c r="CW71" s="612"/>
      <c r="CX71" s="780"/>
      <c r="CY71" s="767"/>
      <c r="CZ71" s="780"/>
      <c r="DA71" s="612"/>
      <c r="DB71" s="780"/>
      <c r="DC71" s="767"/>
      <c r="DD71" s="780"/>
      <c r="DE71" s="612"/>
      <c r="DF71" s="780"/>
      <c r="DG71" s="612"/>
      <c r="DH71" s="780"/>
      <c r="DI71" s="612"/>
      <c r="DJ71" s="780"/>
      <c r="DK71" s="612"/>
      <c r="DL71" s="780"/>
      <c r="DM71" s="612"/>
      <c r="DN71" s="780"/>
      <c r="DO71" s="612"/>
      <c r="DP71" s="780"/>
      <c r="DQ71" s="612"/>
      <c r="DR71" s="769">
        <f t="shared" ref="DR71" si="675">CA71+CC71+CE71+CG71+CI71+CJ71+CK71+CM71+CO71+CQ71+CS71+CU71+CW71+CY71+DA71+DC71+DE71+DG71+DI71+DK71+DM71+DO71+DQ71</f>
        <v>32</v>
      </c>
      <c r="DS71" s="769">
        <f t="shared" ref="DS71" si="676">DO71+DM71+DK71+DI71+DE71+DC71+CJ71+CI71+CG71+CE71+CC71+CA71</f>
        <v>0</v>
      </c>
      <c r="DT71" s="84"/>
      <c r="DU71" s="424"/>
      <c r="DV71" s="424"/>
      <c r="DW71" s="424"/>
      <c r="DX71" s="424"/>
      <c r="DY71" s="424"/>
      <c r="DZ71" s="971"/>
      <c r="EA71" s="972"/>
      <c r="EB71" s="611"/>
      <c r="EC71" s="424"/>
      <c r="ED71" s="424"/>
      <c r="EE71" s="424"/>
      <c r="EF71" s="424"/>
      <c r="EG71" s="424"/>
      <c r="EH71" s="424"/>
      <c r="EI71" s="424"/>
      <c r="EJ71" s="429">
        <f t="shared" si="50"/>
        <v>0</v>
      </c>
      <c r="EK71" s="429">
        <f t="shared" si="51"/>
        <v>0</v>
      </c>
      <c r="EL71" s="429">
        <f t="shared" si="52"/>
        <v>0</v>
      </c>
      <c r="EM71" s="1058">
        <f t="shared" si="53"/>
        <v>0</v>
      </c>
      <c r="EN71" s="1058">
        <f t="shared" si="54"/>
        <v>0</v>
      </c>
      <c r="EO71" s="1058">
        <f t="shared" si="55"/>
        <v>0</v>
      </c>
      <c r="EP71" s="1058">
        <f t="shared" si="56"/>
        <v>0</v>
      </c>
      <c r="EQ71" s="1058">
        <f t="shared" si="57"/>
        <v>0</v>
      </c>
      <c r="ER71" s="1058">
        <f t="shared" si="58"/>
        <v>0</v>
      </c>
      <c r="ES71" s="1058">
        <f t="shared" si="59"/>
        <v>0</v>
      </c>
      <c r="ET71" s="1058">
        <f t="shared" si="60"/>
        <v>0</v>
      </c>
      <c r="EU71" s="1058">
        <f t="shared" si="61"/>
        <v>0</v>
      </c>
      <c r="EV71" s="1058">
        <f t="shared" si="62"/>
        <v>0</v>
      </c>
      <c r="EW71" s="1058">
        <f t="shared" si="63"/>
        <v>0</v>
      </c>
      <c r="EX71" s="1058">
        <f t="shared" si="64"/>
        <v>0</v>
      </c>
      <c r="EY71" s="1058">
        <f t="shared" si="65"/>
        <v>0</v>
      </c>
      <c r="EZ71" s="1058">
        <f t="shared" si="66"/>
        <v>4</v>
      </c>
      <c r="FA71" s="1058">
        <f t="shared" si="67"/>
        <v>32</v>
      </c>
      <c r="FB71" s="1058">
        <f t="shared" si="68"/>
        <v>0</v>
      </c>
      <c r="FC71" s="1058">
        <f t="shared" si="69"/>
        <v>0</v>
      </c>
      <c r="FD71" s="1058">
        <f t="shared" si="70"/>
        <v>0</v>
      </c>
      <c r="FE71" s="1058">
        <f t="shared" si="71"/>
        <v>0</v>
      </c>
      <c r="FF71" s="1058">
        <f t="shared" si="72"/>
        <v>0</v>
      </c>
      <c r="FG71" s="1058">
        <f t="shared" si="73"/>
        <v>0</v>
      </c>
      <c r="FH71" s="1058">
        <f t="shared" si="74"/>
        <v>0</v>
      </c>
      <c r="FI71" s="1058">
        <f t="shared" si="75"/>
        <v>0</v>
      </c>
      <c r="FJ71" s="1058">
        <f t="shared" si="76"/>
        <v>0</v>
      </c>
      <c r="FK71" s="1058">
        <f t="shared" si="77"/>
        <v>0</v>
      </c>
      <c r="FL71" s="1058">
        <f t="shared" si="78"/>
        <v>0</v>
      </c>
      <c r="FM71" s="1058">
        <f t="shared" si="79"/>
        <v>0</v>
      </c>
      <c r="FN71" s="1058">
        <f t="shared" si="80"/>
        <v>0</v>
      </c>
      <c r="FO71" s="1059">
        <f t="shared" si="81"/>
        <v>0</v>
      </c>
      <c r="FP71" s="1058">
        <f t="shared" si="82"/>
        <v>0</v>
      </c>
      <c r="FQ71" s="1058">
        <f t="shared" si="83"/>
        <v>0</v>
      </c>
      <c r="FR71" s="1058">
        <f t="shared" si="84"/>
        <v>0</v>
      </c>
      <c r="FS71" s="1058">
        <f t="shared" si="85"/>
        <v>0</v>
      </c>
      <c r="FT71" s="1058">
        <f t="shared" si="86"/>
        <v>0</v>
      </c>
      <c r="FU71" s="1058">
        <f t="shared" si="87"/>
        <v>0</v>
      </c>
      <c r="FV71" s="1058">
        <f t="shared" si="88"/>
        <v>0</v>
      </c>
      <c r="FW71" s="1058">
        <f t="shared" si="89"/>
        <v>0</v>
      </c>
      <c r="FX71" s="1058">
        <f t="shared" si="90"/>
        <v>0</v>
      </c>
      <c r="FY71" s="1058">
        <f t="shared" si="91"/>
        <v>0</v>
      </c>
      <c r="FZ71" s="1058">
        <f t="shared" si="92"/>
        <v>0</v>
      </c>
      <c r="GA71" s="1058">
        <f t="shared" si="93"/>
        <v>0</v>
      </c>
      <c r="GB71" s="1058">
        <f t="shared" si="94"/>
        <v>0</v>
      </c>
      <c r="GC71" s="1058">
        <f t="shared" si="95"/>
        <v>0</v>
      </c>
      <c r="GE71" s="1058">
        <v>32</v>
      </c>
      <c r="GF71" s="1058">
        <v>0</v>
      </c>
      <c r="GG71" s="424"/>
      <c r="GH71" s="424"/>
      <c r="GI71" s="424"/>
      <c r="GJ71" s="424"/>
      <c r="GL71" s="559"/>
      <c r="GM71" s="559"/>
      <c r="GN71" s="9"/>
      <c r="GO71" s="17"/>
      <c r="GP71" s="17"/>
      <c r="GQ71" s="406"/>
      <c r="GR71" s="422"/>
    </row>
    <row r="72" spans="1:200" ht="24.95" customHeight="1" x14ac:dyDescent="0.45">
      <c r="A72" s="424"/>
      <c r="B72" s="971"/>
      <c r="C72" s="972"/>
      <c r="D72" s="611"/>
      <c r="E72" s="40"/>
      <c r="F72" s="40"/>
      <c r="G72" s="40"/>
      <c r="H72" s="40"/>
      <c r="I72" s="632"/>
      <c r="J72" s="750"/>
      <c r="K72" s="632"/>
      <c r="L72" s="49"/>
      <c r="M72" s="608">
        <f t="shared" si="669"/>
        <v>0</v>
      </c>
      <c r="N72" s="70"/>
      <c r="O72" s="852"/>
      <c r="P72" s="866"/>
      <c r="Q72" s="852"/>
      <c r="R72" s="866"/>
      <c r="S72" s="852"/>
      <c r="T72" s="866"/>
      <c r="U72" s="867"/>
      <c r="V72" s="866"/>
      <c r="W72" s="867"/>
      <c r="X72" s="852"/>
      <c r="Y72" s="852"/>
      <c r="Z72" s="866"/>
      <c r="AA72" s="867"/>
      <c r="AB72" s="866"/>
      <c r="AC72" s="852"/>
      <c r="AD72" s="866"/>
      <c r="AE72" s="855"/>
      <c r="AF72" s="866"/>
      <c r="AG72" s="867"/>
      <c r="AH72" s="866"/>
      <c r="AI72" s="867"/>
      <c r="AJ72" s="866"/>
      <c r="AK72" s="867"/>
      <c r="AL72" s="866"/>
      <c r="AM72" s="852"/>
      <c r="AN72" s="866"/>
      <c r="AO72" s="867"/>
      <c r="AP72" s="866"/>
      <c r="AQ72" s="852"/>
      <c r="AR72" s="866"/>
      <c r="AS72" s="852"/>
      <c r="AT72" s="866"/>
      <c r="AU72" s="867"/>
      <c r="AV72" s="866"/>
      <c r="AW72" s="867"/>
      <c r="AX72" s="866"/>
      <c r="AY72" s="867"/>
      <c r="AZ72" s="866"/>
      <c r="BA72" s="867"/>
      <c r="BB72" s="866"/>
      <c r="BC72" s="867"/>
      <c r="BD72" s="866"/>
      <c r="BE72" s="867"/>
      <c r="BF72" s="867"/>
      <c r="BG72" s="867">
        <f t="shared" si="670"/>
        <v>0</v>
      </c>
      <c r="BH72" s="84"/>
      <c r="BI72" s="424"/>
      <c r="BJ72" s="424"/>
      <c r="BK72" s="424"/>
      <c r="BL72" s="424"/>
      <c r="BM72" s="424"/>
      <c r="BN72" s="971"/>
      <c r="BO72" s="972"/>
      <c r="BP72" s="611"/>
      <c r="BQ72" s="40"/>
      <c r="BR72" s="40"/>
      <c r="BS72" s="40"/>
      <c r="BT72" s="40"/>
      <c r="BU72" s="632"/>
      <c r="BV72" s="750"/>
      <c r="BW72" s="750"/>
      <c r="BX72" s="49"/>
      <c r="BY72" s="608">
        <f t="shared" ref="BY72:BY82" si="677">SUM(BZ72+CB72+CF72+CH72+DD72*2)</f>
        <v>0</v>
      </c>
      <c r="BZ72" s="70"/>
      <c r="CA72" s="767"/>
      <c r="CB72" s="796"/>
      <c r="CC72" s="767"/>
      <c r="CD72" s="796"/>
      <c r="CE72" s="767"/>
      <c r="CF72" s="780"/>
      <c r="CG72" s="612"/>
      <c r="CH72" s="780"/>
      <c r="CI72" s="612"/>
      <c r="CJ72" s="612"/>
      <c r="CK72" s="767"/>
      <c r="CL72" s="780"/>
      <c r="CM72" s="612"/>
      <c r="CN72" s="780"/>
      <c r="CO72" s="767"/>
      <c r="CP72" s="780"/>
      <c r="CQ72" s="770"/>
      <c r="CR72" s="780"/>
      <c r="CS72" s="612"/>
      <c r="CT72" s="780"/>
      <c r="CU72" s="612"/>
      <c r="CV72" s="780"/>
      <c r="CW72" s="612"/>
      <c r="CX72" s="780"/>
      <c r="CY72" s="767"/>
      <c r="CZ72" s="780"/>
      <c r="DA72" s="612"/>
      <c r="DB72" s="780"/>
      <c r="DC72" s="767"/>
      <c r="DD72" s="780"/>
      <c r="DE72" s="612"/>
      <c r="DF72" s="780"/>
      <c r="DG72" s="612"/>
      <c r="DH72" s="780"/>
      <c r="DI72" s="612"/>
      <c r="DJ72" s="780"/>
      <c r="DK72" s="612"/>
      <c r="DL72" s="780"/>
      <c r="DM72" s="612"/>
      <c r="DN72" s="780"/>
      <c r="DO72" s="612"/>
      <c r="DP72" s="780"/>
      <c r="DQ72" s="612"/>
      <c r="DR72" s="612"/>
      <c r="DS72" s="612">
        <f t="shared" ref="DS72:DS82" si="678">SUM(DA72+DQ72+DO72+DM72+DK72+DI72+DE72+DC72+CW72+CY72+CU72+CS72+CQ72+CO72+CM72+CK72+CJ72+CI72+CG72+CC72+CA72+CE72+DG72)</f>
        <v>0</v>
      </c>
      <c r="DT72" s="84"/>
      <c r="DU72" s="424"/>
      <c r="DV72" s="424"/>
      <c r="DW72" s="424"/>
      <c r="DX72" s="424"/>
      <c r="DY72" s="424"/>
      <c r="DZ72" s="971"/>
      <c r="EA72" s="972"/>
      <c r="EB72" s="611"/>
      <c r="EC72" s="424"/>
      <c r="ED72" s="424"/>
      <c r="EE72" s="424"/>
      <c r="EF72" s="424"/>
      <c r="EG72" s="424"/>
      <c r="EH72" s="424"/>
      <c r="EI72" s="424"/>
      <c r="EJ72" s="429">
        <f t="shared" si="50"/>
        <v>0</v>
      </c>
      <c r="EK72" s="429">
        <f t="shared" si="51"/>
        <v>0</v>
      </c>
      <c r="EL72" s="429">
        <f t="shared" si="52"/>
        <v>0</v>
      </c>
      <c r="EM72" s="1058">
        <f t="shared" si="53"/>
        <v>0</v>
      </c>
      <c r="EN72" s="1058">
        <f t="shared" si="54"/>
        <v>0</v>
      </c>
      <c r="EO72" s="1058">
        <f t="shared" si="55"/>
        <v>0</v>
      </c>
      <c r="EP72" s="1058">
        <f t="shared" si="56"/>
        <v>0</v>
      </c>
      <c r="EQ72" s="1058">
        <f t="shared" si="57"/>
        <v>0</v>
      </c>
      <c r="ER72" s="1058">
        <f t="shared" si="58"/>
        <v>0</v>
      </c>
      <c r="ES72" s="1058">
        <f t="shared" si="59"/>
        <v>0</v>
      </c>
      <c r="ET72" s="1058">
        <f t="shared" si="60"/>
        <v>0</v>
      </c>
      <c r="EU72" s="1058">
        <f t="shared" si="61"/>
        <v>0</v>
      </c>
      <c r="EV72" s="1058">
        <f t="shared" si="62"/>
        <v>0</v>
      </c>
      <c r="EW72" s="1058">
        <f t="shared" si="63"/>
        <v>0</v>
      </c>
      <c r="EX72" s="1058">
        <f t="shared" si="64"/>
        <v>0</v>
      </c>
      <c r="EY72" s="1058">
        <f t="shared" si="65"/>
        <v>0</v>
      </c>
      <c r="EZ72" s="1058">
        <f t="shared" si="66"/>
        <v>0</v>
      </c>
      <c r="FA72" s="1058">
        <f t="shared" si="67"/>
        <v>0</v>
      </c>
      <c r="FB72" s="1058">
        <f t="shared" si="68"/>
        <v>0</v>
      </c>
      <c r="FC72" s="1058">
        <f t="shared" si="69"/>
        <v>0</v>
      </c>
      <c r="FD72" s="1058">
        <f t="shared" si="70"/>
        <v>0</v>
      </c>
      <c r="FE72" s="1058">
        <f t="shared" si="71"/>
        <v>0</v>
      </c>
      <c r="FF72" s="1058">
        <f t="shared" si="72"/>
        <v>0</v>
      </c>
      <c r="FG72" s="1058">
        <f t="shared" si="73"/>
        <v>0</v>
      </c>
      <c r="FH72" s="1058">
        <f t="shared" si="74"/>
        <v>0</v>
      </c>
      <c r="FI72" s="1058">
        <f t="shared" si="75"/>
        <v>0</v>
      </c>
      <c r="FJ72" s="1058">
        <f t="shared" si="76"/>
        <v>0</v>
      </c>
      <c r="FK72" s="1058">
        <f t="shared" si="77"/>
        <v>0</v>
      </c>
      <c r="FL72" s="1058">
        <f t="shared" si="78"/>
        <v>0</v>
      </c>
      <c r="FM72" s="1058">
        <f t="shared" si="79"/>
        <v>0</v>
      </c>
      <c r="FN72" s="1058">
        <f t="shared" si="80"/>
        <v>0</v>
      </c>
      <c r="FO72" s="1059">
        <f t="shared" si="81"/>
        <v>0</v>
      </c>
      <c r="FP72" s="1058">
        <f t="shared" si="82"/>
        <v>0</v>
      </c>
      <c r="FQ72" s="1058">
        <f t="shared" si="83"/>
        <v>0</v>
      </c>
      <c r="FR72" s="1058">
        <f t="shared" si="84"/>
        <v>0</v>
      </c>
      <c r="FS72" s="1058">
        <f t="shared" si="85"/>
        <v>0</v>
      </c>
      <c r="FT72" s="1058">
        <f t="shared" si="86"/>
        <v>0</v>
      </c>
      <c r="FU72" s="1058">
        <f t="shared" si="87"/>
        <v>0</v>
      </c>
      <c r="FV72" s="1058">
        <f t="shared" si="88"/>
        <v>0</v>
      </c>
      <c r="FW72" s="1058">
        <f t="shared" si="89"/>
        <v>0</v>
      </c>
      <c r="FX72" s="1058">
        <f t="shared" si="90"/>
        <v>0</v>
      </c>
      <c r="FY72" s="1058">
        <f t="shared" si="91"/>
        <v>0</v>
      </c>
      <c r="FZ72" s="1058">
        <f t="shared" si="92"/>
        <v>0</v>
      </c>
      <c r="GA72" s="1058">
        <f t="shared" si="93"/>
        <v>0</v>
      </c>
      <c r="GB72" s="1058">
        <f t="shared" si="94"/>
        <v>0</v>
      </c>
      <c r="GC72" s="1058">
        <f t="shared" si="95"/>
        <v>0</v>
      </c>
      <c r="GE72" s="1058">
        <v>0</v>
      </c>
      <c r="GF72" s="1058">
        <v>0</v>
      </c>
      <c r="GG72" s="424"/>
      <c r="GH72" s="424"/>
      <c r="GI72" s="424"/>
      <c r="GJ72" s="424"/>
      <c r="GL72" s="559"/>
      <c r="GM72" s="559"/>
      <c r="GN72" s="9"/>
      <c r="GO72" s="17"/>
      <c r="GP72" s="17"/>
      <c r="GQ72" s="406"/>
      <c r="GR72" s="422"/>
    </row>
    <row r="73" spans="1:200" ht="24.95" customHeight="1" x14ac:dyDescent="0.45">
      <c r="A73" s="424"/>
      <c r="B73" s="957"/>
      <c r="C73" s="958"/>
      <c r="D73" s="867"/>
      <c r="E73" s="605"/>
      <c r="F73" s="606"/>
      <c r="G73" s="607"/>
      <c r="H73" s="607"/>
      <c r="I73" s="607"/>
      <c r="J73" s="747"/>
      <c r="K73" s="607"/>
      <c r="L73" s="71"/>
      <c r="M73" s="608">
        <f t="shared" si="669"/>
        <v>0</v>
      </c>
      <c r="N73" s="70"/>
      <c r="O73" s="852"/>
      <c r="P73" s="866"/>
      <c r="Q73" s="852"/>
      <c r="R73" s="866"/>
      <c r="S73" s="852"/>
      <c r="T73" s="866"/>
      <c r="U73" s="867"/>
      <c r="V73" s="866"/>
      <c r="W73" s="867"/>
      <c r="X73" s="852"/>
      <c r="Y73" s="852"/>
      <c r="Z73" s="866"/>
      <c r="AA73" s="867"/>
      <c r="AB73" s="866"/>
      <c r="AC73" s="852"/>
      <c r="AD73" s="866"/>
      <c r="AE73" s="855"/>
      <c r="AF73" s="866"/>
      <c r="AG73" s="867"/>
      <c r="AH73" s="866"/>
      <c r="AI73" s="867"/>
      <c r="AJ73" s="866"/>
      <c r="AK73" s="867"/>
      <c r="AL73" s="866"/>
      <c r="AM73" s="852"/>
      <c r="AN73" s="866"/>
      <c r="AO73" s="867"/>
      <c r="AP73" s="866"/>
      <c r="AQ73" s="852"/>
      <c r="AR73" s="866"/>
      <c r="AS73" s="852"/>
      <c r="AT73" s="866"/>
      <c r="AU73" s="867"/>
      <c r="AV73" s="866"/>
      <c r="AW73" s="867"/>
      <c r="AX73" s="866"/>
      <c r="AY73" s="867"/>
      <c r="AZ73" s="866"/>
      <c r="BA73" s="867"/>
      <c r="BB73" s="866"/>
      <c r="BC73" s="867"/>
      <c r="BD73" s="866"/>
      <c r="BE73" s="867"/>
      <c r="BF73" s="867"/>
      <c r="BG73" s="867">
        <f t="shared" si="670"/>
        <v>0</v>
      </c>
      <c r="BH73" s="84"/>
      <c r="BI73" s="424"/>
      <c r="BJ73" s="424"/>
      <c r="BK73" s="424"/>
      <c r="BL73" s="424"/>
      <c r="BM73" s="424"/>
      <c r="BN73" s="957"/>
      <c r="BO73" s="958"/>
      <c r="BP73" s="867"/>
      <c r="BQ73" s="605"/>
      <c r="BR73" s="606"/>
      <c r="BS73" s="607"/>
      <c r="BT73" s="607"/>
      <c r="BU73" s="607"/>
      <c r="BV73" s="747"/>
      <c r="BW73" s="747"/>
      <c r="BX73" s="71"/>
      <c r="BY73" s="608">
        <f t="shared" si="677"/>
        <v>0</v>
      </c>
      <c r="BZ73" s="70"/>
      <c r="CA73" s="767"/>
      <c r="CB73" s="796"/>
      <c r="CC73" s="767"/>
      <c r="CD73" s="796"/>
      <c r="CE73" s="767"/>
      <c r="CF73" s="780"/>
      <c r="CG73" s="612"/>
      <c r="CH73" s="780"/>
      <c r="CI73" s="612"/>
      <c r="CJ73" s="612"/>
      <c r="CK73" s="767"/>
      <c r="CL73" s="780"/>
      <c r="CM73" s="612"/>
      <c r="CN73" s="780"/>
      <c r="CO73" s="767"/>
      <c r="CP73" s="780"/>
      <c r="CQ73" s="770"/>
      <c r="CR73" s="780"/>
      <c r="CS73" s="612"/>
      <c r="CT73" s="780"/>
      <c r="CU73" s="612"/>
      <c r="CV73" s="780"/>
      <c r="CW73" s="612"/>
      <c r="CX73" s="780"/>
      <c r="CY73" s="767"/>
      <c r="CZ73" s="780"/>
      <c r="DA73" s="612"/>
      <c r="DB73" s="780"/>
      <c r="DC73" s="767"/>
      <c r="DD73" s="780"/>
      <c r="DE73" s="612"/>
      <c r="DF73" s="780"/>
      <c r="DG73" s="612"/>
      <c r="DH73" s="780"/>
      <c r="DI73" s="612"/>
      <c r="DJ73" s="780"/>
      <c r="DK73" s="612"/>
      <c r="DL73" s="780"/>
      <c r="DM73" s="612"/>
      <c r="DN73" s="780"/>
      <c r="DO73" s="612"/>
      <c r="DP73" s="780"/>
      <c r="DQ73" s="612"/>
      <c r="DR73" s="612"/>
      <c r="DS73" s="612">
        <f t="shared" si="678"/>
        <v>0</v>
      </c>
      <c r="DT73" s="84"/>
      <c r="DU73" s="424"/>
      <c r="DV73" s="424"/>
      <c r="DW73" s="424"/>
      <c r="DX73" s="424"/>
      <c r="DY73" s="424"/>
      <c r="DZ73" s="971"/>
      <c r="EA73" s="972"/>
      <c r="EB73" s="611"/>
      <c r="EC73" s="424"/>
      <c r="ED73" s="424"/>
      <c r="EE73" s="424"/>
      <c r="EF73" s="424"/>
      <c r="EG73" s="424"/>
      <c r="EH73" s="424"/>
      <c r="EI73" s="424"/>
      <c r="EJ73" s="429">
        <f t="shared" si="50"/>
        <v>0</v>
      </c>
      <c r="EK73" s="429">
        <f t="shared" si="51"/>
        <v>0</v>
      </c>
      <c r="EL73" s="429">
        <f t="shared" si="52"/>
        <v>0</v>
      </c>
      <c r="EM73" s="1058">
        <f t="shared" si="53"/>
        <v>0</v>
      </c>
      <c r="EN73" s="1058">
        <f t="shared" si="54"/>
        <v>0</v>
      </c>
      <c r="EO73" s="1058">
        <f t="shared" si="55"/>
        <v>0</v>
      </c>
      <c r="EP73" s="1058">
        <f t="shared" si="56"/>
        <v>0</v>
      </c>
      <c r="EQ73" s="1058">
        <f t="shared" si="57"/>
        <v>0</v>
      </c>
      <c r="ER73" s="1058">
        <f t="shared" si="58"/>
        <v>0</v>
      </c>
      <c r="ES73" s="1058">
        <f t="shared" si="59"/>
        <v>0</v>
      </c>
      <c r="ET73" s="1058">
        <f t="shared" si="60"/>
        <v>0</v>
      </c>
      <c r="EU73" s="1058">
        <f t="shared" si="61"/>
        <v>0</v>
      </c>
      <c r="EV73" s="1058">
        <f t="shared" si="62"/>
        <v>0</v>
      </c>
      <c r="EW73" s="1058">
        <f t="shared" si="63"/>
        <v>0</v>
      </c>
      <c r="EX73" s="1058">
        <f t="shared" si="64"/>
        <v>0</v>
      </c>
      <c r="EY73" s="1058">
        <f t="shared" si="65"/>
        <v>0</v>
      </c>
      <c r="EZ73" s="1058">
        <f t="shared" si="66"/>
        <v>0</v>
      </c>
      <c r="FA73" s="1058">
        <f t="shared" si="67"/>
        <v>0</v>
      </c>
      <c r="FB73" s="1058">
        <f t="shared" si="68"/>
        <v>0</v>
      </c>
      <c r="FC73" s="1058">
        <f t="shared" si="69"/>
        <v>0</v>
      </c>
      <c r="FD73" s="1058">
        <f t="shared" si="70"/>
        <v>0</v>
      </c>
      <c r="FE73" s="1058">
        <f t="shared" si="71"/>
        <v>0</v>
      </c>
      <c r="FF73" s="1058">
        <f t="shared" si="72"/>
        <v>0</v>
      </c>
      <c r="FG73" s="1058">
        <f t="shared" si="73"/>
        <v>0</v>
      </c>
      <c r="FH73" s="1058">
        <f t="shared" si="74"/>
        <v>0</v>
      </c>
      <c r="FI73" s="1058">
        <f t="shared" si="75"/>
        <v>0</v>
      </c>
      <c r="FJ73" s="1058">
        <f t="shared" si="76"/>
        <v>0</v>
      </c>
      <c r="FK73" s="1058">
        <f t="shared" si="77"/>
        <v>0</v>
      </c>
      <c r="FL73" s="1058">
        <f t="shared" si="78"/>
        <v>0</v>
      </c>
      <c r="FM73" s="1058">
        <f t="shared" si="79"/>
        <v>0</v>
      </c>
      <c r="FN73" s="1058">
        <f t="shared" si="80"/>
        <v>0</v>
      </c>
      <c r="FO73" s="1059">
        <f t="shared" si="81"/>
        <v>0</v>
      </c>
      <c r="FP73" s="1058">
        <f t="shared" si="82"/>
        <v>0</v>
      </c>
      <c r="FQ73" s="1058">
        <f t="shared" si="83"/>
        <v>0</v>
      </c>
      <c r="FR73" s="1058">
        <f t="shared" si="84"/>
        <v>0</v>
      </c>
      <c r="FS73" s="1058">
        <f t="shared" si="85"/>
        <v>0</v>
      </c>
      <c r="FT73" s="1058">
        <f t="shared" si="86"/>
        <v>0</v>
      </c>
      <c r="FU73" s="1058">
        <f t="shared" si="87"/>
        <v>0</v>
      </c>
      <c r="FV73" s="1058">
        <f t="shared" si="88"/>
        <v>0</v>
      </c>
      <c r="FW73" s="1058">
        <f t="shared" si="89"/>
        <v>0</v>
      </c>
      <c r="FX73" s="1058">
        <f t="shared" si="90"/>
        <v>0</v>
      </c>
      <c r="FY73" s="1058">
        <f t="shared" si="91"/>
        <v>0</v>
      </c>
      <c r="FZ73" s="1058">
        <f t="shared" si="92"/>
        <v>0</v>
      </c>
      <c r="GA73" s="1058">
        <f t="shared" si="93"/>
        <v>0</v>
      </c>
      <c r="GB73" s="1058">
        <f t="shared" si="94"/>
        <v>0</v>
      </c>
      <c r="GC73" s="1058">
        <f t="shared" si="95"/>
        <v>0</v>
      </c>
      <c r="GE73" s="1058">
        <v>0</v>
      </c>
      <c r="GF73" s="1058">
        <v>0</v>
      </c>
      <c r="GG73" s="424"/>
      <c r="GH73" s="424"/>
      <c r="GI73" s="424"/>
      <c r="GJ73" s="424"/>
      <c r="GL73" s="559"/>
      <c r="GM73" s="559"/>
      <c r="GN73" s="9"/>
      <c r="GO73" s="17"/>
      <c r="GP73" s="17"/>
      <c r="GQ73" s="406"/>
      <c r="GR73" s="422"/>
    </row>
    <row r="74" spans="1:200" ht="24.95" customHeight="1" x14ac:dyDescent="0.45">
      <c r="A74" s="424"/>
      <c r="B74" s="971"/>
      <c r="C74" s="972"/>
      <c r="D74" s="611"/>
      <c r="E74" s="40"/>
      <c r="F74" s="40"/>
      <c r="G74" s="40"/>
      <c r="H74" s="40"/>
      <c r="I74" s="40"/>
      <c r="J74" s="660"/>
      <c r="K74" s="40"/>
      <c r="L74" s="49"/>
      <c r="M74" s="608">
        <f t="shared" si="669"/>
        <v>0</v>
      </c>
      <c r="N74" s="70"/>
      <c r="O74" s="852"/>
      <c r="P74" s="866"/>
      <c r="Q74" s="852"/>
      <c r="R74" s="866"/>
      <c r="S74" s="852"/>
      <c r="T74" s="866"/>
      <c r="U74" s="867"/>
      <c r="V74" s="866"/>
      <c r="W74" s="867"/>
      <c r="X74" s="852"/>
      <c r="Y74" s="852"/>
      <c r="Z74" s="866"/>
      <c r="AA74" s="867"/>
      <c r="AB74" s="866"/>
      <c r="AC74" s="852"/>
      <c r="AD74" s="866"/>
      <c r="AE74" s="855"/>
      <c r="AF74" s="866"/>
      <c r="AG74" s="867"/>
      <c r="AH74" s="866"/>
      <c r="AI74" s="867"/>
      <c r="AJ74" s="866"/>
      <c r="AK74" s="867"/>
      <c r="AL74" s="866"/>
      <c r="AM74" s="852"/>
      <c r="AN74" s="866"/>
      <c r="AO74" s="867"/>
      <c r="AP74" s="866"/>
      <c r="AQ74" s="852"/>
      <c r="AR74" s="866"/>
      <c r="AS74" s="852"/>
      <c r="AT74" s="866"/>
      <c r="AU74" s="867"/>
      <c r="AV74" s="866"/>
      <c r="AW74" s="867"/>
      <c r="AX74" s="866"/>
      <c r="AY74" s="867"/>
      <c r="AZ74" s="866"/>
      <c r="BA74" s="867"/>
      <c r="BB74" s="866"/>
      <c r="BC74" s="867"/>
      <c r="BD74" s="866"/>
      <c r="BE74" s="867"/>
      <c r="BF74" s="867"/>
      <c r="BG74" s="867">
        <f t="shared" si="670"/>
        <v>0</v>
      </c>
      <c r="BH74" s="84"/>
      <c r="BI74" s="424"/>
      <c r="BJ74" s="424"/>
      <c r="BK74" s="424"/>
      <c r="BL74" s="424"/>
      <c r="BM74" s="424"/>
      <c r="BN74" s="971"/>
      <c r="BO74" s="972"/>
      <c r="BP74" s="611"/>
      <c r="BQ74" s="40"/>
      <c r="BR74" s="40"/>
      <c r="BS74" s="40"/>
      <c r="BT74" s="40"/>
      <c r="BU74" s="40"/>
      <c r="BV74" s="660"/>
      <c r="BW74" s="660"/>
      <c r="BX74" s="49"/>
      <c r="BY74" s="608">
        <f t="shared" si="677"/>
        <v>0</v>
      </c>
      <c r="BZ74" s="70"/>
      <c r="CA74" s="767"/>
      <c r="CB74" s="796"/>
      <c r="CC74" s="767"/>
      <c r="CD74" s="796"/>
      <c r="CE74" s="767"/>
      <c r="CF74" s="780"/>
      <c r="CG74" s="612"/>
      <c r="CH74" s="780"/>
      <c r="CI74" s="612"/>
      <c r="CJ74" s="612"/>
      <c r="CK74" s="767"/>
      <c r="CL74" s="780"/>
      <c r="CM74" s="612"/>
      <c r="CN74" s="780"/>
      <c r="CO74" s="767"/>
      <c r="CP74" s="780"/>
      <c r="CQ74" s="770"/>
      <c r="CR74" s="780"/>
      <c r="CS74" s="612"/>
      <c r="CT74" s="780"/>
      <c r="CU74" s="612"/>
      <c r="CV74" s="780"/>
      <c r="CW74" s="612"/>
      <c r="CX74" s="780"/>
      <c r="CY74" s="767"/>
      <c r="CZ74" s="780"/>
      <c r="DA74" s="612"/>
      <c r="DB74" s="780"/>
      <c r="DC74" s="767"/>
      <c r="DD74" s="780"/>
      <c r="DE74" s="612"/>
      <c r="DF74" s="780"/>
      <c r="DG74" s="612"/>
      <c r="DH74" s="780"/>
      <c r="DI74" s="612"/>
      <c r="DJ74" s="780"/>
      <c r="DK74" s="612"/>
      <c r="DL74" s="780"/>
      <c r="DM74" s="612"/>
      <c r="DN74" s="780"/>
      <c r="DO74" s="612"/>
      <c r="DP74" s="780"/>
      <c r="DQ74" s="612"/>
      <c r="DR74" s="612"/>
      <c r="DS74" s="612">
        <f t="shared" si="678"/>
        <v>0</v>
      </c>
      <c r="DT74" s="84"/>
      <c r="DU74" s="424"/>
      <c r="DV74" s="424"/>
      <c r="DW74" s="424"/>
      <c r="DX74" s="424"/>
      <c r="DY74" s="424"/>
      <c r="DZ74" s="971"/>
      <c r="EA74" s="972"/>
      <c r="EB74" s="611"/>
      <c r="EC74" s="424"/>
      <c r="ED74" s="424"/>
      <c r="EE74" s="424"/>
      <c r="EF74" s="424"/>
      <c r="EG74" s="424"/>
      <c r="EH74" s="424"/>
      <c r="EI74" s="424"/>
      <c r="EJ74" s="429">
        <f t="shared" ref="EJ74:EJ137" si="679">SUM(BX74+L74)</f>
        <v>0</v>
      </c>
      <c r="EK74" s="429">
        <f t="shared" ref="EK74:EK137" si="680">SUM(BY74+M74)</f>
        <v>0</v>
      </c>
      <c r="EL74" s="429">
        <f t="shared" ref="EL74:EL137" si="681">SUM(BZ74+N74)</f>
        <v>0</v>
      </c>
      <c r="EM74" s="1058">
        <f t="shared" ref="EM74:EM137" si="682">SUM(CA74+O74)</f>
        <v>0</v>
      </c>
      <c r="EN74" s="1058">
        <f t="shared" ref="EN74:EN137" si="683">SUM(CB74+P74)</f>
        <v>0</v>
      </c>
      <c r="EO74" s="1058">
        <f t="shared" ref="EO74:EO137" si="684">SUM(CC74+Q74)</f>
        <v>0</v>
      </c>
      <c r="EP74" s="1058">
        <f t="shared" ref="EP74:EP137" si="685">SUM(CD74+R74)</f>
        <v>0</v>
      </c>
      <c r="EQ74" s="1058">
        <f t="shared" ref="EQ74:EQ137" si="686">SUM(CE74+S74)</f>
        <v>0</v>
      </c>
      <c r="ER74" s="1058">
        <f t="shared" ref="ER74:ER137" si="687">SUM(CF74+T74)</f>
        <v>0</v>
      </c>
      <c r="ES74" s="1058">
        <f t="shared" ref="ES74:ES137" si="688">SUM(CG74+U74)</f>
        <v>0</v>
      </c>
      <c r="ET74" s="1058">
        <f t="shared" ref="ET74:ET137" si="689">SUM(CH74+V74)</f>
        <v>0</v>
      </c>
      <c r="EU74" s="1058">
        <f t="shared" ref="EU74:EU137" si="690">SUM(CI74+W74)</f>
        <v>0</v>
      </c>
      <c r="EV74" s="1058">
        <f t="shared" ref="EV74:EV137" si="691">SUM(CJ74+X74)</f>
        <v>0</v>
      </c>
      <c r="EW74" s="1058">
        <f t="shared" ref="EW74:EW137" si="692">SUM(CK74+Y74)</f>
        <v>0</v>
      </c>
      <c r="EX74" s="1058">
        <f t="shared" ref="EX74:EX137" si="693">SUM(CL74+Z74)</f>
        <v>0</v>
      </c>
      <c r="EY74" s="1058">
        <f t="shared" ref="EY74:EY137" si="694">SUM(CM74+AA74)</f>
        <v>0</v>
      </c>
      <c r="EZ74" s="1058">
        <f t="shared" ref="EZ74:EZ137" si="695">SUM(CN74+AB74)</f>
        <v>0</v>
      </c>
      <c r="FA74" s="1058">
        <f t="shared" ref="FA74:FA137" si="696">SUM(CO74+AC74)</f>
        <v>0</v>
      </c>
      <c r="FB74" s="1058">
        <f t="shared" ref="FB74:FB137" si="697">SUM(CP74+AD74)</f>
        <v>0</v>
      </c>
      <c r="FC74" s="1058">
        <f t="shared" ref="FC74:FC137" si="698">SUM(CQ74+AE74)</f>
        <v>0</v>
      </c>
      <c r="FD74" s="1058">
        <f t="shared" ref="FD74:FD137" si="699">SUM(CR74+AF74)</f>
        <v>0</v>
      </c>
      <c r="FE74" s="1058">
        <f t="shared" ref="FE74:FE137" si="700">SUM(CS74+AG74)</f>
        <v>0</v>
      </c>
      <c r="FF74" s="1058">
        <f t="shared" ref="FF74:FF137" si="701">SUM(CT74+AH74)</f>
        <v>0</v>
      </c>
      <c r="FG74" s="1058">
        <f t="shared" ref="FG74:FG137" si="702">SUM(CU74+AI74)</f>
        <v>0</v>
      </c>
      <c r="FH74" s="1058">
        <f t="shared" ref="FH74:FH137" si="703">SUM(CV74+AJ74)</f>
        <v>0</v>
      </c>
      <c r="FI74" s="1058">
        <f t="shared" ref="FI74:FI137" si="704">SUM(CW74+AK74)</f>
        <v>0</v>
      </c>
      <c r="FJ74" s="1058">
        <f t="shared" ref="FJ74:FJ137" si="705">SUM(CX74+AL74)</f>
        <v>0</v>
      </c>
      <c r="FK74" s="1058">
        <f t="shared" ref="FK74:FK137" si="706">SUM(CY74+AM74)</f>
        <v>0</v>
      </c>
      <c r="FL74" s="1058">
        <f t="shared" ref="FL74:FL137" si="707">SUM(CZ74+AN74)</f>
        <v>0</v>
      </c>
      <c r="FM74" s="1058">
        <f t="shared" ref="FM74:FM137" si="708">SUM(DA74+AO74)</f>
        <v>0</v>
      </c>
      <c r="FN74" s="1058">
        <f t="shared" ref="FN74:FN137" si="709">SUM(DB74+AP74)</f>
        <v>0</v>
      </c>
      <c r="FO74" s="1059">
        <f t="shared" ref="FO74:FO137" si="710">SUM(DC74+AQ74)</f>
        <v>0</v>
      </c>
      <c r="FP74" s="1058">
        <f t="shared" ref="FP74:FP137" si="711">SUM(DD74+AR74)</f>
        <v>0</v>
      </c>
      <c r="FQ74" s="1058">
        <f t="shared" ref="FQ74:FQ137" si="712">SUM(DE74+AS74)</f>
        <v>0</v>
      </c>
      <c r="FR74" s="1058">
        <f t="shared" ref="FR74:FR137" si="713">SUM(DF74+AT74)</f>
        <v>0</v>
      </c>
      <c r="FS74" s="1058">
        <f t="shared" ref="FS74:FS137" si="714">SUM(DG74+AU74)</f>
        <v>0</v>
      </c>
      <c r="FT74" s="1058">
        <f t="shared" ref="FT74:FT137" si="715">SUM(DH74+AV74)</f>
        <v>0</v>
      </c>
      <c r="FU74" s="1058">
        <f t="shared" ref="FU74:FU137" si="716">SUM(DI74+AW74)</f>
        <v>0</v>
      </c>
      <c r="FV74" s="1058">
        <f t="shared" ref="FV74:FV137" si="717">SUM(DJ74+AX74)</f>
        <v>0</v>
      </c>
      <c r="FW74" s="1058">
        <f t="shared" ref="FW74:FW137" si="718">SUM(DK74+AY74)</f>
        <v>0</v>
      </c>
      <c r="FX74" s="1058">
        <f t="shared" ref="FX74:FX137" si="719">SUM(DL74+AZ74)</f>
        <v>0</v>
      </c>
      <c r="FY74" s="1058">
        <f t="shared" ref="FY74:FY137" si="720">SUM(DM74+BA74)</f>
        <v>0</v>
      </c>
      <c r="FZ74" s="1058">
        <f t="shared" ref="FZ74:FZ137" si="721">SUM(DN74+BB74)</f>
        <v>0</v>
      </c>
      <c r="GA74" s="1058">
        <f t="shared" ref="GA74:GA137" si="722">SUM(DO74+BC74)</f>
        <v>0</v>
      </c>
      <c r="GB74" s="1058">
        <f t="shared" ref="GB74:GB137" si="723">SUM(DP74+BD74)</f>
        <v>0</v>
      </c>
      <c r="GC74" s="1058">
        <f t="shared" ref="GC74:GC137" si="724">SUM(DQ74+BE74)</f>
        <v>0</v>
      </c>
      <c r="GE74" s="1058">
        <v>0</v>
      </c>
      <c r="GF74" s="1058">
        <v>0</v>
      </c>
      <c r="GG74" s="424"/>
      <c r="GH74" s="424"/>
      <c r="GI74" s="424"/>
      <c r="GJ74" s="424"/>
      <c r="GL74" s="559"/>
      <c r="GM74" s="559"/>
      <c r="GN74" s="9"/>
      <c r="GO74" s="17"/>
      <c r="GP74" s="17"/>
      <c r="GQ74" s="406"/>
      <c r="GR74" s="422"/>
    </row>
    <row r="75" spans="1:200" ht="24.95" customHeight="1" x14ac:dyDescent="0.45">
      <c r="A75" s="424"/>
      <c r="B75" s="959"/>
      <c r="C75" s="972"/>
      <c r="D75" s="611"/>
      <c r="E75" s="611"/>
      <c r="F75" s="611"/>
      <c r="G75" s="611"/>
      <c r="H75" s="611"/>
      <c r="I75" s="611"/>
      <c r="J75" s="748"/>
      <c r="K75" s="611"/>
      <c r="L75" s="600"/>
      <c r="M75" s="608">
        <f t="shared" si="669"/>
        <v>0</v>
      </c>
      <c r="N75" s="70"/>
      <c r="O75" s="852"/>
      <c r="P75" s="866"/>
      <c r="Q75" s="852"/>
      <c r="R75" s="866"/>
      <c r="S75" s="852"/>
      <c r="T75" s="866"/>
      <c r="U75" s="867"/>
      <c r="V75" s="866"/>
      <c r="W75" s="867"/>
      <c r="X75" s="852"/>
      <c r="Y75" s="852"/>
      <c r="Z75" s="866"/>
      <c r="AA75" s="867"/>
      <c r="AB75" s="866"/>
      <c r="AC75" s="852"/>
      <c r="AD75" s="866"/>
      <c r="AE75" s="855"/>
      <c r="AF75" s="866"/>
      <c r="AG75" s="867"/>
      <c r="AH75" s="866"/>
      <c r="AI75" s="867"/>
      <c r="AJ75" s="866"/>
      <c r="AK75" s="867"/>
      <c r="AL75" s="866"/>
      <c r="AM75" s="852"/>
      <c r="AN75" s="866"/>
      <c r="AO75" s="867"/>
      <c r="AP75" s="866"/>
      <c r="AQ75" s="852"/>
      <c r="AR75" s="866"/>
      <c r="AS75" s="852"/>
      <c r="AT75" s="866"/>
      <c r="AU75" s="867"/>
      <c r="AV75" s="866"/>
      <c r="AW75" s="867"/>
      <c r="AX75" s="866"/>
      <c r="AY75" s="867"/>
      <c r="AZ75" s="866"/>
      <c r="BA75" s="867"/>
      <c r="BB75" s="866"/>
      <c r="BC75" s="867"/>
      <c r="BD75" s="866"/>
      <c r="BE75" s="867"/>
      <c r="BF75" s="867"/>
      <c r="BG75" s="867">
        <f t="shared" si="670"/>
        <v>0</v>
      </c>
      <c r="BH75" s="84"/>
      <c r="BI75" s="424"/>
      <c r="BJ75" s="424"/>
      <c r="BK75" s="424"/>
      <c r="BL75" s="424"/>
      <c r="BM75" s="424"/>
      <c r="BN75" s="959"/>
      <c r="BO75" s="972"/>
      <c r="BP75" s="611"/>
      <c r="BQ75" s="611"/>
      <c r="BR75" s="611"/>
      <c r="BS75" s="611"/>
      <c r="BT75" s="611"/>
      <c r="BU75" s="611"/>
      <c r="BV75" s="748"/>
      <c r="BW75" s="748"/>
      <c r="BX75" s="600"/>
      <c r="BY75" s="608">
        <f t="shared" si="677"/>
        <v>0</v>
      </c>
      <c r="BZ75" s="70"/>
      <c r="CA75" s="767"/>
      <c r="CB75" s="796"/>
      <c r="CC75" s="767"/>
      <c r="CD75" s="796"/>
      <c r="CE75" s="767"/>
      <c r="CF75" s="780"/>
      <c r="CG75" s="612"/>
      <c r="CH75" s="780"/>
      <c r="CI75" s="612"/>
      <c r="CJ75" s="612"/>
      <c r="CK75" s="767"/>
      <c r="CL75" s="780"/>
      <c r="CM75" s="612"/>
      <c r="CN75" s="780"/>
      <c r="CO75" s="767"/>
      <c r="CP75" s="780"/>
      <c r="CQ75" s="770"/>
      <c r="CR75" s="780"/>
      <c r="CS75" s="612"/>
      <c r="CT75" s="780"/>
      <c r="CU75" s="612"/>
      <c r="CV75" s="780"/>
      <c r="CW75" s="612"/>
      <c r="CX75" s="780"/>
      <c r="CY75" s="767"/>
      <c r="CZ75" s="780"/>
      <c r="DA75" s="612"/>
      <c r="DB75" s="780"/>
      <c r="DC75" s="767"/>
      <c r="DD75" s="780"/>
      <c r="DE75" s="612"/>
      <c r="DF75" s="780"/>
      <c r="DG75" s="612"/>
      <c r="DH75" s="780"/>
      <c r="DI75" s="612"/>
      <c r="DJ75" s="780"/>
      <c r="DK75" s="612"/>
      <c r="DL75" s="780"/>
      <c r="DM75" s="612"/>
      <c r="DN75" s="780"/>
      <c r="DO75" s="612"/>
      <c r="DP75" s="780"/>
      <c r="DQ75" s="612"/>
      <c r="DR75" s="612"/>
      <c r="DS75" s="612">
        <f t="shared" si="678"/>
        <v>0</v>
      </c>
      <c r="DT75" s="84"/>
      <c r="DU75" s="424"/>
      <c r="DV75" s="424"/>
      <c r="DW75" s="424"/>
      <c r="DX75" s="424"/>
      <c r="DY75" s="424"/>
      <c r="DZ75" s="959"/>
      <c r="EA75" s="972"/>
      <c r="EB75" s="611"/>
      <c r="EC75" s="424"/>
      <c r="ED75" s="424"/>
      <c r="EE75" s="424"/>
      <c r="EF75" s="424"/>
      <c r="EG75" s="424"/>
      <c r="EH75" s="424"/>
      <c r="EI75" s="424"/>
      <c r="EJ75" s="429">
        <f t="shared" si="679"/>
        <v>0</v>
      </c>
      <c r="EK75" s="429">
        <f t="shared" si="680"/>
        <v>0</v>
      </c>
      <c r="EL75" s="429">
        <f t="shared" si="681"/>
        <v>0</v>
      </c>
      <c r="EM75" s="1058">
        <f t="shared" si="682"/>
        <v>0</v>
      </c>
      <c r="EN75" s="1058">
        <f t="shared" si="683"/>
        <v>0</v>
      </c>
      <c r="EO75" s="1058">
        <f t="shared" si="684"/>
        <v>0</v>
      </c>
      <c r="EP75" s="1058">
        <f t="shared" si="685"/>
        <v>0</v>
      </c>
      <c r="EQ75" s="1058">
        <f t="shared" si="686"/>
        <v>0</v>
      </c>
      <c r="ER75" s="1058">
        <f t="shared" si="687"/>
        <v>0</v>
      </c>
      <c r="ES75" s="1058">
        <f t="shared" si="688"/>
        <v>0</v>
      </c>
      <c r="ET75" s="1058">
        <f t="shared" si="689"/>
        <v>0</v>
      </c>
      <c r="EU75" s="1058">
        <f t="shared" si="690"/>
        <v>0</v>
      </c>
      <c r="EV75" s="1058">
        <f t="shared" si="691"/>
        <v>0</v>
      </c>
      <c r="EW75" s="1058">
        <f t="shared" si="692"/>
        <v>0</v>
      </c>
      <c r="EX75" s="1058">
        <f t="shared" si="693"/>
        <v>0</v>
      </c>
      <c r="EY75" s="1058">
        <f t="shared" si="694"/>
        <v>0</v>
      </c>
      <c r="EZ75" s="1058">
        <f t="shared" si="695"/>
        <v>0</v>
      </c>
      <c r="FA75" s="1058">
        <f t="shared" si="696"/>
        <v>0</v>
      </c>
      <c r="FB75" s="1058">
        <f t="shared" si="697"/>
        <v>0</v>
      </c>
      <c r="FC75" s="1058">
        <f t="shared" si="698"/>
        <v>0</v>
      </c>
      <c r="FD75" s="1058">
        <f t="shared" si="699"/>
        <v>0</v>
      </c>
      <c r="FE75" s="1058">
        <f t="shared" si="700"/>
        <v>0</v>
      </c>
      <c r="FF75" s="1058">
        <f t="shared" si="701"/>
        <v>0</v>
      </c>
      <c r="FG75" s="1058">
        <f t="shared" si="702"/>
        <v>0</v>
      </c>
      <c r="FH75" s="1058">
        <f t="shared" si="703"/>
        <v>0</v>
      </c>
      <c r="FI75" s="1058">
        <f t="shared" si="704"/>
        <v>0</v>
      </c>
      <c r="FJ75" s="1058">
        <f t="shared" si="705"/>
        <v>0</v>
      </c>
      <c r="FK75" s="1058">
        <f t="shared" si="706"/>
        <v>0</v>
      </c>
      <c r="FL75" s="1058">
        <f t="shared" si="707"/>
        <v>0</v>
      </c>
      <c r="FM75" s="1058">
        <f t="shared" si="708"/>
        <v>0</v>
      </c>
      <c r="FN75" s="1058">
        <f t="shared" si="709"/>
        <v>0</v>
      </c>
      <c r="FO75" s="1059">
        <f t="shared" si="710"/>
        <v>0</v>
      </c>
      <c r="FP75" s="1058">
        <f t="shared" si="711"/>
        <v>0</v>
      </c>
      <c r="FQ75" s="1058">
        <f t="shared" si="712"/>
        <v>0</v>
      </c>
      <c r="FR75" s="1058">
        <f t="shared" si="713"/>
        <v>0</v>
      </c>
      <c r="FS75" s="1058">
        <f t="shared" si="714"/>
        <v>0</v>
      </c>
      <c r="FT75" s="1058">
        <f t="shared" si="715"/>
        <v>0</v>
      </c>
      <c r="FU75" s="1058">
        <f t="shared" si="716"/>
        <v>0</v>
      </c>
      <c r="FV75" s="1058">
        <f t="shared" si="717"/>
        <v>0</v>
      </c>
      <c r="FW75" s="1058">
        <f t="shared" si="718"/>
        <v>0</v>
      </c>
      <c r="FX75" s="1058">
        <f t="shared" si="719"/>
        <v>0</v>
      </c>
      <c r="FY75" s="1058">
        <f t="shared" si="720"/>
        <v>0</v>
      </c>
      <c r="FZ75" s="1058">
        <f t="shared" si="721"/>
        <v>0</v>
      </c>
      <c r="GA75" s="1058">
        <f t="shared" si="722"/>
        <v>0</v>
      </c>
      <c r="GB75" s="1058">
        <f t="shared" si="723"/>
        <v>0</v>
      </c>
      <c r="GC75" s="1058">
        <f t="shared" si="724"/>
        <v>0</v>
      </c>
      <c r="GE75" s="1058">
        <v>0</v>
      </c>
      <c r="GF75" s="1058">
        <v>0</v>
      </c>
      <c r="GG75" s="424"/>
      <c r="GH75" s="424"/>
      <c r="GI75" s="424"/>
      <c r="GJ75" s="424"/>
      <c r="GL75" s="559"/>
      <c r="GM75" s="559"/>
      <c r="GN75" s="406"/>
      <c r="GO75" s="426"/>
      <c r="GP75" s="426"/>
      <c r="GQ75" s="406"/>
      <c r="GR75" s="422"/>
    </row>
    <row r="76" spans="1:200" ht="24.95" customHeight="1" x14ac:dyDescent="0.45">
      <c r="A76" s="424"/>
      <c r="B76" s="959"/>
      <c r="C76" s="972"/>
      <c r="D76" s="611"/>
      <c r="E76" s="611"/>
      <c r="F76" s="611"/>
      <c r="G76" s="611"/>
      <c r="H76" s="611"/>
      <c r="I76" s="611"/>
      <c r="J76" s="748"/>
      <c r="K76" s="611"/>
      <c r="L76" s="600"/>
      <c r="M76" s="608">
        <f t="shared" si="669"/>
        <v>0</v>
      </c>
      <c r="N76" s="70"/>
      <c r="O76" s="852"/>
      <c r="P76" s="866"/>
      <c r="Q76" s="852"/>
      <c r="R76" s="866"/>
      <c r="S76" s="852"/>
      <c r="T76" s="866"/>
      <c r="U76" s="867"/>
      <c r="V76" s="866"/>
      <c r="W76" s="867"/>
      <c r="X76" s="852"/>
      <c r="Y76" s="852"/>
      <c r="Z76" s="866"/>
      <c r="AA76" s="867"/>
      <c r="AB76" s="866"/>
      <c r="AC76" s="852"/>
      <c r="AD76" s="866"/>
      <c r="AE76" s="855"/>
      <c r="AF76" s="866"/>
      <c r="AG76" s="867"/>
      <c r="AH76" s="866"/>
      <c r="AI76" s="867"/>
      <c r="AJ76" s="866"/>
      <c r="AK76" s="867"/>
      <c r="AL76" s="866"/>
      <c r="AM76" s="852"/>
      <c r="AN76" s="866"/>
      <c r="AO76" s="867"/>
      <c r="AP76" s="866"/>
      <c r="AQ76" s="852"/>
      <c r="AR76" s="866"/>
      <c r="AS76" s="852"/>
      <c r="AT76" s="866"/>
      <c r="AU76" s="867"/>
      <c r="AV76" s="866"/>
      <c r="AW76" s="867"/>
      <c r="AX76" s="866"/>
      <c r="AY76" s="867"/>
      <c r="AZ76" s="866"/>
      <c r="BA76" s="867"/>
      <c r="BB76" s="866"/>
      <c r="BC76" s="867"/>
      <c r="BD76" s="866"/>
      <c r="BE76" s="867"/>
      <c r="BF76" s="867"/>
      <c r="BG76" s="867">
        <f t="shared" si="670"/>
        <v>0</v>
      </c>
      <c r="BH76" s="84"/>
      <c r="BI76" s="424"/>
      <c r="BJ76" s="424"/>
      <c r="BK76" s="424"/>
      <c r="BL76" s="424"/>
      <c r="BM76" s="424"/>
      <c r="BN76" s="959"/>
      <c r="BO76" s="972"/>
      <c r="BP76" s="611"/>
      <c r="BQ76" s="611"/>
      <c r="BR76" s="611"/>
      <c r="BS76" s="611"/>
      <c r="BT76" s="611"/>
      <c r="BU76" s="611"/>
      <c r="BV76" s="748"/>
      <c r="BW76" s="748"/>
      <c r="BX76" s="600"/>
      <c r="BY76" s="608">
        <f t="shared" si="677"/>
        <v>0</v>
      </c>
      <c r="BZ76" s="70"/>
      <c r="CA76" s="767"/>
      <c r="CB76" s="796"/>
      <c r="CC76" s="767"/>
      <c r="CD76" s="796"/>
      <c r="CE76" s="767"/>
      <c r="CF76" s="780"/>
      <c r="CG76" s="612"/>
      <c r="CH76" s="780"/>
      <c r="CI76" s="612"/>
      <c r="CJ76" s="612"/>
      <c r="CK76" s="767"/>
      <c r="CL76" s="780"/>
      <c r="CM76" s="612"/>
      <c r="CN76" s="780"/>
      <c r="CO76" s="767"/>
      <c r="CP76" s="780"/>
      <c r="CQ76" s="770"/>
      <c r="CR76" s="780"/>
      <c r="CS76" s="612"/>
      <c r="CT76" s="780"/>
      <c r="CU76" s="612"/>
      <c r="CV76" s="780"/>
      <c r="CW76" s="612"/>
      <c r="CX76" s="780"/>
      <c r="CY76" s="767"/>
      <c r="CZ76" s="780"/>
      <c r="DA76" s="612"/>
      <c r="DB76" s="780"/>
      <c r="DC76" s="767"/>
      <c r="DD76" s="780"/>
      <c r="DE76" s="612"/>
      <c r="DF76" s="780"/>
      <c r="DG76" s="612"/>
      <c r="DH76" s="780"/>
      <c r="DI76" s="612"/>
      <c r="DJ76" s="780"/>
      <c r="DK76" s="612"/>
      <c r="DL76" s="780"/>
      <c r="DM76" s="612"/>
      <c r="DN76" s="780"/>
      <c r="DO76" s="612"/>
      <c r="DP76" s="780"/>
      <c r="DQ76" s="612"/>
      <c r="DR76" s="612"/>
      <c r="DS76" s="612">
        <f t="shared" si="678"/>
        <v>0</v>
      </c>
      <c r="DT76" s="84"/>
      <c r="DU76" s="424"/>
      <c r="DV76" s="424"/>
      <c r="DW76" s="424"/>
      <c r="DX76" s="424"/>
      <c r="DY76" s="424"/>
      <c r="DZ76" s="959"/>
      <c r="EA76" s="972"/>
      <c r="EB76" s="611"/>
      <c r="EC76" s="424"/>
      <c r="ED76" s="424"/>
      <c r="EE76" s="424"/>
      <c r="EF76" s="424"/>
      <c r="EG76" s="424"/>
      <c r="EH76" s="424"/>
      <c r="EI76" s="424"/>
      <c r="EJ76" s="429">
        <f t="shared" si="679"/>
        <v>0</v>
      </c>
      <c r="EK76" s="429">
        <f t="shared" si="680"/>
        <v>0</v>
      </c>
      <c r="EL76" s="429">
        <f t="shared" si="681"/>
        <v>0</v>
      </c>
      <c r="EM76" s="1058">
        <f t="shared" si="682"/>
        <v>0</v>
      </c>
      <c r="EN76" s="1058">
        <f t="shared" si="683"/>
        <v>0</v>
      </c>
      <c r="EO76" s="1058">
        <f t="shared" si="684"/>
        <v>0</v>
      </c>
      <c r="EP76" s="1058">
        <f t="shared" si="685"/>
        <v>0</v>
      </c>
      <c r="EQ76" s="1058">
        <f t="shared" si="686"/>
        <v>0</v>
      </c>
      <c r="ER76" s="1058">
        <f t="shared" si="687"/>
        <v>0</v>
      </c>
      <c r="ES76" s="1058">
        <f t="shared" si="688"/>
        <v>0</v>
      </c>
      <c r="ET76" s="1058">
        <f t="shared" si="689"/>
        <v>0</v>
      </c>
      <c r="EU76" s="1058">
        <f t="shared" si="690"/>
        <v>0</v>
      </c>
      <c r="EV76" s="1058">
        <f t="shared" si="691"/>
        <v>0</v>
      </c>
      <c r="EW76" s="1058">
        <f t="shared" si="692"/>
        <v>0</v>
      </c>
      <c r="EX76" s="1058">
        <f t="shared" si="693"/>
        <v>0</v>
      </c>
      <c r="EY76" s="1058">
        <f t="shared" si="694"/>
        <v>0</v>
      </c>
      <c r="EZ76" s="1058">
        <f t="shared" si="695"/>
        <v>0</v>
      </c>
      <c r="FA76" s="1058">
        <f t="shared" si="696"/>
        <v>0</v>
      </c>
      <c r="FB76" s="1058">
        <f t="shared" si="697"/>
        <v>0</v>
      </c>
      <c r="FC76" s="1058">
        <f t="shared" si="698"/>
        <v>0</v>
      </c>
      <c r="FD76" s="1058">
        <f t="shared" si="699"/>
        <v>0</v>
      </c>
      <c r="FE76" s="1058">
        <f t="shared" si="700"/>
        <v>0</v>
      </c>
      <c r="FF76" s="1058">
        <f t="shared" si="701"/>
        <v>0</v>
      </c>
      <c r="FG76" s="1058">
        <f t="shared" si="702"/>
        <v>0</v>
      </c>
      <c r="FH76" s="1058">
        <f t="shared" si="703"/>
        <v>0</v>
      </c>
      <c r="FI76" s="1058">
        <f t="shared" si="704"/>
        <v>0</v>
      </c>
      <c r="FJ76" s="1058">
        <f t="shared" si="705"/>
        <v>0</v>
      </c>
      <c r="FK76" s="1058">
        <f t="shared" si="706"/>
        <v>0</v>
      </c>
      <c r="FL76" s="1058">
        <f t="shared" si="707"/>
        <v>0</v>
      </c>
      <c r="FM76" s="1058">
        <f t="shared" si="708"/>
        <v>0</v>
      </c>
      <c r="FN76" s="1058">
        <f t="shared" si="709"/>
        <v>0</v>
      </c>
      <c r="FO76" s="1059">
        <f t="shared" si="710"/>
        <v>0</v>
      </c>
      <c r="FP76" s="1058">
        <f t="shared" si="711"/>
        <v>0</v>
      </c>
      <c r="FQ76" s="1058">
        <f t="shared" si="712"/>
        <v>0</v>
      </c>
      <c r="FR76" s="1058">
        <f t="shared" si="713"/>
        <v>0</v>
      </c>
      <c r="FS76" s="1058">
        <f t="shared" si="714"/>
        <v>0</v>
      </c>
      <c r="FT76" s="1058">
        <f t="shared" si="715"/>
        <v>0</v>
      </c>
      <c r="FU76" s="1058">
        <f t="shared" si="716"/>
        <v>0</v>
      </c>
      <c r="FV76" s="1058">
        <f t="shared" si="717"/>
        <v>0</v>
      </c>
      <c r="FW76" s="1058">
        <f t="shared" si="718"/>
        <v>0</v>
      </c>
      <c r="FX76" s="1058">
        <f t="shared" si="719"/>
        <v>0</v>
      </c>
      <c r="FY76" s="1058">
        <f t="shared" si="720"/>
        <v>0</v>
      </c>
      <c r="FZ76" s="1058">
        <f t="shared" si="721"/>
        <v>0</v>
      </c>
      <c r="GA76" s="1058">
        <f t="shared" si="722"/>
        <v>0</v>
      </c>
      <c r="GB76" s="1058">
        <f t="shared" si="723"/>
        <v>0</v>
      </c>
      <c r="GC76" s="1058">
        <f t="shared" si="724"/>
        <v>0</v>
      </c>
      <c r="GE76" s="1058">
        <v>0</v>
      </c>
      <c r="GF76" s="1058">
        <v>0</v>
      </c>
      <c r="GG76" s="424"/>
      <c r="GH76" s="424"/>
      <c r="GI76" s="424"/>
      <c r="GJ76" s="424"/>
      <c r="GL76" s="559"/>
      <c r="GM76" s="559"/>
      <c r="GN76" s="406"/>
      <c r="GO76" s="426"/>
      <c r="GP76" s="426"/>
      <c r="GQ76" s="406"/>
      <c r="GR76" s="422"/>
    </row>
    <row r="77" spans="1:200" ht="24.95" customHeight="1" x14ac:dyDescent="0.45">
      <c r="A77" s="424"/>
      <c r="B77" s="959"/>
      <c r="C77" s="972"/>
      <c r="D77" s="611"/>
      <c r="E77" s="611"/>
      <c r="F77" s="611"/>
      <c r="G77" s="611"/>
      <c r="H77" s="611"/>
      <c r="I77" s="611"/>
      <c r="J77" s="748"/>
      <c r="K77" s="611"/>
      <c r="L77" s="600"/>
      <c r="M77" s="608">
        <f t="shared" si="669"/>
        <v>0</v>
      </c>
      <c r="N77" s="70"/>
      <c r="O77" s="852"/>
      <c r="P77" s="866"/>
      <c r="Q77" s="852"/>
      <c r="R77" s="866"/>
      <c r="S77" s="852"/>
      <c r="T77" s="866"/>
      <c r="U77" s="867"/>
      <c r="V77" s="866"/>
      <c r="W77" s="867"/>
      <c r="X77" s="852"/>
      <c r="Y77" s="852"/>
      <c r="Z77" s="866"/>
      <c r="AA77" s="867"/>
      <c r="AB77" s="866"/>
      <c r="AC77" s="852"/>
      <c r="AD77" s="866"/>
      <c r="AE77" s="855"/>
      <c r="AF77" s="866"/>
      <c r="AG77" s="867"/>
      <c r="AH77" s="866"/>
      <c r="AI77" s="867"/>
      <c r="AJ77" s="866"/>
      <c r="AK77" s="867"/>
      <c r="AL77" s="866"/>
      <c r="AM77" s="852"/>
      <c r="AN77" s="866"/>
      <c r="AO77" s="867"/>
      <c r="AP77" s="866"/>
      <c r="AQ77" s="852"/>
      <c r="AR77" s="866"/>
      <c r="AS77" s="852"/>
      <c r="AT77" s="866"/>
      <c r="AU77" s="867"/>
      <c r="AV77" s="866"/>
      <c r="AW77" s="867"/>
      <c r="AX77" s="866"/>
      <c r="AY77" s="867"/>
      <c r="AZ77" s="866"/>
      <c r="BA77" s="867"/>
      <c r="BB77" s="866"/>
      <c r="BC77" s="867"/>
      <c r="BD77" s="866"/>
      <c r="BE77" s="867"/>
      <c r="BF77" s="867"/>
      <c r="BG77" s="867">
        <f t="shared" si="670"/>
        <v>0</v>
      </c>
      <c r="BH77" s="84"/>
      <c r="BI77" s="424"/>
      <c r="BJ77" s="424"/>
      <c r="BK77" s="424"/>
      <c r="BL77" s="424"/>
      <c r="BM77" s="424"/>
      <c r="BN77" s="959"/>
      <c r="BO77" s="972"/>
      <c r="BP77" s="611"/>
      <c r="BQ77" s="611"/>
      <c r="BR77" s="611"/>
      <c r="BS77" s="611"/>
      <c r="BT77" s="611"/>
      <c r="BU77" s="611"/>
      <c r="BV77" s="748"/>
      <c r="BW77" s="748"/>
      <c r="BX77" s="600"/>
      <c r="BY77" s="608">
        <f t="shared" si="677"/>
        <v>0</v>
      </c>
      <c r="BZ77" s="70"/>
      <c r="CA77" s="767"/>
      <c r="CB77" s="796"/>
      <c r="CC77" s="767"/>
      <c r="CD77" s="796"/>
      <c r="CE77" s="767"/>
      <c r="CF77" s="780"/>
      <c r="CG77" s="612"/>
      <c r="CH77" s="780"/>
      <c r="CI77" s="612"/>
      <c r="CJ77" s="612"/>
      <c r="CK77" s="767"/>
      <c r="CL77" s="780"/>
      <c r="CM77" s="612"/>
      <c r="CN77" s="780"/>
      <c r="CO77" s="767"/>
      <c r="CP77" s="780"/>
      <c r="CQ77" s="770"/>
      <c r="CR77" s="780"/>
      <c r="CS77" s="612"/>
      <c r="CT77" s="780"/>
      <c r="CU77" s="612"/>
      <c r="CV77" s="780"/>
      <c r="CW77" s="612"/>
      <c r="CX77" s="780"/>
      <c r="CY77" s="767"/>
      <c r="CZ77" s="780"/>
      <c r="DA77" s="612"/>
      <c r="DB77" s="780"/>
      <c r="DC77" s="767"/>
      <c r="DD77" s="780"/>
      <c r="DE77" s="612"/>
      <c r="DF77" s="780"/>
      <c r="DG77" s="612"/>
      <c r="DH77" s="780"/>
      <c r="DI77" s="612"/>
      <c r="DJ77" s="780"/>
      <c r="DK77" s="612"/>
      <c r="DL77" s="780"/>
      <c r="DM77" s="612"/>
      <c r="DN77" s="780"/>
      <c r="DO77" s="612"/>
      <c r="DP77" s="780"/>
      <c r="DQ77" s="612"/>
      <c r="DR77" s="612"/>
      <c r="DS77" s="612">
        <f t="shared" si="678"/>
        <v>0</v>
      </c>
      <c r="DT77" s="84"/>
      <c r="DU77" s="424"/>
      <c r="DV77" s="424"/>
      <c r="DW77" s="424"/>
      <c r="DX77" s="424"/>
      <c r="DY77" s="424"/>
      <c r="DZ77" s="959"/>
      <c r="EA77" s="972"/>
      <c r="EB77" s="611"/>
      <c r="EC77" s="424"/>
      <c r="ED77" s="424"/>
      <c r="EE77" s="424"/>
      <c r="EF77" s="424"/>
      <c r="EG77" s="424"/>
      <c r="EH77" s="424"/>
      <c r="EI77" s="424"/>
      <c r="EJ77" s="429">
        <f t="shared" si="679"/>
        <v>0</v>
      </c>
      <c r="EK77" s="429">
        <f t="shared" si="680"/>
        <v>0</v>
      </c>
      <c r="EL77" s="429">
        <f t="shared" si="681"/>
        <v>0</v>
      </c>
      <c r="EM77" s="1058">
        <f t="shared" si="682"/>
        <v>0</v>
      </c>
      <c r="EN77" s="1058">
        <f t="shared" si="683"/>
        <v>0</v>
      </c>
      <c r="EO77" s="1058">
        <f t="shared" si="684"/>
        <v>0</v>
      </c>
      <c r="EP77" s="1058">
        <f t="shared" si="685"/>
        <v>0</v>
      </c>
      <c r="EQ77" s="1058">
        <f t="shared" si="686"/>
        <v>0</v>
      </c>
      <c r="ER77" s="1058">
        <f t="shared" si="687"/>
        <v>0</v>
      </c>
      <c r="ES77" s="1058">
        <f t="shared" si="688"/>
        <v>0</v>
      </c>
      <c r="ET77" s="1058">
        <f t="shared" si="689"/>
        <v>0</v>
      </c>
      <c r="EU77" s="1058">
        <f t="shared" si="690"/>
        <v>0</v>
      </c>
      <c r="EV77" s="1058">
        <f t="shared" si="691"/>
        <v>0</v>
      </c>
      <c r="EW77" s="1058">
        <f t="shared" si="692"/>
        <v>0</v>
      </c>
      <c r="EX77" s="1058">
        <f t="shared" si="693"/>
        <v>0</v>
      </c>
      <c r="EY77" s="1058">
        <f t="shared" si="694"/>
        <v>0</v>
      </c>
      <c r="EZ77" s="1058">
        <f t="shared" si="695"/>
        <v>0</v>
      </c>
      <c r="FA77" s="1058">
        <f t="shared" si="696"/>
        <v>0</v>
      </c>
      <c r="FB77" s="1058">
        <f t="shared" si="697"/>
        <v>0</v>
      </c>
      <c r="FC77" s="1058">
        <f t="shared" si="698"/>
        <v>0</v>
      </c>
      <c r="FD77" s="1058">
        <f t="shared" si="699"/>
        <v>0</v>
      </c>
      <c r="FE77" s="1058">
        <f t="shared" si="700"/>
        <v>0</v>
      </c>
      <c r="FF77" s="1058">
        <f t="shared" si="701"/>
        <v>0</v>
      </c>
      <c r="FG77" s="1058">
        <f t="shared" si="702"/>
        <v>0</v>
      </c>
      <c r="FH77" s="1058">
        <f t="shared" si="703"/>
        <v>0</v>
      </c>
      <c r="FI77" s="1058">
        <f t="shared" si="704"/>
        <v>0</v>
      </c>
      <c r="FJ77" s="1058">
        <f t="shared" si="705"/>
        <v>0</v>
      </c>
      <c r="FK77" s="1058">
        <f t="shared" si="706"/>
        <v>0</v>
      </c>
      <c r="FL77" s="1058">
        <f t="shared" si="707"/>
        <v>0</v>
      </c>
      <c r="FM77" s="1058">
        <f t="shared" si="708"/>
        <v>0</v>
      </c>
      <c r="FN77" s="1058">
        <f t="shared" si="709"/>
        <v>0</v>
      </c>
      <c r="FO77" s="1059">
        <f t="shared" si="710"/>
        <v>0</v>
      </c>
      <c r="FP77" s="1058">
        <f t="shared" si="711"/>
        <v>0</v>
      </c>
      <c r="FQ77" s="1058">
        <f t="shared" si="712"/>
        <v>0</v>
      </c>
      <c r="FR77" s="1058">
        <f t="shared" si="713"/>
        <v>0</v>
      </c>
      <c r="FS77" s="1058">
        <f t="shared" si="714"/>
        <v>0</v>
      </c>
      <c r="FT77" s="1058">
        <f t="shared" si="715"/>
        <v>0</v>
      </c>
      <c r="FU77" s="1058">
        <f t="shared" si="716"/>
        <v>0</v>
      </c>
      <c r="FV77" s="1058">
        <f t="shared" si="717"/>
        <v>0</v>
      </c>
      <c r="FW77" s="1058">
        <f t="shared" si="718"/>
        <v>0</v>
      </c>
      <c r="FX77" s="1058">
        <f t="shared" si="719"/>
        <v>0</v>
      </c>
      <c r="FY77" s="1058">
        <f t="shared" si="720"/>
        <v>0</v>
      </c>
      <c r="FZ77" s="1058">
        <f t="shared" si="721"/>
        <v>0</v>
      </c>
      <c r="GA77" s="1058">
        <f t="shared" si="722"/>
        <v>0</v>
      </c>
      <c r="GB77" s="1058">
        <f t="shared" si="723"/>
        <v>0</v>
      </c>
      <c r="GC77" s="1058">
        <f t="shared" si="724"/>
        <v>0</v>
      </c>
      <c r="GE77" s="1058">
        <v>0</v>
      </c>
      <c r="GF77" s="1058">
        <v>0</v>
      </c>
      <c r="GG77" s="424"/>
      <c r="GH77" s="424"/>
      <c r="GI77" s="424"/>
      <c r="GJ77" s="424"/>
      <c r="GL77" s="559"/>
      <c r="GM77" s="559"/>
      <c r="GN77" s="406"/>
      <c r="GO77" s="426"/>
      <c r="GP77" s="426"/>
      <c r="GQ77" s="406"/>
      <c r="GR77" s="422"/>
    </row>
    <row r="78" spans="1:200" ht="24.95" customHeight="1" x14ac:dyDescent="0.45">
      <c r="A78" s="424"/>
      <c r="B78" s="959"/>
      <c r="C78" s="972"/>
      <c r="D78" s="611"/>
      <c r="E78" s="611"/>
      <c r="F78" s="611"/>
      <c r="G78" s="611"/>
      <c r="H78" s="611"/>
      <c r="I78" s="611"/>
      <c r="J78" s="748"/>
      <c r="K78" s="611"/>
      <c r="L78" s="600"/>
      <c r="M78" s="608">
        <f t="shared" si="669"/>
        <v>0</v>
      </c>
      <c r="N78" s="70"/>
      <c r="O78" s="852"/>
      <c r="P78" s="866"/>
      <c r="Q78" s="852"/>
      <c r="R78" s="866"/>
      <c r="S78" s="852"/>
      <c r="T78" s="866"/>
      <c r="U78" s="867"/>
      <c r="V78" s="866"/>
      <c r="W78" s="867"/>
      <c r="X78" s="852"/>
      <c r="Y78" s="852"/>
      <c r="Z78" s="866"/>
      <c r="AA78" s="867"/>
      <c r="AB78" s="866"/>
      <c r="AC78" s="852"/>
      <c r="AD78" s="866"/>
      <c r="AE78" s="855"/>
      <c r="AF78" s="866"/>
      <c r="AG78" s="867"/>
      <c r="AH78" s="866"/>
      <c r="AI78" s="867"/>
      <c r="AJ78" s="866"/>
      <c r="AK78" s="867"/>
      <c r="AL78" s="866"/>
      <c r="AM78" s="852"/>
      <c r="AN78" s="866"/>
      <c r="AO78" s="867"/>
      <c r="AP78" s="866"/>
      <c r="AQ78" s="852"/>
      <c r="AR78" s="866"/>
      <c r="AS78" s="852"/>
      <c r="AT78" s="866"/>
      <c r="AU78" s="867"/>
      <c r="AV78" s="866"/>
      <c r="AW78" s="867"/>
      <c r="AX78" s="866"/>
      <c r="AY78" s="867"/>
      <c r="AZ78" s="866"/>
      <c r="BA78" s="867"/>
      <c r="BB78" s="866"/>
      <c r="BC78" s="867"/>
      <c r="BD78" s="866"/>
      <c r="BE78" s="867"/>
      <c r="BF78" s="867"/>
      <c r="BG78" s="867">
        <f t="shared" si="670"/>
        <v>0</v>
      </c>
      <c r="BH78" s="84"/>
      <c r="BI78" s="424"/>
      <c r="BJ78" s="424"/>
      <c r="BK78" s="424"/>
      <c r="BL78" s="424"/>
      <c r="BM78" s="424"/>
      <c r="BN78" s="959"/>
      <c r="BO78" s="972"/>
      <c r="BP78" s="611"/>
      <c r="BQ78" s="611"/>
      <c r="BR78" s="611"/>
      <c r="BS78" s="611"/>
      <c r="BT78" s="611"/>
      <c r="BU78" s="611"/>
      <c r="BV78" s="748"/>
      <c r="BW78" s="748"/>
      <c r="BX78" s="600"/>
      <c r="BY78" s="608">
        <f t="shared" si="677"/>
        <v>0</v>
      </c>
      <c r="BZ78" s="70"/>
      <c r="CA78" s="767"/>
      <c r="CB78" s="796"/>
      <c r="CC78" s="767"/>
      <c r="CD78" s="796"/>
      <c r="CE78" s="767"/>
      <c r="CF78" s="780"/>
      <c r="CG78" s="612"/>
      <c r="CH78" s="780"/>
      <c r="CI78" s="612"/>
      <c r="CJ78" s="612"/>
      <c r="CK78" s="767"/>
      <c r="CL78" s="780"/>
      <c r="CM78" s="612"/>
      <c r="CN78" s="780"/>
      <c r="CO78" s="767"/>
      <c r="CP78" s="780"/>
      <c r="CQ78" s="770"/>
      <c r="CR78" s="780"/>
      <c r="CS78" s="612"/>
      <c r="CT78" s="780"/>
      <c r="CU78" s="612"/>
      <c r="CV78" s="780"/>
      <c r="CW78" s="612"/>
      <c r="CX78" s="780"/>
      <c r="CY78" s="767"/>
      <c r="CZ78" s="780"/>
      <c r="DA78" s="612"/>
      <c r="DB78" s="780"/>
      <c r="DC78" s="767"/>
      <c r="DD78" s="780"/>
      <c r="DE78" s="612"/>
      <c r="DF78" s="780"/>
      <c r="DG78" s="612"/>
      <c r="DH78" s="780"/>
      <c r="DI78" s="612"/>
      <c r="DJ78" s="780"/>
      <c r="DK78" s="612"/>
      <c r="DL78" s="780"/>
      <c r="DM78" s="612"/>
      <c r="DN78" s="780"/>
      <c r="DO78" s="612"/>
      <c r="DP78" s="780"/>
      <c r="DQ78" s="612"/>
      <c r="DR78" s="612"/>
      <c r="DS78" s="612">
        <f t="shared" si="678"/>
        <v>0</v>
      </c>
      <c r="DT78" s="84"/>
      <c r="DU78" s="424"/>
      <c r="DV78" s="424"/>
      <c r="DW78" s="424"/>
      <c r="DX78" s="424"/>
      <c r="DY78" s="424"/>
      <c r="DZ78" s="959"/>
      <c r="EA78" s="972"/>
      <c r="EB78" s="611"/>
      <c r="EC78" s="424"/>
      <c r="ED78" s="424"/>
      <c r="EE78" s="424"/>
      <c r="EF78" s="424"/>
      <c r="EG78" s="424"/>
      <c r="EH78" s="424"/>
      <c r="EI78" s="424"/>
      <c r="EJ78" s="429">
        <f t="shared" si="679"/>
        <v>0</v>
      </c>
      <c r="EK78" s="429">
        <f t="shared" si="680"/>
        <v>0</v>
      </c>
      <c r="EL78" s="429">
        <f t="shared" si="681"/>
        <v>0</v>
      </c>
      <c r="EM78" s="1058">
        <f t="shared" si="682"/>
        <v>0</v>
      </c>
      <c r="EN78" s="1058">
        <f t="shared" si="683"/>
        <v>0</v>
      </c>
      <c r="EO78" s="1058">
        <f t="shared" si="684"/>
        <v>0</v>
      </c>
      <c r="EP78" s="1058">
        <f t="shared" si="685"/>
        <v>0</v>
      </c>
      <c r="EQ78" s="1058">
        <f t="shared" si="686"/>
        <v>0</v>
      </c>
      <c r="ER78" s="1058">
        <f t="shared" si="687"/>
        <v>0</v>
      </c>
      <c r="ES78" s="1058">
        <f t="shared" si="688"/>
        <v>0</v>
      </c>
      <c r="ET78" s="1058">
        <f t="shared" si="689"/>
        <v>0</v>
      </c>
      <c r="EU78" s="1058">
        <f t="shared" si="690"/>
        <v>0</v>
      </c>
      <c r="EV78" s="1058">
        <f t="shared" si="691"/>
        <v>0</v>
      </c>
      <c r="EW78" s="1058">
        <f t="shared" si="692"/>
        <v>0</v>
      </c>
      <c r="EX78" s="1058">
        <f t="shared" si="693"/>
        <v>0</v>
      </c>
      <c r="EY78" s="1058">
        <f t="shared" si="694"/>
        <v>0</v>
      </c>
      <c r="EZ78" s="1058">
        <f t="shared" si="695"/>
        <v>0</v>
      </c>
      <c r="FA78" s="1058">
        <f t="shared" si="696"/>
        <v>0</v>
      </c>
      <c r="FB78" s="1058">
        <f t="shared" si="697"/>
        <v>0</v>
      </c>
      <c r="FC78" s="1058">
        <f t="shared" si="698"/>
        <v>0</v>
      </c>
      <c r="FD78" s="1058">
        <f t="shared" si="699"/>
        <v>0</v>
      </c>
      <c r="FE78" s="1058">
        <f t="shared" si="700"/>
        <v>0</v>
      </c>
      <c r="FF78" s="1058">
        <f t="shared" si="701"/>
        <v>0</v>
      </c>
      <c r="FG78" s="1058">
        <f t="shared" si="702"/>
        <v>0</v>
      </c>
      <c r="FH78" s="1058">
        <f t="shared" si="703"/>
        <v>0</v>
      </c>
      <c r="FI78" s="1058">
        <f t="shared" si="704"/>
        <v>0</v>
      </c>
      <c r="FJ78" s="1058">
        <f t="shared" si="705"/>
        <v>0</v>
      </c>
      <c r="FK78" s="1058">
        <f t="shared" si="706"/>
        <v>0</v>
      </c>
      <c r="FL78" s="1058">
        <f t="shared" si="707"/>
        <v>0</v>
      </c>
      <c r="FM78" s="1058">
        <f t="shared" si="708"/>
        <v>0</v>
      </c>
      <c r="FN78" s="1058">
        <f t="shared" si="709"/>
        <v>0</v>
      </c>
      <c r="FO78" s="1059">
        <f t="shared" si="710"/>
        <v>0</v>
      </c>
      <c r="FP78" s="1058">
        <f t="shared" si="711"/>
        <v>0</v>
      </c>
      <c r="FQ78" s="1058">
        <f t="shared" si="712"/>
        <v>0</v>
      </c>
      <c r="FR78" s="1058">
        <f t="shared" si="713"/>
        <v>0</v>
      </c>
      <c r="FS78" s="1058">
        <f t="shared" si="714"/>
        <v>0</v>
      </c>
      <c r="FT78" s="1058">
        <f t="shared" si="715"/>
        <v>0</v>
      </c>
      <c r="FU78" s="1058">
        <f t="shared" si="716"/>
        <v>0</v>
      </c>
      <c r="FV78" s="1058">
        <f t="shared" si="717"/>
        <v>0</v>
      </c>
      <c r="FW78" s="1058">
        <f t="shared" si="718"/>
        <v>0</v>
      </c>
      <c r="FX78" s="1058">
        <f t="shared" si="719"/>
        <v>0</v>
      </c>
      <c r="FY78" s="1058">
        <f t="shared" si="720"/>
        <v>0</v>
      </c>
      <c r="FZ78" s="1058">
        <f t="shared" si="721"/>
        <v>0</v>
      </c>
      <c r="GA78" s="1058">
        <f t="shared" si="722"/>
        <v>0</v>
      </c>
      <c r="GB78" s="1058">
        <f t="shared" si="723"/>
        <v>0</v>
      </c>
      <c r="GC78" s="1058">
        <f t="shared" si="724"/>
        <v>0</v>
      </c>
      <c r="GE78" s="1058">
        <v>0</v>
      </c>
      <c r="GF78" s="1058">
        <v>0</v>
      </c>
      <c r="GG78" s="424"/>
      <c r="GH78" s="424"/>
      <c r="GI78" s="424"/>
      <c r="GJ78" s="424"/>
      <c r="GL78" s="559"/>
      <c r="GM78" s="559"/>
      <c r="GN78" s="406"/>
      <c r="GO78" s="426"/>
      <c r="GP78" s="426"/>
      <c r="GQ78" s="406"/>
      <c r="GR78" s="422"/>
    </row>
    <row r="79" spans="1:200" ht="24.95" customHeight="1" x14ac:dyDescent="0.45">
      <c r="A79" s="424"/>
      <c r="B79" s="959"/>
      <c r="C79" s="972"/>
      <c r="D79" s="611"/>
      <c r="E79" s="611"/>
      <c r="F79" s="611"/>
      <c r="G79" s="611"/>
      <c r="H79" s="611"/>
      <c r="I79" s="611"/>
      <c r="J79" s="748"/>
      <c r="K79" s="611"/>
      <c r="L79" s="600"/>
      <c r="M79" s="608">
        <f t="shared" si="669"/>
        <v>0</v>
      </c>
      <c r="N79" s="70"/>
      <c r="O79" s="852"/>
      <c r="P79" s="866"/>
      <c r="Q79" s="852"/>
      <c r="R79" s="866"/>
      <c r="S79" s="852"/>
      <c r="T79" s="866"/>
      <c r="U79" s="867"/>
      <c r="V79" s="866"/>
      <c r="W79" s="867"/>
      <c r="X79" s="852"/>
      <c r="Y79" s="852"/>
      <c r="Z79" s="866"/>
      <c r="AA79" s="867"/>
      <c r="AB79" s="866"/>
      <c r="AC79" s="852"/>
      <c r="AD79" s="866"/>
      <c r="AE79" s="855"/>
      <c r="AF79" s="866"/>
      <c r="AG79" s="867"/>
      <c r="AH79" s="866"/>
      <c r="AI79" s="867"/>
      <c r="AJ79" s="866"/>
      <c r="AK79" s="867"/>
      <c r="AL79" s="866"/>
      <c r="AM79" s="852"/>
      <c r="AN79" s="866"/>
      <c r="AO79" s="867"/>
      <c r="AP79" s="866"/>
      <c r="AQ79" s="852"/>
      <c r="AR79" s="866"/>
      <c r="AS79" s="852"/>
      <c r="AT79" s="866"/>
      <c r="AU79" s="867"/>
      <c r="AV79" s="866"/>
      <c r="AW79" s="867"/>
      <c r="AX79" s="866"/>
      <c r="AY79" s="867"/>
      <c r="AZ79" s="866"/>
      <c r="BA79" s="867"/>
      <c r="BB79" s="866"/>
      <c r="BC79" s="867"/>
      <c r="BD79" s="866"/>
      <c r="BE79" s="867"/>
      <c r="BF79" s="867"/>
      <c r="BG79" s="867">
        <f t="shared" si="670"/>
        <v>0</v>
      </c>
      <c r="BH79" s="84"/>
      <c r="BI79" s="424"/>
      <c r="BJ79" s="424"/>
      <c r="BK79" s="424"/>
      <c r="BL79" s="424"/>
      <c r="BM79" s="424"/>
      <c r="BN79" s="959"/>
      <c r="BO79" s="972"/>
      <c r="BP79" s="611"/>
      <c r="BQ79" s="611"/>
      <c r="BR79" s="611"/>
      <c r="BS79" s="611"/>
      <c r="BT79" s="611"/>
      <c r="BU79" s="611"/>
      <c r="BV79" s="748"/>
      <c r="BW79" s="748"/>
      <c r="BX79" s="600"/>
      <c r="BY79" s="608">
        <f t="shared" si="677"/>
        <v>0</v>
      </c>
      <c r="BZ79" s="70"/>
      <c r="CA79" s="767"/>
      <c r="CB79" s="796"/>
      <c r="CC79" s="767"/>
      <c r="CD79" s="796"/>
      <c r="CE79" s="767"/>
      <c r="CF79" s="780"/>
      <c r="CG79" s="612"/>
      <c r="CH79" s="780"/>
      <c r="CI79" s="612"/>
      <c r="CJ79" s="612"/>
      <c r="CK79" s="767"/>
      <c r="CL79" s="780"/>
      <c r="CM79" s="612"/>
      <c r="CN79" s="780"/>
      <c r="CO79" s="767"/>
      <c r="CP79" s="780"/>
      <c r="CQ79" s="770"/>
      <c r="CR79" s="780"/>
      <c r="CS79" s="612"/>
      <c r="CT79" s="780"/>
      <c r="CU79" s="612"/>
      <c r="CV79" s="780"/>
      <c r="CW79" s="612"/>
      <c r="CX79" s="780"/>
      <c r="CY79" s="767"/>
      <c r="CZ79" s="780"/>
      <c r="DA79" s="612"/>
      <c r="DB79" s="780"/>
      <c r="DC79" s="767"/>
      <c r="DD79" s="780"/>
      <c r="DE79" s="612"/>
      <c r="DF79" s="780"/>
      <c r="DG79" s="612"/>
      <c r="DH79" s="780"/>
      <c r="DI79" s="612"/>
      <c r="DJ79" s="780"/>
      <c r="DK79" s="612"/>
      <c r="DL79" s="780"/>
      <c r="DM79" s="612"/>
      <c r="DN79" s="780"/>
      <c r="DO79" s="612"/>
      <c r="DP79" s="780"/>
      <c r="DQ79" s="612"/>
      <c r="DR79" s="612"/>
      <c r="DS79" s="612">
        <f t="shared" si="678"/>
        <v>0</v>
      </c>
      <c r="DT79" s="84"/>
      <c r="DU79" s="424"/>
      <c r="DV79" s="424"/>
      <c r="DW79" s="424"/>
      <c r="DX79" s="424"/>
      <c r="DY79" s="424"/>
      <c r="DZ79" s="959"/>
      <c r="EA79" s="972"/>
      <c r="EB79" s="611"/>
      <c r="EC79" s="424"/>
      <c r="ED79" s="424"/>
      <c r="EE79" s="424"/>
      <c r="EF79" s="424"/>
      <c r="EG79" s="424"/>
      <c r="EH79" s="424"/>
      <c r="EI79" s="424"/>
      <c r="EJ79" s="429">
        <f t="shared" si="679"/>
        <v>0</v>
      </c>
      <c r="EK79" s="429">
        <f t="shared" si="680"/>
        <v>0</v>
      </c>
      <c r="EL79" s="429">
        <f t="shared" si="681"/>
        <v>0</v>
      </c>
      <c r="EM79" s="1058">
        <f t="shared" si="682"/>
        <v>0</v>
      </c>
      <c r="EN79" s="1058">
        <f t="shared" si="683"/>
        <v>0</v>
      </c>
      <c r="EO79" s="1058">
        <f t="shared" si="684"/>
        <v>0</v>
      </c>
      <c r="EP79" s="1058">
        <f t="shared" si="685"/>
        <v>0</v>
      </c>
      <c r="EQ79" s="1058">
        <f t="shared" si="686"/>
        <v>0</v>
      </c>
      <c r="ER79" s="1058">
        <f t="shared" si="687"/>
        <v>0</v>
      </c>
      <c r="ES79" s="1058">
        <f t="shared" si="688"/>
        <v>0</v>
      </c>
      <c r="ET79" s="1058">
        <f t="shared" si="689"/>
        <v>0</v>
      </c>
      <c r="EU79" s="1058">
        <f t="shared" si="690"/>
        <v>0</v>
      </c>
      <c r="EV79" s="1058">
        <f t="shared" si="691"/>
        <v>0</v>
      </c>
      <c r="EW79" s="1058">
        <f t="shared" si="692"/>
        <v>0</v>
      </c>
      <c r="EX79" s="1058">
        <f t="shared" si="693"/>
        <v>0</v>
      </c>
      <c r="EY79" s="1058">
        <f t="shared" si="694"/>
        <v>0</v>
      </c>
      <c r="EZ79" s="1058">
        <f t="shared" si="695"/>
        <v>0</v>
      </c>
      <c r="FA79" s="1058">
        <f t="shared" si="696"/>
        <v>0</v>
      </c>
      <c r="FB79" s="1058">
        <f t="shared" si="697"/>
        <v>0</v>
      </c>
      <c r="FC79" s="1058">
        <f t="shared" si="698"/>
        <v>0</v>
      </c>
      <c r="FD79" s="1058">
        <f t="shared" si="699"/>
        <v>0</v>
      </c>
      <c r="FE79" s="1058">
        <f t="shared" si="700"/>
        <v>0</v>
      </c>
      <c r="FF79" s="1058">
        <f t="shared" si="701"/>
        <v>0</v>
      </c>
      <c r="FG79" s="1058">
        <f t="shared" si="702"/>
        <v>0</v>
      </c>
      <c r="FH79" s="1058">
        <f t="shared" si="703"/>
        <v>0</v>
      </c>
      <c r="FI79" s="1058">
        <f t="shared" si="704"/>
        <v>0</v>
      </c>
      <c r="FJ79" s="1058">
        <f t="shared" si="705"/>
        <v>0</v>
      </c>
      <c r="FK79" s="1058">
        <f t="shared" si="706"/>
        <v>0</v>
      </c>
      <c r="FL79" s="1058">
        <f t="shared" si="707"/>
        <v>0</v>
      </c>
      <c r="FM79" s="1058">
        <f t="shared" si="708"/>
        <v>0</v>
      </c>
      <c r="FN79" s="1058">
        <f t="shared" si="709"/>
        <v>0</v>
      </c>
      <c r="FO79" s="1059">
        <f t="shared" si="710"/>
        <v>0</v>
      </c>
      <c r="FP79" s="1058">
        <f t="shared" si="711"/>
        <v>0</v>
      </c>
      <c r="FQ79" s="1058">
        <f t="shared" si="712"/>
        <v>0</v>
      </c>
      <c r="FR79" s="1058">
        <f t="shared" si="713"/>
        <v>0</v>
      </c>
      <c r="FS79" s="1058">
        <f t="shared" si="714"/>
        <v>0</v>
      </c>
      <c r="FT79" s="1058">
        <f t="shared" si="715"/>
        <v>0</v>
      </c>
      <c r="FU79" s="1058">
        <f t="shared" si="716"/>
        <v>0</v>
      </c>
      <c r="FV79" s="1058">
        <f t="shared" si="717"/>
        <v>0</v>
      </c>
      <c r="FW79" s="1058">
        <f t="shared" si="718"/>
        <v>0</v>
      </c>
      <c r="FX79" s="1058">
        <f t="shared" si="719"/>
        <v>0</v>
      </c>
      <c r="FY79" s="1058">
        <f t="shared" si="720"/>
        <v>0</v>
      </c>
      <c r="FZ79" s="1058">
        <f t="shared" si="721"/>
        <v>0</v>
      </c>
      <c r="GA79" s="1058">
        <f t="shared" si="722"/>
        <v>0</v>
      </c>
      <c r="GB79" s="1058">
        <f t="shared" si="723"/>
        <v>0</v>
      </c>
      <c r="GC79" s="1058">
        <f t="shared" si="724"/>
        <v>0</v>
      </c>
      <c r="GE79" s="1058">
        <v>0</v>
      </c>
      <c r="GF79" s="1058">
        <v>0</v>
      </c>
      <c r="GG79" s="424"/>
      <c r="GH79" s="424"/>
      <c r="GI79" s="424"/>
      <c r="GJ79" s="424"/>
      <c r="GL79" s="559"/>
      <c r="GM79" s="559"/>
      <c r="GN79" s="406"/>
      <c r="GO79" s="426"/>
      <c r="GP79" s="426"/>
      <c r="GQ79" s="406"/>
      <c r="GR79" s="422"/>
    </row>
    <row r="80" spans="1:200" ht="24.95" customHeight="1" x14ac:dyDescent="0.45">
      <c r="A80" s="424"/>
      <c r="B80" s="959"/>
      <c r="C80" s="972"/>
      <c r="D80" s="611"/>
      <c r="E80" s="611"/>
      <c r="F80" s="611"/>
      <c r="G80" s="611"/>
      <c r="H80" s="611"/>
      <c r="I80" s="611"/>
      <c r="J80" s="748"/>
      <c r="K80" s="611"/>
      <c r="L80" s="600"/>
      <c r="M80" s="608">
        <f t="shared" si="669"/>
        <v>0</v>
      </c>
      <c r="N80" s="70"/>
      <c r="O80" s="852"/>
      <c r="P80" s="866"/>
      <c r="Q80" s="852"/>
      <c r="R80" s="866"/>
      <c r="S80" s="852"/>
      <c r="T80" s="866"/>
      <c r="U80" s="867"/>
      <c r="V80" s="866"/>
      <c r="W80" s="867"/>
      <c r="X80" s="852"/>
      <c r="Y80" s="852"/>
      <c r="Z80" s="866"/>
      <c r="AA80" s="867"/>
      <c r="AB80" s="866"/>
      <c r="AC80" s="852"/>
      <c r="AD80" s="866"/>
      <c r="AE80" s="855"/>
      <c r="AF80" s="866"/>
      <c r="AG80" s="867"/>
      <c r="AH80" s="866"/>
      <c r="AI80" s="867"/>
      <c r="AJ80" s="866"/>
      <c r="AK80" s="867"/>
      <c r="AL80" s="866"/>
      <c r="AM80" s="852"/>
      <c r="AN80" s="866"/>
      <c r="AO80" s="867"/>
      <c r="AP80" s="866"/>
      <c r="AQ80" s="852"/>
      <c r="AR80" s="866"/>
      <c r="AS80" s="852"/>
      <c r="AT80" s="866"/>
      <c r="AU80" s="867"/>
      <c r="AV80" s="866"/>
      <c r="AW80" s="867"/>
      <c r="AX80" s="866"/>
      <c r="AY80" s="867"/>
      <c r="AZ80" s="866"/>
      <c r="BA80" s="867"/>
      <c r="BB80" s="866"/>
      <c r="BC80" s="867"/>
      <c r="BD80" s="866"/>
      <c r="BE80" s="867"/>
      <c r="BF80" s="867"/>
      <c r="BG80" s="867">
        <f t="shared" si="670"/>
        <v>0</v>
      </c>
      <c r="BH80" s="84"/>
      <c r="BI80" s="424"/>
      <c r="BJ80" s="424"/>
      <c r="BK80" s="424"/>
      <c r="BL80" s="424"/>
      <c r="BM80" s="424"/>
      <c r="BN80" s="959"/>
      <c r="BO80" s="972"/>
      <c r="BP80" s="611"/>
      <c r="BQ80" s="611"/>
      <c r="BR80" s="611"/>
      <c r="BS80" s="611"/>
      <c r="BT80" s="611"/>
      <c r="BU80" s="611"/>
      <c r="BV80" s="748"/>
      <c r="BW80" s="748"/>
      <c r="BX80" s="600"/>
      <c r="BY80" s="608">
        <f t="shared" si="677"/>
        <v>0</v>
      </c>
      <c r="BZ80" s="70"/>
      <c r="CA80" s="767"/>
      <c r="CB80" s="796"/>
      <c r="CC80" s="767"/>
      <c r="CD80" s="796"/>
      <c r="CE80" s="767"/>
      <c r="CF80" s="780"/>
      <c r="CG80" s="612"/>
      <c r="CH80" s="780"/>
      <c r="CI80" s="612"/>
      <c r="CJ80" s="612"/>
      <c r="CK80" s="767"/>
      <c r="CL80" s="780"/>
      <c r="CM80" s="612"/>
      <c r="CN80" s="780"/>
      <c r="CO80" s="767"/>
      <c r="CP80" s="780"/>
      <c r="CQ80" s="770"/>
      <c r="CR80" s="780"/>
      <c r="CS80" s="612"/>
      <c r="CT80" s="780"/>
      <c r="CU80" s="612"/>
      <c r="CV80" s="780"/>
      <c r="CW80" s="612"/>
      <c r="CX80" s="780"/>
      <c r="CY80" s="767"/>
      <c r="CZ80" s="780"/>
      <c r="DA80" s="612"/>
      <c r="DB80" s="780"/>
      <c r="DC80" s="767"/>
      <c r="DD80" s="780"/>
      <c r="DE80" s="612"/>
      <c r="DF80" s="780"/>
      <c r="DG80" s="612"/>
      <c r="DH80" s="780"/>
      <c r="DI80" s="612"/>
      <c r="DJ80" s="780"/>
      <c r="DK80" s="612"/>
      <c r="DL80" s="780"/>
      <c r="DM80" s="612"/>
      <c r="DN80" s="780"/>
      <c r="DO80" s="612"/>
      <c r="DP80" s="780"/>
      <c r="DQ80" s="612"/>
      <c r="DR80" s="612"/>
      <c r="DS80" s="612">
        <f t="shared" si="678"/>
        <v>0</v>
      </c>
      <c r="DT80" s="84"/>
      <c r="DU80" s="424"/>
      <c r="DV80" s="424"/>
      <c r="DW80" s="424"/>
      <c r="DX80" s="424"/>
      <c r="DY80" s="424"/>
      <c r="DZ80" s="959"/>
      <c r="EA80" s="972"/>
      <c r="EB80" s="611"/>
      <c r="EC80" s="424"/>
      <c r="ED80" s="424"/>
      <c r="EE80" s="424"/>
      <c r="EF80" s="424"/>
      <c r="EG80" s="424"/>
      <c r="EH80" s="424"/>
      <c r="EI80" s="424"/>
      <c r="EJ80" s="429">
        <f t="shared" si="679"/>
        <v>0</v>
      </c>
      <c r="EK80" s="429">
        <f t="shared" si="680"/>
        <v>0</v>
      </c>
      <c r="EL80" s="429">
        <f t="shared" si="681"/>
        <v>0</v>
      </c>
      <c r="EM80" s="1058">
        <f t="shared" si="682"/>
        <v>0</v>
      </c>
      <c r="EN80" s="1058">
        <f t="shared" si="683"/>
        <v>0</v>
      </c>
      <c r="EO80" s="1058">
        <f t="shared" si="684"/>
        <v>0</v>
      </c>
      <c r="EP80" s="1058">
        <f t="shared" si="685"/>
        <v>0</v>
      </c>
      <c r="EQ80" s="1058">
        <f t="shared" si="686"/>
        <v>0</v>
      </c>
      <c r="ER80" s="1058">
        <f t="shared" si="687"/>
        <v>0</v>
      </c>
      <c r="ES80" s="1058">
        <f t="shared" si="688"/>
        <v>0</v>
      </c>
      <c r="ET80" s="1058">
        <f t="shared" si="689"/>
        <v>0</v>
      </c>
      <c r="EU80" s="1058">
        <f t="shared" si="690"/>
        <v>0</v>
      </c>
      <c r="EV80" s="1058">
        <f t="shared" si="691"/>
        <v>0</v>
      </c>
      <c r="EW80" s="1058">
        <f t="shared" si="692"/>
        <v>0</v>
      </c>
      <c r="EX80" s="1058">
        <f t="shared" si="693"/>
        <v>0</v>
      </c>
      <c r="EY80" s="1058">
        <f t="shared" si="694"/>
        <v>0</v>
      </c>
      <c r="EZ80" s="1058">
        <f t="shared" si="695"/>
        <v>0</v>
      </c>
      <c r="FA80" s="1058">
        <f t="shared" si="696"/>
        <v>0</v>
      </c>
      <c r="FB80" s="1058">
        <f t="shared" si="697"/>
        <v>0</v>
      </c>
      <c r="FC80" s="1058">
        <f t="shared" si="698"/>
        <v>0</v>
      </c>
      <c r="FD80" s="1058">
        <f t="shared" si="699"/>
        <v>0</v>
      </c>
      <c r="FE80" s="1058">
        <f t="shared" si="700"/>
        <v>0</v>
      </c>
      <c r="FF80" s="1058">
        <f t="shared" si="701"/>
        <v>0</v>
      </c>
      <c r="FG80" s="1058">
        <f t="shared" si="702"/>
        <v>0</v>
      </c>
      <c r="FH80" s="1058">
        <f t="shared" si="703"/>
        <v>0</v>
      </c>
      <c r="FI80" s="1058">
        <f t="shared" si="704"/>
        <v>0</v>
      </c>
      <c r="FJ80" s="1058">
        <f t="shared" si="705"/>
        <v>0</v>
      </c>
      <c r="FK80" s="1058">
        <f t="shared" si="706"/>
        <v>0</v>
      </c>
      <c r="FL80" s="1058">
        <f t="shared" si="707"/>
        <v>0</v>
      </c>
      <c r="FM80" s="1058">
        <f t="shared" si="708"/>
        <v>0</v>
      </c>
      <c r="FN80" s="1058">
        <f t="shared" si="709"/>
        <v>0</v>
      </c>
      <c r="FO80" s="1059">
        <f t="shared" si="710"/>
        <v>0</v>
      </c>
      <c r="FP80" s="1058">
        <f t="shared" si="711"/>
        <v>0</v>
      </c>
      <c r="FQ80" s="1058">
        <f t="shared" si="712"/>
        <v>0</v>
      </c>
      <c r="FR80" s="1058">
        <f t="shared" si="713"/>
        <v>0</v>
      </c>
      <c r="FS80" s="1058">
        <f t="shared" si="714"/>
        <v>0</v>
      </c>
      <c r="FT80" s="1058">
        <f t="shared" si="715"/>
        <v>0</v>
      </c>
      <c r="FU80" s="1058">
        <f t="shared" si="716"/>
        <v>0</v>
      </c>
      <c r="FV80" s="1058">
        <f t="shared" si="717"/>
        <v>0</v>
      </c>
      <c r="FW80" s="1058">
        <f t="shared" si="718"/>
        <v>0</v>
      </c>
      <c r="FX80" s="1058">
        <f t="shared" si="719"/>
        <v>0</v>
      </c>
      <c r="FY80" s="1058">
        <f t="shared" si="720"/>
        <v>0</v>
      </c>
      <c r="FZ80" s="1058">
        <f t="shared" si="721"/>
        <v>0</v>
      </c>
      <c r="GA80" s="1058">
        <f t="shared" si="722"/>
        <v>0</v>
      </c>
      <c r="GB80" s="1058">
        <f t="shared" si="723"/>
        <v>0</v>
      </c>
      <c r="GC80" s="1058">
        <f t="shared" si="724"/>
        <v>0</v>
      </c>
      <c r="GE80" s="1058">
        <v>0</v>
      </c>
      <c r="GF80" s="1058">
        <v>0</v>
      </c>
      <c r="GG80" s="424"/>
      <c r="GH80" s="424"/>
      <c r="GI80" s="424"/>
      <c r="GJ80" s="424"/>
      <c r="GL80" s="559"/>
      <c r="GM80" s="559"/>
      <c r="GN80" s="406"/>
      <c r="GO80" s="426"/>
      <c r="GP80" s="426"/>
      <c r="GQ80" s="406"/>
      <c r="GR80" s="422"/>
    </row>
    <row r="81" spans="1:200" ht="24.95" customHeight="1" x14ac:dyDescent="0.45">
      <c r="A81" s="424"/>
      <c r="B81" s="959"/>
      <c r="C81" s="972"/>
      <c r="D81" s="611"/>
      <c r="E81" s="611"/>
      <c r="F81" s="611"/>
      <c r="G81" s="611"/>
      <c r="H81" s="611"/>
      <c r="I81" s="611"/>
      <c r="J81" s="748"/>
      <c r="K81" s="611"/>
      <c r="L81" s="600"/>
      <c r="M81" s="608">
        <f t="shared" si="669"/>
        <v>0</v>
      </c>
      <c r="N81" s="70"/>
      <c r="O81" s="852"/>
      <c r="P81" s="866"/>
      <c r="Q81" s="852"/>
      <c r="R81" s="866"/>
      <c r="S81" s="852"/>
      <c r="T81" s="866"/>
      <c r="U81" s="867"/>
      <c r="V81" s="866"/>
      <c r="W81" s="867"/>
      <c r="X81" s="852"/>
      <c r="Y81" s="852"/>
      <c r="Z81" s="866"/>
      <c r="AA81" s="867"/>
      <c r="AB81" s="866"/>
      <c r="AC81" s="852"/>
      <c r="AD81" s="866"/>
      <c r="AE81" s="855"/>
      <c r="AF81" s="866"/>
      <c r="AG81" s="867"/>
      <c r="AH81" s="866"/>
      <c r="AI81" s="867"/>
      <c r="AJ81" s="866"/>
      <c r="AK81" s="867"/>
      <c r="AL81" s="866"/>
      <c r="AM81" s="852"/>
      <c r="AN81" s="866"/>
      <c r="AO81" s="867"/>
      <c r="AP81" s="866"/>
      <c r="AQ81" s="852"/>
      <c r="AR81" s="866"/>
      <c r="AS81" s="852"/>
      <c r="AT81" s="866"/>
      <c r="AU81" s="867"/>
      <c r="AV81" s="866"/>
      <c r="AW81" s="867"/>
      <c r="AX81" s="866"/>
      <c r="AY81" s="867"/>
      <c r="AZ81" s="866"/>
      <c r="BA81" s="867"/>
      <c r="BB81" s="866"/>
      <c r="BC81" s="867"/>
      <c r="BD81" s="866"/>
      <c r="BE81" s="867"/>
      <c r="BF81" s="867"/>
      <c r="BG81" s="867">
        <f t="shared" si="670"/>
        <v>0</v>
      </c>
      <c r="BH81" s="84"/>
      <c r="BI81" s="424"/>
      <c r="BJ81" s="424"/>
      <c r="BK81" s="424"/>
      <c r="BL81" s="424"/>
      <c r="BM81" s="424"/>
      <c r="BN81" s="959"/>
      <c r="BO81" s="972"/>
      <c r="BP81" s="611"/>
      <c r="BQ81" s="611"/>
      <c r="BR81" s="611"/>
      <c r="BS81" s="611"/>
      <c r="BT81" s="611"/>
      <c r="BU81" s="611"/>
      <c r="BV81" s="748"/>
      <c r="BW81" s="748"/>
      <c r="BX81" s="600"/>
      <c r="BY81" s="608">
        <f t="shared" si="677"/>
        <v>0</v>
      </c>
      <c r="BZ81" s="70"/>
      <c r="CA81" s="767"/>
      <c r="CB81" s="796"/>
      <c r="CC81" s="767"/>
      <c r="CD81" s="796"/>
      <c r="CE81" s="767"/>
      <c r="CF81" s="780"/>
      <c r="CG81" s="612"/>
      <c r="CH81" s="780"/>
      <c r="CI81" s="612"/>
      <c r="CJ81" s="612"/>
      <c r="CK81" s="767"/>
      <c r="CL81" s="780"/>
      <c r="CM81" s="612"/>
      <c r="CN81" s="780"/>
      <c r="CO81" s="767"/>
      <c r="CP81" s="780"/>
      <c r="CQ81" s="770"/>
      <c r="CR81" s="780"/>
      <c r="CS81" s="612"/>
      <c r="CT81" s="780"/>
      <c r="CU81" s="612"/>
      <c r="CV81" s="780"/>
      <c r="CW81" s="612"/>
      <c r="CX81" s="780"/>
      <c r="CY81" s="767"/>
      <c r="CZ81" s="780"/>
      <c r="DA81" s="612"/>
      <c r="DB81" s="780"/>
      <c r="DC81" s="767"/>
      <c r="DD81" s="780"/>
      <c r="DE81" s="612"/>
      <c r="DF81" s="780"/>
      <c r="DG81" s="612"/>
      <c r="DH81" s="780"/>
      <c r="DI81" s="612"/>
      <c r="DJ81" s="780"/>
      <c r="DK81" s="612"/>
      <c r="DL81" s="780"/>
      <c r="DM81" s="612"/>
      <c r="DN81" s="780"/>
      <c r="DO81" s="612"/>
      <c r="DP81" s="780"/>
      <c r="DQ81" s="612"/>
      <c r="DR81" s="612"/>
      <c r="DS81" s="612">
        <f t="shared" si="678"/>
        <v>0</v>
      </c>
      <c r="DT81" s="84"/>
      <c r="DU81" s="424"/>
      <c r="DV81" s="424"/>
      <c r="DW81" s="424"/>
      <c r="DX81" s="424"/>
      <c r="DY81" s="424"/>
      <c r="DZ81" s="959"/>
      <c r="EA81" s="972"/>
      <c r="EB81" s="611"/>
      <c r="EC81" s="424"/>
      <c r="ED81" s="424"/>
      <c r="EE81" s="424"/>
      <c r="EF81" s="424"/>
      <c r="EG81" s="424"/>
      <c r="EH81" s="424"/>
      <c r="EI81" s="424"/>
      <c r="EJ81" s="429">
        <f t="shared" si="679"/>
        <v>0</v>
      </c>
      <c r="EK81" s="429">
        <f t="shared" si="680"/>
        <v>0</v>
      </c>
      <c r="EL81" s="429">
        <f t="shared" si="681"/>
        <v>0</v>
      </c>
      <c r="EM81" s="1058">
        <f t="shared" si="682"/>
        <v>0</v>
      </c>
      <c r="EN81" s="1058">
        <f t="shared" si="683"/>
        <v>0</v>
      </c>
      <c r="EO81" s="1058">
        <f t="shared" si="684"/>
        <v>0</v>
      </c>
      <c r="EP81" s="1058">
        <f t="shared" si="685"/>
        <v>0</v>
      </c>
      <c r="EQ81" s="1058">
        <f t="shared" si="686"/>
        <v>0</v>
      </c>
      <c r="ER81" s="1058">
        <f t="shared" si="687"/>
        <v>0</v>
      </c>
      <c r="ES81" s="1058">
        <f t="shared" si="688"/>
        <v>0</v>
      </c>
      <c r="ET81" s="1058">
        <f t="shared" si="689"/>
        <v>0</v>
      </c>
      <c r="EU81" s="1058">
        <f t="shared" si="690"/>
        <v>0</v>
      </c>
      <c r="EV81" s="1058">
        <f t="shared" si="691"/>
        <v>0</v>
      </c>
      <c r="EW81" s="1058">
        <f t="shared" si="692"/>
        <v>0</v>
      </c>
      <c r="EX81" s="1058">
        <f t="shared" si="693"/>
        <v>0</v>
      </c>
      <c r="EY81" s="1058">
        <f t="shared" si="694"/>
        <v>0</v>
      </c>
      <c r="EZ81" s="1058">
        <f t="shared" si="695"/>
        <v>0</v>
      </c>
      <c r="FA81" s="1058">
        <f t="shared" si="696"/>
        <v>0</v>
      </c>
      <c r="FB81" s="1058">
        <f t="shared" si="697"/>
        <v>0</v>
      </c>
      <c r="FC81" s="1058">
        <f t="shared" si="698"/>
        <v>0</v>
      </c>
      <c r="FD81" s="1058">
        <f t="shared" si="699"/>
        <v>0</v>
      </c>
      <c r="FE81" s="1058">
        <f t="shared" si="700"/>
        <v>0</v>
      </c>
      <c r="FF81" s="1058">
        <f t="shared" si="701"/>
        <v>0</v>
      </c>
      <c r="FG81" s="1058">
        <f t="shared" si="702"/>
        <v>0</v>
      </c>
      <c r="FH81" s="1058">
        <f t="shared" si="703"/>
        <v>0</v>
      </c>
      <c r="FI81" s="1058">
        <f t="shared" si="704"/>
        <v>0</v>
      </c>
      <c r="FJ81" s="1058">
        <f t="shared" si="705"/>
        <v>0</v>
      </c>
      <c r="FK81" s="1058">
        <f t="shared" si="706"/>
        <v>0</v>
      </c>
      <c r="FL81" s="1058">
        <f t="shared" si="707"/>
        <v>0</v>
      </c>
      <c r="FM81" s="1058">
        <f t="shared" si="708"/>
        <v>0</v>
      </c>
      <c r="FN81" s="1058">
        <f t="shared" si="709"/>
        <v>0</v>
      </c>
      <c r="FO81" s="1059">
        <f t="shared" si="710"/>
        <v>0</v>
      </c>
      <c r="FP81" s="1058">
        <f t="shared" si="711"/>
        <v>0</v>
      </c>
      <c r="FQ81" s="1058">
        <f t="shared" si="712"/>
        <v>0</v>
      </c>
      <c r="FR81" s="1058">
        <f t="shared" si="713"/>
        <v>0</v>
      </c>
      <c r="FS81" s="1058">
        <f t="shared" si="714"/>
        <v>0</v>
      </c>
      <c r="FT81" s="1058">
        <f t="shared" si="715"/>
        <v>0</v>
      </c>
      <c r="FU81" s="1058">
        <f t="shared" si="716"/>
        <v>0</v>
      </c>
      <c r="FV81" s="1058">
        <f t="shared" si="717"/>
        <v>0</v>
      </c>
      <c r="FW81" s="1058">
        <f t="shared" si="718"/>
        <v>0</v>
      </c>
      <c r="FX81" s="1058">
        <f t="shared" si="719"/>
        <v>0</v>
      </c>
      <c r="FY81" s="1058">
        <f t="shared" si="720"/>
        <v>0</v>
      </c>
      <c r="FZ81" s="1058">
        <f t="shared" si="721"/>
        <v>0</v>
      </c>
      <c r="GA81" s="1058">
        <f t="shared" si="722"/>
        <v>0</v>
      </c>
      <c r="GB81" s="1058">
        <f t="shared" si="723"/>
        <v>0</v>
      </c>
      <c r="GC81" s="1058">
        <f t="shared" si="724"/>
        <v>0</v>
      </c>
      <c r="GE81" s="1058">
        <v>0</v>
      </c>
      <c r="GF81" s="1058">
        <v>0</v>
      </c>
      <c r="GG81" s="424"/>
      <c r="GH81" s="424"/>
      <c r="GI81" s="424"/>
      <c r="GJ81" s="424"/>
      <c r="GL81" s="559"/>
      <c r="GM81" s="559"/>
      <c r="GN81" s="406"/>
      <c r="GO81" s="426"/>
      <c r="GP81" s="426"/>
      <c r="GQ81" s="406"/>
      <c r="GR81" s="422"/>
    </row>
    <row r="82" spans="1:200" ht="24.95" customHeight="1" x14ac:dyDescent="0.45">
      <c r="A82" s="424"/>
      <c r="B82" s="959"/>
      <c r="C82" s="972"/>
      <c r="D82" s="611"/>
      <c r="E82" s="611"/>
      <c r="F82" s="611"/>
      <c r="G82" s="611"/>
      <c r="H82" s="611"/>
      <c r="I82" s="611"/>
      <c r="J82" s="748"/>
      <c r="K82" s="611"/>
      <c r="L82" s="600"/>
      <c r="M82" s="608">
        <f t="shared" si="669"/>
        <v>0</v>
      </c>
      <c r="N82" s="70"/>
      <c r="O82" s="852"/>
      <c r="P82" s="866"/>
      <c r="Q82" s="852"/>
      <c r="R82" s="866"/>
      <c r="S82" s="852"/>
      <c r="T82" s="866"/>
      <c r="U82" s="867"/>
      <c r="V82" s="866"/>
      <c r="W82" s="867"/>
      <c r="X82" s="852"/>
      <c r="Y82" s="852"/>
      <c r="Z82" s="866"/>
      <c r="AA82" s="867"/>
      <c r="AB82" s="866"/>
      <c r="AC82" s="852"/>
      <c r="AD82" s="866"/>
      <c r="AE82" s="855"/>
      <c r="AF82" s="866"/>
      <c r="AG82" s="867"/>
      <c r="AH82" s="866"/>
      <c r="AI82" s="867"/>
      <c r="AJ82" s="866"/>
      <c r="AK82" s="867"/>
      <c r="AL82" s="866"/>
      <c r="AM82" s="852"/>
      <c r="AN82" s="866"/>
      <c r="AO82" s="867"/>
      <c r="AP82" s="866"/>
      <c r="AQ82" s="852"/>
      <c r="AR82" s="866"/>
      <c r="AS82" s="852"/>
      <c r="AT82" s="866"/>
      <c r="AU82" s="867"/>
      <c r="AV82" s="866"/>
      <c r="AW82" s="867"/>
      <c r="AX82" s="866"/>
      <c r="AY82" s="867"/>
      <c r="AZ82" s="866"/>
      <c r="BA82" s="867"/>
      <c r="BB82" s="866"/>
      <c r="BC82" s="867"/>
      <c r="BD82" s="866"/>
      <c r="BE82" s="867"/>
      <c r="BF82" s="867"/>
      <c r="BG82" s="867">
        <f t="shared" si="670"/>
        <v>0</v>
      </c>
      <c r="BH82" s="84"/>
      <c r="BI82" s="424"/>
      <c r="BJ82" s="424"/>
      <c r="BK82" s="424"/>
      <c r="BL82" s="424"/>
      <c r="BM82" s="424"/>
      <c r="BN82" s="959"/>
      <c r="BO82" s="972"/>
      <c r="BP82" s="611"/>
      <c r="BQ82" s="611"/>
      <c r="BR82" s="611"/>
      <c r="BS82" s="611"/>
      <c r="BT82" s="611"/>
      <c r="BU82" s="611"/>
      <c r="BV82" s="748"/>
      <c r="BW82" s="748"/>
      <c r="BX82" s="600"/>
      <c r="BY82" s="608">
        <f t="shared" si="677"/>
        <v>0</v>
      </c>
      <c r="BZ82" s="70"/>
      <c r="CA82" s="767"/>
      <c r="CB82" s="796"/>
      <c r="CC82" s="767"/>
      <c r="CD82" s="796"/>
      <c r="CE82" s="767"/>
      <c r="CF82" s="780"/>
      <c r="CG82" s="612"/>
      <c r="CH82" s="780"/>
      <c r="CI82" s="612"/>
      <c r="CJ82" s="612"/>
      <c r="CK82" s="767"/>
      <c r="CL82" s="780"/>
      <c r="CM82" s="612"/>
      <c r="CN82" s="780"/>
      <c r="CO82" s="767"/>
      <c r="CP82" s="780"/>
      <c r="CQ82" s="770"/>
      <c r="CR82" s="780"/>
      <c r="CS82" s="612"/>
      <c r="CT82" s="780"/>
      <c r="CU82" s="612"/>
      <c r="CV82" s="780"/>
      <c r="CW82" s="612"/>
      <c r="CX82" s="780"/>
      <c r="CY82" s="767"/>
      <c r="CZ82" s="780"/>
      <c r="DA82" s="612"/>
      <c r="DB82" s="780"/>
      <c r="DC82" s="767"/>
      <c r="DD82" s="780"/>
      <c r="DE82" s="612"/>
      <c r="DF82" s="780"/>
      <c r="DG82" s="612"/>
      <c r="DH82" s="780"/>
      <c r="DI82" s="612"/>
      <c r="DJ82" s="780"/>
      <c r="DK82" s="612"/>
      <c r="DL82" s="780"/>
      <c r="DM82" s="612"/>
      <c r="DN82" s="780"/>
      <c r="DO82" s="612"/>
      <c r="DP82" s="780"/>
      <c r="DQ82" s="612"/>
      <c r="DR82" s="612"/>
      <c r="DS82" s="612">
        <f t="shared" si="678"/>
        <v>0</v>
      </c>
      <c r="DT82" s="84"/>
      <c r="DU82" s="424"/>
      <c r="DV82" s="424"/>
      <c r="DW82" s="424"/>
      <c r="DX82" s="424"/>
      <c r="DY82" s="424"/>
      <c r="DZ82" s="959"/>
      <c r="EA82" s="972"/>
      <c r="EB82" s="611"/>
      <c r="EC82" s="424"/>
      <c r="ED82" s="424"/>
      <c r="EE82" s="424"/>
      <c r="EF82" s="424"/>
      <c r="EG82" s="424"/>
      <c r="EH82" s="424"/>
      <c r="EI82" s="424"/>
      <c r="EJ82" s="429">
        <f t="shared" si="679"/>
        <v>0</v>
      </c>
      <c r="EK82" s="429">
        <f t="shared" si="680"/>
        <v>0</v>
      </c>
      <c r="EL82" s="429">
        <f t="shared" si="681"/>
        <v>0</v>
      </c>
      <c r="EM82" s="1058">
        <f t="shared" si="682"/>
        <v>0</v>
      </c>
      <c r="EN82" s="1058">
        <f t="shared" si="683"/>
        <v>0</v>
      </c>
      <c r="EO82" s="1058">
        <f t="shared" si="684"/>
        <v>0</v>
      </c>
      <c r="EP82" s="1058">
        <f t="shared" si="685"/>
        <v>0</v>
      </c>
      <c r="EQ82" s="1058">
        <f t="shared" si="686"/>
        <v>0</v>
      </c>
      <c r="ER82" s="1058">
        <f t="shared" si="687"/>
        <v>0</v>
      </c>
      <c r="ES82" s="1058">
        <f t="shared" si="688"/>
        <v>0</v>
      </c>
      <c r="ET82" s="1058">
        <f t="shared" si="689"/>
        <v>0</v>
      </c>
      <c r="EU82" s="1058">
        <f t="shared" si="690"/>
        <v>0</v>
      </c>
      <c r="EV82" s="1058">
        <f t="shared" si="691"/>
        <v>0</v>
      </c>
      <c r="EW82" s="1058">
        <f t="shared" si="692"/>
        <v>0</v>
      </c>
      <c r="EX82" s="1058">
        <f t="shared" si="693"/>
        <v>0</v>
      </c>
      <c r="EY82" s="1058">
        <f t="shared" si="694"/>
        <v>0</v>
      </c>
      <c r="EZ82" s="1058">
        <f t="shared" si="695"/>
        <v>0</v>
      </c>
      <c r="FA82" s="1058">
        <f t="shared" si="696"/>
        <v>0</v>
      </c>
      <c r="FB82" s="1058">
        <f t="shared" si="697"/>
        <v>0</v>
      </c>
      <c r="FC82" s="1058">
        <f t="shared" si="698"/>
        <v>0</v>
      </c>
      <c r="FD82" s="1058">
        <f t="shared" si="699"/>
        <v>0</v>
      </c>
      <c r="FE82" s="1058">
        <f t="shared" si="700"/>
        <v>0</v>
      </c>
      <c r="FF82" s="1058">
        <f t="shared" si="701"/>
        <v>0</v>
      </c>
      <c r="FG82" s="1058">
        <f t="shared" si="702"/>
        <v>0</v>
      </c>
      <c r="FH82" s="1058">
        <f t="shared" si="703"/>
        <v>0</v>
      </c>
      <c r="FI82" s="1058">
        <f t="shared" si="704"/>
        <v>0</v>
      </c>
      <c r="FJ82" s="1058">
        <f t="shared" si="705"/>
        <v>0</v>
      </c>
      <c r="FK82" s="1058">
        <f t="shared" si="706"/>
        <v>0</v>
      </c>
      <c r="FL82" s="1058">
        <f t="shared" si="707"/>
        <v>0</v>
      </c>
      <c r="FM82" s="1058">
        <f t="shared" si="708"/>
        <v>0</v>
      </c>
      <c r="FN82" s="1058">
        <f t="shared" si="709"/>
        <v>0</v>
      </c>
      <c r="FO82" s="1059">
        <f t="shared" si="710"/>
        <v>0</v>
      </c>
      <c r="FP82" s="1058">
        <f t="shared" si="711"/>
        <v>0</v>
      </c>
      <c r="FQ82" s="1058">
        <f t="shared" si="712"/>
        <v>0</v>
      </c>
      <c r="FR82" s="1058">
        <f t="shared" si="713"/>
        <v>0</v>
      </c>
      <c r="FS82" s="1058">
        <f t="shared" si="714"/>
        <v>0</v>
      </c>
      <c r="FT82" s="1058">
        <f t="shared" si="715"/>
        <v>0</v>
      </c>
      <c r="FU82" s="1058">
        <f t="shared" si="716"/>
        <v>0</v>
      </c>
      <c r="FV82" s="1058">
        <f t="shared" si="717"/>
        <v>0</v>
      </c>
      <c r="FW82" s="1058">
        <f t="shared" si="718"/>
        <v>0</v>
      </c>
      <c r="FX82" s="1058">
        <f t="shared" si="719"/>
        <v>0</v>
      </c>
      <c r="FY82" s="1058">
        <f t="shared" si="720"/>
        <v>0</v>
      </c>
      <c r="FZ82" s="1058">
        <f t="shared" si="721"/>
        <v>0</v>
      </c>
      <c r="GA82" s="1058">
        <f t="shared" si="722"/>
        <v>0</v>
      </c>
      <c r="GB82" s="1058">
        <f t="shared" si="723"/>
        <v>0</v>
      </c>
      <c r="GC82" s="1058">
        <f t="shared" si="724"/>
        <v>0</v>
      </c>
      <c r="GE82" s="1058">
        <v>0</v>
      </c>
      <c r="GF82" s="1058">
        <v>0</v>
      </c>
      <c r="GG82" s="424"/>
      <c r="GH82" s="424"/>
      <c r="GI82" s="424"/>
      <c r="GJ82" s="424"/>
      <c r="GL82" s="559"/>
      <c r="GM82" s="559"/>
      <c r="GN82" s="406"/>
      <c r="GO82" s="426"/>
      <c r="GP82" s="426"/>
      <c r="GQ82" s="406"/>
      <c r="GR82" s="422"/>
    </row>
    <row r="83" spans="1:200" ht="24.95" customHeight="1" x14ac:dyDescent="0.45">
      <c r="A83" s="424">
        <v>7</v>
      </c>
      <c r="B83" s="974" t="s">
        <v>653</v>
      </c>
      <c r="C83" s="975" t="s">
        <v>654</v>
      </c>
      <c r="D83" s="927">
        <v>1</v>
      </c>
      <c r="E83" s="424"/>
      <c r="F83" s="424"/>
      <c r="G83" s="424"/>
      <c r="H83" s="424"/>
      <c r="I83" s="424"/>
      <c r="J83" s="541"/>
      <c r="K83" s="424"/>
      <c r="L83" s="424">
        <f t="shared" ref="L83:AQ83" si="725">SUM(L84:L92)</f>
        <v>130</v>
      </c>
      <c r="M83" s="424">
        <f t="shared" si="725"/>
        <v>84</v>
      </c>
      <c r="N83" s="424">
        <f t="shared" si="725"/>
        <v>0</v>
      </c>
      <c r="O83" s="765">
        <f t="shared" si="725"/>
        <v>0</v>
      </c>
      <c r="P83" s="766">
        <f t="shared" si="725"/>
        <v>34</v>
      </c>
      <c r="Q83" s="765">
        <f t="shared" si="725"/>
        <v>46</v>
      </c>
      <c r="R83" s="766">
        <f t="shared" si="725"/>
        <v>50</v>
      </c>
      <c r="S83" s="765">
        <f t="shared" si="725"/>
        <v>84</v>
      </c>
      <c r="T83" s="766">
        <f t="shared" si="725"/>
        <v>0</v>
      </c>
      <c r="U83" s="766">
        <f t="shared" si="725"/>
        <v>0</v>
      </c>
      <c r="V83" s="766">
        <f t="shared" si="725"/>
        <v>0</v>
      </c>
      <c r="W83" s="766">
        <f t="shared" si="725"/>
        <v>0</v>
      </c>
      <c r="X83" s="765">
        <f t="shared" si="725"/>
        <v>2</v>
      </c>
      <c r="Y83" s="765">
        <f t="shared" si="725"/>
        <v>10</v>
      </c>
      <c r="Z83" s="766">
        <f t="shared" si="725"/>
        <v>0</v>
      </c>
      <c r="AA83" s="766">
        <f t="shared" si="725"/>
        <v>0</v>
      </c>
      <c r="AB83" s="766">
        <f t="shared" si="725"/>
        <v>0</v>
      </c>
      <c r="AC83" s="765">
        <f t="shared" si="725"/>
        <v>0</v>
      </c>
      <c r="AD83" s="766">
        <f t="shared" si="725"/>
        <v>1</v>
      </c>
      <c r="AE83" s="765">
        <f t="shared" si="725"/>
        <v>75</v>
      </c>
      <c r="AF83" s="766">
        <f t="shared" si="725"/>
        <v>0</v>
      </c>
      <c r="AG83" s="766">
        <f t="shared" si="725"/>
        <v>0</v>
      </c>
      <c r="AH83" s="766">
        <f t="shared" si="725"/>
        <v>0</v>
      </c>
      <c r="AI83" s="766">
        <f t="shared" si="725"/>
        <v>0</v>
      </c>
      <c r="AJ83" s="766">
        <f t="shared" si="725"/>
        <v>0</v>
      </c>
      <c r="AK83" s="766">
        <f t="shared" si="725"/>
        <v>0</v>
      </c>
      <c r="AL83" s="766">
        <f t="shared" si="725"/>
        <v>1</v>
      </c>
      <c r="AM83" s="765">
        <f t="shared" si="725"/>
        <v>94</v>
      </c>
      <c r="AN83" s="766">
        <f t="shared" si="725"/>
        <v>0</v>
      </c>
      <c r="AO83" s="766">
        <f t="shared" si="725"/>
        <v>0</v>
      </c>
      <c r="AP83" s="766">
        <f t="shared" si="725"/>
        <v>0</v>
      </c>
      <c r="AQ83" s="765">
        <f t="shared" si="725"/>
        <v>0</v>
      </c>
      <c r="AR83" s="766">
        <f t="shared" ref="AR83:BG83" si="726">SUM(AR84:AR92)</f>
        <v>0</v>
      </c>
      <c r="AS83" s="765">
        <f t="shared" si="726"/>
        <v>0</v>
      </c>
      <c r="AT83" s="766">
        <f t="shared" si="726"/>
        <v>1</v>
      </c>
      <c r="AU83" s="766">
        <f t="shared" si="726"/>
        <v>15.666666666666666</v>
      </c>
      <c r="AV83" s="766">
        <f t="shared" si="726"/>
        <v>0</v>
      </c>
      <c r="AW83" s="766">
        <f t="shared" si="726"/>
        <v>0</v>
      </c>
      <c r="AX83" s="766">
        <f t="shared" si="726"/>
        <v>1</v>
      </c>
      <c r="AY83" s="766">
        <f t="shared" si="726"/>
        <v>7.333333333333333</v>
      </c>
      <c r="AZ83" s="766">
        <f t="shared" si="726"/>
        <v>0</v>
      </c>
      <c r="BA83" s="766">
        <f t="shared" si="726"/>
        <v>0</v>
      </c>
      <c r="BB83" s="766">
        <f t="shared" si="726"/>
        <v>0</v>
      </c>
      <c r="BC83" s="766">
        <f t="shared" si="726"/>
        <v>0</v>
      </c>
      <c r="BD83" s="766">
        <f t="shared" si="726"/>
        <v>0</v>
      </c>
      <c r="BE83" s="766">
        <f t="shared" si="726"/>
        <v>0</v>
      </c>
      <c r="BF83" s="766">
        <f t="shared" si="726"/>
        <v>334</v>
      </c>
      <c r="BG83" s="766">
        <f t="shared" si="726"/>
        <v>139.33333333333331</v>
      </c>
      <c r="BH83" s="425"/>
      <c r="BI83" s="424"/>
      <c r="BJ83" s="424"/>
      <c r="BK83" s="424"/>
      <c r="BL83" s="424"/>
      <c r="BM83" s="424">
        <v>7</v>
      </c>
      <c r="BN83" s="974" t="s">
        <v>653</v>
      </c>
      <c r="BO83" s="975" t="s">
        <v>654</v>
      </c>
      <c r="BP83" s="927">
        <v>1</v>
      </c>
      <c r="BQ83" s="424"/>
      <c r="BR83" s="424"/>
      <c r="BS83" s="424"/>
      <c r="BT83" s="424"/>
      <c r="BU83" s="424"/>
      <c r="BV83" s="541"/>
      <c r="BW83" s="541"/>
      <c r="BX83" s="424">
        <f t="shared" ref="BX83:DC83" si="727">SUM(BX84:BX92)</f>
        <v>162</v>
      </c>
      <c r="BY83" s="424">
        <f t="shared" si="727"/>
        <v>126</v>
      </c>
      <c r="BZ83" s="424">
        <f t="shared" si="727"/>
        <v>0</v>
      </c>
      <c r="CA83" s="765">
        <f t="shared" si="727"/>
        <v>0</v>
      </c>
      <c r="CB83" s="765">
        <f t="shared" si="727"/>
        <v>36</v>
      </c>
      <c r="CC83" s="765">
        <f t="shared" si="727"/>
        <v>72</v>
      </c>
      <c r="CD83" s="765">
        <f t="shared" si="727"/>
        <v>90</v>
      </c>
      <c r="CE83" s="765">
        <f t="shared" si="727"/>
        <v>198</v>
      </c>
      <c r="CF83" s="766">
        <f t="shared" si="727"/>
        <v>0</v>
      </c>
      <c r="CG83" s="766">
        <f t="shared" si="727"/>
        <v>0</v>
      </c>
      <c r="CH83" s="766">
        <f t="shared" si="727"/>
        <v>0</v>
      </c>
      <c r="CI83" s="766">
        <f t="shared" si="727"/>
        <v>0</v>
      </c>
      <c r="CJ83" s="766">
        <f t="shared" si="727"/>
        <v>0</v>
      </c>
      <c r="CK83" s="765">
        <f t="shared" si="727"/>
        <v>17.2</v>
      </c>
      <c r="CL83" s="766">
        <f t="shared" si="727"/>
        <v>0</v>
      </c>
      <c r="CM83" s="766">
        <f t="shared" si="727"/>
        <v>0</v>
      </c>
      <c r="CN83" s="766">
        <f t="shared" si="727"/>
        <v>0</v>
      </c>
      <c r="CO83" s="765">
        <f t="shared" si="727"/>
        <v>0</v>
      </c>
      <c r="CP83" s="766">
        <f t="shared" si="727"/>
        <v>1</v>
      </c>
      <c r="CQ83" s="765">
        <f t="shared" si="727"/>
        <v>75</v>
      </c>
      <c r="CR83" s="766">
        <f t="shared" si="727"/>
        <v>0</v>
      </c>
      <c r="CS83" s="766">
        <f t="shared" si="727"/>
        <v>0</v>
      </c>
      <c r="CT83" s="766">
        <f t="shared" si="727"/>
        <v>0</v>
      </c>
      <c r="CU83" s="766">
        <f t="shared" si="727"/>
        <v>0</v>
      </c>
      <c r="CV83" s="766">
        <f t="shared" si="727"/>
        <v>0</v>
      </c>
      <c r="CW83" s="766">
        <f t="shared" si="727"/>
        <v>0</v>
      </c>
      <c r="CX83" s="766">
        <f t="shared" si="727"/>
        <v>1</v>
      </c>
      <c r="CY83" s="765">
        <f t="shared" si="727"/>
        <v>94</v>
      </c>
      <c r="CZ83" s="766">
        <f t="shared" si="727"/>
        <v>0</v>
      </c>
      <c r="DA83" s="766">
        <f t="shared" si="727"/>
        <v>0</v>
      </c>
      <c r="DB83" s="766">
        <f t="shared" si="727"/>
        <v>0</v>
      </c>
      <c r="DC83" s="765">
        <f t="shared" si="727"/>
        <v>0</v>
      </c>
      <c r="DD83" s="766">
        <f t="shared" ref="DD83:DS83" si="728">SUM(DD84:DD92)</f>
        <v>2</v>
      </c>
      <c r="DE83" s="766">
        <f t="shared" si="728"/>
        <v>30</v>
      </c>
      <c r="DF83" s="766">
        <f t="shared" si="728"/>
        <v>0</v>
      </c>
      <c r="DG83" s="766">
        <f t="shared" si="728"/>
        <v>0</v>
      </c>
      <c r="DH83" s="766">
        <f t="shared" si="728"/>
        <v>0</v>
      </c>
      <c r="DI83" s="766">
        <f t="shared" si="728"/>
        <v>0</v>
      </c>
      <c r="DJ83" s="766">
        <f t="shared" si="728"/>
        <v>0</v>
      </c>
      <c r="DK83" s="766">
        <f t="shared" si="728"/>
        <v>0</v>
      </c>
      <c r="DL83" s="766">
        <f t="shared" si="728"/>
        <v>1</v>
      </c>
      <c r="DM83" s="766">
        <f t="shared" si="728"/>
        <v>8</v>
      </c>
      <c r="DN83" s="766">
        <f t="shared" si="728"/>
        <v>0</v>
      </c>
      <c r="DO83" s="766">
        <f t="shared" si="728"/>
        <v>0</v>
      </c>
      <c r="DP83" s="766">
        <f t="shared" si="728"/>
        <v>0</v>
      </c>
      <c r="DQ83" s="766">
        <f t="shared" si="728"/>
        <v>0</v>
      </c>
      <c r="DR83" s="766">
        <f t="shared" si="728"/>
        <v>494.2</v>
      </c>
      <c r="DS83" s="766">
        <f t="shared" si="728"/>
        <v>308</v>
      </c>
      <c r="DT83" s="425"/>
      <c r="DU83" s="424"/>
      <c r="DV83" s="424"/>
      <c r="DW83" s="424"/>
      <c r="DX83" s="424"/>
      <c r="DY83" s="424">
        <v>7</v>
      </c>
      <c r="DZ83" s="974" t="s">
        <v>653</v>
      </c>
      <c r="EA83" s="975" t="s">
        <v>654</v>
      </c>
      <c r="EB83" s="927">
        <v>1</v>
      </c>
      <c r="EC83" s="424"/>
      <c r="ED83" s="424"/>
      <c r="EE83" s="424"/>
      <c r="EF83" s="424"/>
      <c r="EG83" s="424"/>
      <c r="EH83" s="424"/>
      <c r="EI83" s="424"/>
      <c r="EJ83" s="429">
        <f t="shared" si="679"/>
        <v>292</v>
      </c>
      <c r="EK83" s="429">
        <f t="shared" si="680"/>
        <v>210</v>
      </c>
      <c r="EL83" s="429">
        <f t="shared" si="681"/>
        <v>0</v>
      </c>
      <c r="EM83" s="1058">
        <f t="shared" si="682"/>
        <v>0</v>
      </c>
      <c r="EN83" s="1058">
        <f t="shared" si="683"/>
        <v>70</v>
      </c>
      <c r="EO83" s="1058">
        <f t="shared" si="684"/>
        <v>118</v>
      </c>
      <c r="EP83" s="1058">
        <f t="shared" si="685"/>
        <v>140</v>
      </c>
      <c r="EQ83" s="1058">
        <f t="shared" si="686"/>
        <v>282</v>
      </c>
      <c r="ER83" s="1058">
        <f t="shared" si="687"/>
        <v>0</v>
      </c>
      <c r="ES83" s="1058">
        <f t="shared" si="688"/>
        <v>0</v>
      </c>
      <c r="ET83" s="1058">
        <f t="shared" si="689"/>
        <v>0</v>
      </c>
      <c r="EU83" s="1058">
        <f t="shared" si="690"/>
        <v>0</v>
      </c>
      <c r="EV83" s="1058">
        <f t="shared" si="691"/>
        <v>2</v>
      </c>
      <c r="EW83" s="1058">
        <f t="shared" si="692"/>
        <v>27.2</v>
      </c>
      <c r="EX83" s="1058">
        <f t="shared" si="693"/>
        <v>0</v>
      </c>
      <c r="EY83" s="1058">
        <f t="shared" si="694"/>
        <v>0</v>
      </c>
      <c r="EZ83" s="1058">
        <f t="shared" si="695"/>
        <v>0</v>
      </c>
      <c r="FA83" s="1058">
        <f t="shared" si="696"/>
        <v>0</v>
      </c>
      <c r="FB83" s="1058">
        <f t="shared" si="697"/>
        <v>2</v>
      </c>
      <c r="FC83" s="1058">
        <f t="shared" si="698"/>
        <v>150</v>
      </c>
      <c r="FD83" s="1058">
        <f t="shared" si="699"/>
        <v>0</v>
      </c>
      <c r="FE83" s="1058">
        <f t="shared" si="700"/>
        <v>0</v>
      </c>
      <c r="FF83" s="1058">
        <f t="shared" si="701"/>
        <v>0</v>
      </c>
      <c r="FG83" s="1058">
        <f t="shared" si="702"/>
        <v>0</v>
      </c>
      <c r="FH83" s="1058">
        <f t="shared" si="703"/>
        <v>0</v>
      </c>
      <c r="FI83" s="1058">
        <f t="shared" si="704"/>
        <v>0</v>
      </c>
      <c r="FJ83" s="1058">
        <f t="shared" si="705"/>
        <v>2</v>
      </c>
      <c r="FK83" s="1058">
        <f t="shared" si="706"/>
        <v>188</v>
      </c>
      <c r="FL83" s="1058">
        <f t="shared" si="707"/>
        <v>0</v>
      </c>
      <c r="FM83" s="1058">
        <f t="shared" si="708"/>
        <v>0</v>
      </c>
      <c r="FN83" s="1058">
        <f t="shared" si="709"/>
        <v>0</v>
      </c>
      <c r="FO83" s="1059">
        <f t="shared" si="710"/>
        <v>0</v>
      </c>
      <c r="FP83" s="1058">
        <f t="shared" si="711"/>
        <v>2</v>
      </c>
      <c r="FQ83" s="1058">
        <f t="shared" si="712"/>
        <v>30</v>
      </c>
      <c r="FR83" s="1058">
        <f t="shared" si="713"/>
        <v>1</v>
      </c>
      <c r="FS83" s="1058">
        <f t="shared" si="714"/>
        <v>15.666666666666666</v>
      </c>
      <c r="FT83" s="1058">
        <f t="shared" si="715"/>
        <v>0</v>
      </c>
      <c r="FU83" s="1058">
        <f t="shared" si="716"/>
        <v>0</v>
      </c>
      <c r="FV83" s="1058">
        <f t="shared" si="717"/>
        <v>1</v>
      </c>
      <c r="FW83" s="1058">
        <f t="shared" si="718"/>
        <v>7.333333333333333</v>
      </c>
      <c r="FX83" s="1058">
        <f t="shared" si="719"/>
        <v>1</v>
      </c>
      <c r="FY83" s="1058">
        <f t="shared" si="720"/>
        <v>8</v>
      </c>
      <c r="FZ83" s="1058">
        <f t="shared" si="721"/>
        <v>0</v>
      </c>
      <c r="GA83" s="1058">
        <f t="shared" si="722"/>
        <v>0</v>
      </c>
      <c r="GB83" s="1058">
        <f t="shared" si="723"/>
        <v>0</v>
      </c>
      <c r="GC83" s="1058">
        <f t="shared" si="724"/>
        <v>0</v>
      </c>
      <c r="GE83" s="1058">
        <v>828.2</v>
      </c>
      <c r="GF83" s="1058">
        <v>447.33333333333331</v>
      </c>
      <c r="GG83" s="424"/>
      <c r="GH83" s="424"/>
      <c r="GI83" s="424"/>
      <c r="GJ83" s="424"/>
      <c r="GL83" s="559">
        <v>700</v>
      </c>
      <c r="GM83" s="559">
        <v>150</v>
      </c>
      <c r="GN83" s="470" t="s">
        <v>653</v>
      </c>
      <c r="GO83" s="463" t="s">
        <v>654</v>
      </c>
      <c r="GP83" s="463">
        <v>1</v>
      </c>
      <c r="GQ83" s="406"/>
      <c r="GR83" s="422"/>
    </row>
    <row r="84" spans="1:200" ht="25.5" customHeight="1" x14ac:dyDescent="0.45">
      <c r="A84" s="424"/>
      <c r="B84" s="951" t="s">
        <v>148</v>
      </c>
      <c r="C84" s="952" t="s">
        <v>182</v>
      </c>
      <c r="D84" s="929" t="s">
        <v>24</v>
      </c>
      <c r="E84" s="593" t="s">
        <v>342</v>
      </c>
      <c r="F84" s="593" t="s">
        <v>469</v>
      </c>
      <c r="G84" s="593">
        <v>7</v>
      </c>
      <c r="H84" s="593">
        <v>22</v>
      </c>
      <c r="I84" s="593">
        <v>1</v>
      </c>
      <c r="J84" s="660">
        <v>1</v>
      </c>
      <c r="K84" s="593">
        <f>SUM(J84)*2</f>
        <v>2</v>
      </c>
      <c r="L84" s="629">
        <v>60</v>
      </c>
      <c r="M84" s="594">
        <f t="shared" ref="M84" si="729">SUM(N84+P84+R84+T84+V84)</f>
        <v>38</v>
      </c>
      <c r="N84" s="595"/>
      <c r="O84" s="852"/>
      <c r="P84" s="853">
        <v>22</v>
      </c>
      <c r="Q84" s="852">
        <f t="shared" ref="Q84:Q85" si="730">P84*J84</f>
        <v>22</v>
      </c>
      <c r="R84" s="853">
        <v>16</v>
      </c>
      <c r="S84" s="852">
        <f t="shared" ref="S84:S85" si="731">SUM(R84)*J84</f>
        <v>16</v>
      </c>
      <c r="T84" s="853"/>
      <c r="U84" s="854">
        <f t="shared" ref="U84:U85" si="732">SUM(T84)*K84</f>
        <v>0</v>
      </c>
      <c r="V84" s="853"/>
      <c r="W84" s="854">
        <f t="shared" ref="W84:W85" si="733">SUM(V84)*J84*5</f>
        <v>0</v>
      </c>
      <c r="X84" s="854">
        <f t="shared" ref="X84" si="734">SUM(J84*AX84*2+K84*AZ84*2)</f>
        <v>2</v>
      </c>
      <c r="Y84" s="852">
        <f t="shared" ref="Y84:Y85" si="735">SUM(L84*5/100*J84)</f>
        <v>3</v>
      </c>
      <c r="Z84" s="853"/>
      <c r="AA84" s="854"/>
      <c r="AB84" s="853"/>
      <c r="AC84" s="852">
        <f t="shared" ref="AC84:AC85" si="736">SUM(AB84)*3*H84/5</f>
        <v>0</v>
      </c>
      <c r="AD84" s="853"/>
      <c r="AE84" s="855">
        <f t="shared" ref="AE84:AE85" si="737">SUM(AD84*H84*(30+4))</f>
        <v>0</v>
      </c>
      <c r="AF84" s="853"/>
      <c r="AG84" s="854">
        <f t="shared" ref="AG84:AG85" si="738">SUM(AF84*H84*3)</f>
        <v>0</v>
      </c>
      <c r="AH84" s="853"/>
      <c r="AI84" s="854">
        <f t="shared" ref="AI84:AI85" si="739">SUM(AH84*H84/3)</f>
        <v>0</v>
      </c>
      <c r="AJ84" s="853"/>
      <c r="AK84" s="854">
        <f t="shared" ref="AK84:AK85" si="740">SUM(AJ84*H84*2/3)</f>
        <v>0</v>
      </c>
      <c r="AL84" s="853"/>
      <c r="AM84" s="852">
        <f>SUM(AL84*H84*2)</f>
        <v>0</v>
      </c>
      <c r="AN84" s="853"/>
      <c r="AO84" s="854">
        <f t="shared" ref="AO84:AO85" si="741">SUM(AN84*J84*2)</f>
        <v>0</v>
      </c>
      <c r="AP84" s="853"/>
      <c r="AQ84" s="852">
        <f t="shared" ref="AQ84:AQ85" si="742">SUM(AP84*H84*2)</f>
        <v>0</v>
      </c>
      <c r="AR84" s="853"/>
      <c r="AS84" s="852">
        <f>SUM(J84*AR84*6)</f>
        <v>0</v>
      </c>
      <c r="AT84" s="853"/>
      <c r="AU84" s="854">
        <f t="shared" ref="AU84:AU85" si="743">AT84*H84/3</f>
        <v>0</v>
      </c>
      <c r="AV84" s="853"/>
      <c r="AW84" s="854">
        <f>SUM(J84*AV84*6)</f>
        <v>0</v>
      </c>
      <c r="AX84" s="853">
        <v>1</v>
      </c>
      <c r="AY84" s="854">
        <f>AX84*H84/3</f>
        <v>7.333333333333333</v>
      </c>
      <c r="AZ84" s="853"/>
      <c r="BA84" s="854">
        <f t="shared" ref="BA84:BA85" si="744">SUM(AZ84*K84*5*6)</f>
        <v>0</v>
      </c>
      <c r="BB84" s="853"/>
      <c r="BC84" s="854">
        <f t="shared" ref="BC84:BC85" si="745">SUM(BB84*K84*4*6)</f>
        <v>0</v>
      </c>
      <c r="BD84" s="853"/>
      <c r="BE84" s="854">
        <f t="shared" ref="BE84:BE85" si="746">SUM(BD84*50)</f>
        <v>0</v>
      </c>
      <c r="BF84" s="854">
        <f t="shared" ref="BF84:BF85" si="747">O84+Q84+S84+U84+W84+X84+Y84+AA84+AC84+AE84+AG84+AI84+AK84+AM84+AO84+AQ84+AS84+AU84+AW84+AY84+BA84+BC84+BE84</f>
        <v>50.333333333333336</v>
      </c>
      <c r="BG84" s="854">
        <f t="shared" ref="BG84:BG85" si="748">BC84+BA84+AY84+AW84+AS84+AQ84+X84+W84+U84+S84+Q84+O84</f>
        <v>47.333333333333329</v>
      </c>
      <c r="BH84" s="84"/>
      <c r="BI84" s="424"/>
      <c r="BJ84" s="424"/>
      <c r="BK84" s="424"/>
      <c r="BL84" s="424"/>
      <c r="BM84" s="424"/>
      <c r="BN84" s="951" t="s">
        <v>148</v>
      </c>
      <c r="BO84" s="952" t="s">
        <v>182</v>
      </c>
      <c r="BP84" s="929" t="s">
        <v>24</v>
      </c>
      <c r="BQ84" s="593" t="s">
        <v>342</v>
      </c>
      <c r="BR84" s="593" t="s">
        <v>382</v>
      </c>
      <c r="BS84" s="593">
        <v>6</v>
      </c>
      <c r="BT84" s="593">
        <v>47</v>
      </c>
      <c r="BU84" s="593">
        <v>1</v>
      </c>
      <c r="BV84" s="660">
        <v>2</v>
      </c>
      <c r="BW84" s="660">
        <f>SUM(BV84)*2</f>
        <v>4</v>
      </c>
      <c r="BX84" s="591">
        <v>100</v>
      </c>
      <c r="BY84" s="594">
        <f t="shared" ref="BY84:BY86" si="749">SUM(BZ84+CB84+CD84+CF84+CH84)</f>
        <v>78</v>
      </c>
      <c r="BZ84" s="595"/>
      <c r="CA84" s="767"/>
      <c r="CB84" s="796">
        <v>28</v>
      </c>
      <c r="CC84" s="767">
        <f t="shared" ref="CC84:CC85" si="750">CB84*BV84</f>
        <v>56</v>
      </c>
      <c r="CD84" s="796">
        <v>50</v>
      </c>
      <c r="CE84" s="767">
        <f t="shared" ref="CE84" si="751">SUM(CD84)*BV84</f>
        <v>100</v>
      </c>
      <c r="CF84" s="768"/>
      <c r="CG84" s="769">
        <f t="shared" ref="CG84" si="752">SUM(CF84)*BW84</f>
        <v>0</v>
      </c>
      <c r="CH84" s="768"/>
      <c r="CI84" s="769">
        <f>SUM(CH84)*BW84</f>
        <v>0</v>
      </c>
      <c r="CJ84" s="769">
        <f t="shared" ref="CJ84" si="753">SUM(BV84*DJ84*2+BW84*DL84*2)</f>
        <v>0</v>
      </c>
      <c r="CK84" s="767">
        <f t="shared" ref="CK84" si="754">SUM(BX84*5/100*BV84)</f>
        <v>10</v>
      </c>
      <c r="CL84" s="768"/>
      <c r="CM84" s="769"/>
      <c r="CN84" s="768"/>
      <c r="CO84" s="767">
        <f t="shared" ref="CO84" si="755">SUM(CN84)*3*BT84/5</f>
        <v>0</v>
      </c>
      <c r="CP84" s="768"/>
      <c r="CQ84" s="770">
        <f t="shared" ref="CQ84:CQ85" si="756">SUM(CP84*BT84*(30+4))</f>
        <v>0</v>
      </c>
      <c r="CR84" s="768"/>
      <c r="CS84" s="769">
        <f t="shared" ref="CS84:CS86" si="757">SUM(CR84*BT84*3)</f>
        <v>0</v>
      </c>
      <c r="CT84" s="769"/>
      <c r="CU84" s="769">
        <f t="shared" ref="CU84:CU86" si="758">SUM(CT84*BT84/3)</f>
        <v>0</v>
      </c>
      <c r="CV84" s="768"/>
      <c r="CW84" s="769">
        <f t="shared" ref="CW84:CW85" si="759">SUM(CV84*BT84*2/3)</f>
        <v>0</v>
      </c>
      <c r="CX84" s="768">
        <v>1</v>
      </c>
      <c r="CY84" s="767">
        <f t="shared" ref="CY84" si="760">SUM(CX84*BT84*2)</f>
        <v>94</v>
      </c>
      <c r="CZ84" s="768"/>
      <c r="DA84" s="769">
        <f t="shared" ref="DA84" si="761">SUM(CZ84*BV84*2)</f>
        <v>0</v>
      </c>
      <c r="DB84" s="768"/>
      <c r="DC84" s="767">
        <f t="shared" ref="DC84:DC85" si="762">SUM(DB84*BT84*2)</f>
        <v>0</v>
      </c>
      <c r="DD84" s="768">
        <v>1</v>
      </c>
      <c r="DE84" s="769">
        <f>DD84*BV84*6</f>
        <v>12</v>
      </c>
      <c r="DF84" s="768"/>
      <c r="DG84" s="769">
        <f t="shared" ref="DG84:DG86" si="763">DF84*BT84/3</f>
        <v>0</v>
      </c>
      <c r="DH84" s="768"/>
      <c r="DI84" s="769">
        <f t="shared" ref="DI84" si="764">SUM(BV84*DH84*6)</f>
        <v>0</v>
      </c>
      <c r="DJ84" s="768"/>
      <c r="DK84" s="769">
        <f>SUM(BV84*DJ84*8)</f>
        <v>0</v>
      </c>
      <c r="DL84" s="769"/>
      <c r="DM84" s="769">
        <f t="shared" ref="DM84:DM85" si="765">SUM(DL84*BW84*5*6)</f>
        <v>0</v>
      </c>
      <c r="DN84" s="768"/>
      <c r="DO84" s="769">
        <f t="shared" ref="DO84:DO85" si="766">SUM(DN84*BW84*4*6)</f>
        <v>0</v>
      </c>
      <c r="DP84" s="768"/>
      <c r="DQ84" s="769">
        <f t="shared" ref="DQ84:DQ86" si="767">SUM(DP84*50)</f>
        <v>0</v>
      </c>
      <c r="DR84" s="769">
        <f t="shared" ref="DR84:DR86" si="768">CA84+CC84+CE84+CG84+CI84+CJ84+CK84+CM84+CO84+CQ84+CS84+CU84+CW84+CY84+DA84+DC84+DE84+DG84+DI84+DK84+DM84+DO84+DQ84</f>
        <v>272</v>
      </c>
      <c r="DS84" s="769">
        <f t="shared" ref="DS84:DS86" si="769">DO84+DM84+DK84+DI84+DE84+DC84+CJ84+CI84+CG84+CE84+CC84+CA84</f>
        <v>168</v>
      </c>
      <c r="DT84" s="84"/>
      <c r="DU84" s="84"/>
      <c r="DV84" s="49"/>
      <c r="DW84" s="49"/>
      <c r="DX84" s="49"/>
      <c r="DY84" s="424"/>
      <c r="DZ84" s="971"/>
      <c r="EA84" s="972"/>
      <c r="EB84" s="611"/>
      <c r="EC84" s="424"/>
      <c r="ED84" s="424"/>
      <c r="EE84" s="424"/>
      <c r="EF84" s="424"/>
      <c r="EG84" s="424"/>
      <c r="EH84" s="424"/>
      <c r="EI84" s="424"/>
      <c r="EJ84" s="429">
        <f t="shared" si="679"/>
        <v>160</v>
      </c>
      <c r="EK84" s="429">
        <f t="shared" si="680"/>
        <v>116</v>
      </c>
      <c r="EL84" s="429">
        <f t="shared" si="681"/>
        <v>0</v>
      </c>
      <c r="EM84" s="1058">
        <f t="shared" si="682"/>
        <v>0</v>
      </c>
      <c r="EN84" s="1058">
        <f t="shared" si="683"/>
        <v>50</v>
      </c>
      <c r="EO84" s="1058">
        <f t="shared" si="684"/>
        <v>78</v>
      </c>
      <c r="EP84" s="1058">
        <f t="shared" si="685"/>
        <v>66</v>
      </c>
      <c r="EQ84" s="1058">
        <f t="shared" si="686"/>
        <v>116</v>
      </c>
      <c r="ER84" s="1058">
        <f t="shared" si="687"/>
        <v>0</v>
      </c>
      <c r="ES84" s="1058">
        <f t="shared" si="688"/>
        <v>0</v>
      </c>
      <c r="ET84" s="1058">
        <f t="shared" si="689"/>
        <v>0</v>
      </c>
      <c r="EU84" s="1058">
        <f t="shared" si="690"/>
        <v>0</v>
      </c>
      <c r="EV84" s="1058">
        <f t="shared" si="691"/>
        <v>2</v>
      </c>
      <c r="EW84" s="1058">
        <f t="shared" si="692"/>
        <v>13</v>
      </c>
      <c r="EX84" s="1058">
        <f t="shared" si="693"/>
        <v>0</v>
      </c>
      <c r="EY84" s="1058">
        <f t="shared" si="694"/>
        <v>0</v>
      </c>
      <c r="EZ84" s="1058">
        <f t="shared" si="695"/>
        <v>0</v>
      </c>
      <c r="FA84" s="1058">
        <f t="shared" si="696"/>
        <v>0</v>
      </c>
      <c r="FB84" s="1058">
        <f t="shared" si="697"/>
        <v>0</v>
      </c>
      <c r="FC84" s="1058">
        <f t="shared" si="698"/>
        <v>0</v>
      </c>
      <c r="FD84" s="1058">
        <f t="shared" si="699"/>
        <v>0</v>
      </c>
      <c r="FE84" s="1058">
        <f t="shared" si="700"/>
        <v>0</v>
      </c>
      <c r="FF84" s="1058">
        <f t="shared" si="701"/>
        <v>0</v>
      </c>
      <c r="FG84" s="1058">
        <f t="shared" si="702"/>
        <v>0</v>
      </c>
      <c r="FH84" s="1058">
        <f t="shared" si="703"/>
        <v>0</v>
      </c>
      <c r="FI84" s="1058">
        <f t="shared" si="704"/>
        <v>0</v>
      </c>
      <c r="FJ84" s="1058">
        <f t="shared" si="705"/>
        <v>1</v>
      </c>
      <c r="FK84" s="1058">
        <f t="shared" si="706"/>
        <v>94</v>
      </c>
      <c r="FL84" s="1058">
        <f t="shared" si="707"/>
        <v>0</v>
      </c>
      <c r="FM84" s="1058">
        <f t="shared" si="708"/>
        <v>0</v>
      </c>
      <c r="FN84" s="1058">
        <f t="shared" si="709"/>
        <v>0</v>
      </c>
      <c r="FO84" s="1059">
        <f t="shared" si="710"/>
        <v>0</v>
      </c>
      <c r="FP84" s="1058">
        <f t="shared" si="711"/>
        <v>1</v>
      </c>
      <c r="FQ84" s="1058">
        <f t="shared" si="712"/>
        <v>12</v>
      </c>
      <c r="FR84" s="1058">
        <f t="shared" si="713"/>
        <v>0</v>
      </c>
      <c r="FS84" s="1058">
        <f t="shared" si="714"/>
        <v>0</v>
      </c>
      <c r="FT84" s="1058">
        <f t="shared" si="715"/>
        <v>0</v>
      </c>
      <c r="FU84" s="1058">
        <f t="shared" si="716"/>
        <v>0</v>
      </c>
      <c r="FV84" s="1058">
        <f t="shared" si="717"/>
        <v>1</v>
      </c>
      <c r="FW84" s="1058">
        <f t="shared" si="718"/>
        <v>7.333333333333333</v>
      </c>
      <c r="FX84" s="1058">
        <f t="shared" si="719"/>
        <v>0</v>
      </c>
      <c r="FY84" s="1058">
        <f t="shared" si="720"/>
        <v>0</v>
      </c>
      <c r="FZ84" s="1058">
        <f t="shared" si="721"/>
        <v>0</v>
      </c>
      <c r="GA84" s="1058">
        <f t="shared" si="722"/>
        <v>0</v>
      </c>
      <c r="GB84" s="1058">
        <f t="shared" si="723"/>
        <v>0</v>
      </c>
      <c r="GC84" s="1058">
        <f t="shared" si="724"/>
        <v>0</v>
      </c>
      <c r="GE84" s="1058">
        <v>322.33333333333331</v>
      </c>
      <c r="GF84" s="1058">
        <v>215.33333333333331</v>
      </c>
      <c r="GG84" s="424"/>
      <c r="GH84" s="424"/>
      <c r="GI84" s="424"/>
      <c r="GJ84" s="424"/>
      <c r="GL84" s="559"/>
      <c r="GM84" s="559"/>
      <c r="GN84" s="9"/>
      <c r="GO84" s="17"/>
      <c r="GP84" s="17"/>
      <c r="GQ84" s="406"/>
      <c r="GR84" s="422"/>
    </row>
    <row r="85" spans="1:200" ht="24.95" customHeight="1" x14ac:dyDescent="0.45">
      <c r="A85" s="424"/>
      <c r="B85" s="951" t="s">
        <v>148</v>
      </c>
      <c r="C85" s="952" t="s">
        <v>182</v>
      </c>
      <c r="D85" s="929" t="s">
        <v>24</v>
      </c>
      <c r="E85" s="593" t="s">
        <v>342</v>
      </c>
      <c r="F85" s="593" t="s">
        <v>382</v>
      </c>
      <c r="G85" s="593">
        <v>5</v>
      </c>
      <c r="H85" s="593">
        <v>47</v>
      </c>
      <c r="I85" s="593">
        <v>1</v>
      </c>
      <c r="J85" s="660">
        <v>2</v>
      </c>
      <c r="K85" s="593">
        <f t="shared" ref="K85" si="770">SUM(J85)*2</f>
        <v>4</v>
      </c>
      <c r="L85" s="591">
        <v>70</v>
      </c>
      <c r="M85" s="594">
        <f t="shared" ref="M85" si="771">SUM(N85+P85+R85+T85+V85)</f>
        <v>46</v>
      </c>
      <c r="N85" s="595"/>
      <c r="O85" s="852"/>
      <c r="P85" s="853">
        <v>12</v>
      </c>
      <c r="Q85" s="852">
        <f t="shared" si="730"/>
        <v>24</v>
      </c>
      <c r="R85" s="853">
        <v>34</v>
      </c>
      <c r="S85" s="852">
        <f t="shared" si="731"/>
        <v>68</v>
      </c>
      <c r="T85" s="853"/>
      <c r="U85" s="854">
        <f t="shared" si="732"/>
        <v>0</v>
      </c>
      <c r="V85" s="853"/>
      <c r="W85" s="854">
        <f t="shared" si="733"/>
        <v>0</v>
      </c>
      <c r="X85" s="854">
        <f t="shared" ref="X85" si="772">SUM(J85*AX85*2+K85*AZ85*2)</f>
        <v>0</v>
      </c>
      <c r="Y85" s="852">
        <f t="shared" si="735"/>
        <v>7</v>
      </c>
      <c r="Z85" s="853"/>
      <c r="AA85" s="854"/>
      <c r="AB85" s="853"/>
      <c r="AC85" s="852">
        <f t="shared" si="736"/>
        <v>0</v>
      </c>
      <c r="AD85" s="853"/>
      <c r="AE85" s="855">
        <f t="shared" si="737"/>
        <v>0</v>
      </c>
      <c r="AF85" s="853"/>
      <c r="AG85" s="854">
        <f t="shared" si="738"/>
        <v>0</v>
      </c>
      <c r="AH85" s="854"/>
      <c r="AI85" s="854">
        <f t="shared" si="739"/>
        <v>0</v>
      </c>
      <c r="AJ85" s="853"/>
      <c r="AK85" s="854">
        <f t="shared" si="740"/>
        <v>0</v>
      </c>
      <c r="AL85" s="853">
        <v>1</v>
      </c>
      <c r="AM85" s="852">
        <f t="shared" ref="AM85" si="773">SUM(AL85*H85*2)</f>
        <v>94</v>
      </c>
      <c r="AN85" s="853"/>
      <c r="AO85" s="854">
        <f t="shared" si="741"/>
        <v>0</v>
      </c>
      <c r="AP85" s="853"/>
      <c r="AQ85" s="852">
        <f t="shared" si="742"/>
        <v>0</v>
      </c>
      <c r="AR85" s="853"/>
      <c r="AS85" s="852">
        <f>SUM(J85*AR85*6)</f>
        <v>0</v>
      </c>
      <c r="AT85" s="853">
        <v>1</v>
      </c>
      <c r="AU85" s="854">
        <f t="shared" si="743"/>
        <v>15.666666666666666</v>
      </c>
      <c r="AV85" s="853"/>
      <c r="AW85" s="854">
        <f t="shared" ref="AW85" si="774">SUM(J85*AV85*6)</f>
        <v>0</v>
      </c>
      <c r="AX85" s="853"/>
      <c r="AY85" s="854">
        <f>SUM(J85*AX85*8)</f>
        <v>0</v>
      </c>
      <c r="AZ85" s="854"/>
      <c r="BA85" s="854">
        <f t="shared" si="744"/>
        <v>0</v>
      </c>
      <c r="BB85" s="853"/>
      <c r="BC85" s="854">
        <f t="shared" si="745"/>
        <v>0</v>
      </c>
      <c r="BD85" s="853"/>
      <c r="BE85" s="854">
        <f t="shared" si="746"/>
        <v>0</v>
      </c>
      <c r="BF85" s="854">
        <f t="shared" si="747"/>
        <v>208.66666666666666</v>
      </c>
      <c r="BG85" s="854">
        <f t="shared" si="748"/>
        <v>92</v>
      </c>
      <c r="BH85" s="84"/>
      <c r="BI85" s="49"/>
      <c r="BJ85" s="49"/>
      <c r="BK85" s="49"/>
      <c r="BL85" s="424"/>
      <c r="BM85" s="424"/>
      <c r="BN85" s="1025" t="s">
        <v>344</v>
      </c>
      <c r="BO85" s="1026" t="s">
        <v>182</v>
      </c>
      <c r="BP85" s="1011" t="s">
        <v>24</v>
      </c>
      <c r="BQ85" s="381" t="s">
        <v>342</v>
      </c>
      <c r="BR85" s="381" t="s">
        <v>468</v>
      </c>
      <c r="BS85" s="382">
        <v>10</v>
      </c>
      <c r="BT85" s="381">
        <v>66</v>
      </c>
      <c r="BU85" s="381">
        <v>2</v>
      </c>
      <c r="BV85" s="563">
        <v>3</v>
      </c>
      <c r="BW85" s="563">
        <f>SUM(BV85)*2</f>
        <v>6</v>
      </c>
      <c r="BX85" s="377">
        <v>20</v>
      </c>
      <c r="BY85" s="384">
        <f t="shared" si="749"/>
        <v>18</v>
      </c>
      <c r="BZ85" s="379"/>
      <c r="CA85" s="774"/>
      <c r="CB85" s="808"/>
      <c r="CC85" s="774">
        <f t="shared" si="750"/>
        <v>0</v>
      </c>
      <c r="CD85" s="808">
        <v>18</v>
      </c>
      <c r="CE85" s="774">
        <f t="shared" ref="CE85" si="775">SUM(CD85)*BV85</f>
        <v>54</v>
      </c>
      <c r="CF85" s="818"/>
      <c r="CG85" s="804">
        <f t="shared" ref="CG85" si="776">SUM(CF85)*BW85</f>
        <v>0</v>
      </c>
      <c r="CH85" s="818"/>
      <c r="CI85" s="804">
        <f t="shared" ref="CI85" si="777">SUM(CH85)*BV85*5</f>
        <v>0</v>
      </c>
      <c r="CJ85" s="804"/>
      <c r="CK85" s="774">
        <f t="shared" ref="CK85" si="778">SUM(BX85*5/100*BV85)</f>
        <v>3</v>
      </c>
      <c r="CL85" s="818"/>
      <c r="CM85" s="804"/>
      <c r="CN85" s="818"/>
      <c r="CO85" s="774">
        <f t="shared" ref="CO85" si="779">SUM(CN85)*3*BT85/5</f>
        <v>0</v>
      </c>
      <c r="CP85" s="818"/>
      <c r="CQ85" s="777">
        <f t="shared" si="756"/>
        <v>0</v>
      </c>
      <c r="CR85" s="818"/>
      <c r="CS85" s="804">
        <f t="shared" si="757"/>
        <v>0</v>
      </c>
      <c r="CT85" s="818"/>
      <c r="CU85" s="804">
        <f t="shared" si="758"/>
        <v>0</v>
      </c>
      <c r="CV85" s="818"/>
      <c r="CW85" s="804">
        <f t="shared" si="759"/>
        <v>0</v>
      </c>
      <c r="CX85" s="818"/>
      <c r="CY85" s="774">
        <f>SUM(CX85*BT85*2)</f>
        <v>0</v>
      </c>
      <c r="CZ85" s="818"/>
      <c r="DA85" s="804">
        <f t="shared" ref="DA85" si="780">SUM(CZ85*BV85)</f>
        <v>0</v>
      </c>
      <c r="DB85" s="818"/>
      <c r="DC85" s="774">
        <f t="shared" si="762"/>
        <v>0</v>
      </c>
      <c r="DD85" s="818">
        <v>1</v>
      </c>
      <c r="DE85" s="804">
        <f t="shared" ref="DE85" si="781">DD85*BV85*6</f>
        <v>18</v>
      </c>
      <c r="DF85" s="819"/>
      <c r="DG85" s="804">
        <f t="shared" si="763"/>
        <v>0</v>
      </c>
      <c r="DH85" s="818"/>
      <c r="DI85" s="804">
        <f t="shared" ref="DI85" si="782">SUM(DH85*BT85/3)</f>
        <v>0</v>
      </c>
      <c r="DJ85" s="818"/>
      <c r="DK85" s="804">
        <f t="shared" ref="DK85" si="783">SUM(BV85*DJ85*8)</f>
        <v>0</v>
      </c>
      <c r="DL85" s="818"/>
      <c r="DM85" s="804">
        <f t="shared" si="765"/>
        <v>0</v>
      </c>
      <c r="DN85" s="818"/>
      <c r="DO85" s="804">
        <f t="shared" si="766"/>
        <v>0</v>
      </c>
      <c r="DP85" s="818"/>
      <c r="DQ85" s="804">
        <f t="shared" si="767"/>
        <v>0</v>
      </c>
      <c r="DR85" s="804">
        <f t="shared" si="768"/>
        <v>75</v>
      </c>
      <c r="DS85" s="804">
        <f t="shared" si="769"/>
        <v>72</v>
      </c>
      <c r="DT85" s="84"/>
      <c r="DU85" s="424"/>
      <c r="DV85" s="424"/>
      <c r="DW85" s="424"/>
      <c r="DX85" s="424"/>
      <c r="DY85" s="424"/>
      <c r="DZ85" s="971"/>
      <c r="EA85" s="972"/>
      <c r="EB85" s="611"/>
      <c r="EC85" s="424"/>
      <c r="ED85" s="424"/>
      <c r="EE85" s="424"/>
      <c r="EF85" s="424"/>
      <c r="EG85" s="424"/>
      <c r="EH85" s="424"/>
      <c r="EI85" s="424"/>
      <c r="EJ85" s="429">
        <f t="shared" si="679"/>
        <v>90</v>
      </c>
      <c r="EK85" s="429">
        <f t="shared" si="680"/>
        <v>64</v>
      </c>
      <c r="EL85" s="429">
        <f t="shared" si="681"/>
        <v>0</v>
      </c>
      <c r="EM85" s="1058">
        <f t="shared" si="682"/>
        <v>0</v>
      </c>
      <c r="EN85" s="1058">
        <f t="shared" si="683"/>
        <v>12</v>
      </c>
      <c r="EO85" s="1058">
        <f t="shared" si="684"/>
        <v>24</v>
      </c>
      <c r="EP85" s="1058">
        <f t="shared" si="685"/>
        <v>52</v>
      </c>
      <c r="EQ85" s="1058">
        <f t="shared" si="686"/>
        <v>122</v>
      </c>
      <c r="ER85" s="1058">
        <f t="shared" si="687"/>
        <v>0</v>
      </c>
      <c r="ES85" s="1058">
        <f t="shared" si="688"/>
        <v>0</v>
      </c>
      <c r="ET85" s="1058">
        <f t="shared" si="689"/>
        <v>0</v>
      </c>
      <c r="EU85" s="1058">
        <f t="shared" si="690"/>
        <v>0</v>
      </c>
      <c r="EV85" s="1058">
        <f t="shared" si="691"/>
        <v>0</v>
      </c>
      <c r="EW85" s="1058">
        <f t="shared" si="692"/>
        <v>10</v>
      </c>
      <c r="EX85" s="1058">
        <f t="shared" si="693"/>
        <v>0</v>
      </c>
      <c r="EY85" s="1058">
        <f t="shared" si="694"/>
        <v>0</v>
      </c>
      <c r="EZ85" s="1058">
        <f t="shared" si="695"/>
        <v>0</v>
      </c>
      <c r="FA85" s="1058">
        <f t="shared" si="696"/>
        <v>0</v>
      </c>
      <c r="FB85" s="1058">
        <f t="shared" si="697"/>
        <v>0</v>
      </c>
      <c r="FC85" s="1058">
        <f t="shared" si="698"/>
        <v>0</v>
      </c>
      <c r="FD85" s="1058">
        <f t="shared" si="699"/>
        <v>0</v>
      </c>
      <c r="FE85" s="1058">
        <f t="shared" si="700"/>
        <v>0</v>
      </c>
      <c r="FF85" s="1058">
        <f t="shared" si="701"/>
        <v>0</v>
      </c>
      <c r="FG85" s="1058">
        <f t="shared" si="702"/>
        <v>0</v>
      </c>
      <c r="FH85" s="1058">
        <f t="shared" si="703"/>
        <v>0</v>
      </c>
      <c r="FI85" s="1058">
        <f t="shared" si="704"/>
        <v>0</v>
      </c>
      <c r="FJ85" s="1058">
        <f t="shared" si="705"/>
        <v>1</v>
      </c>
      <c r="FK85" s="1058">
        <f t="shared" si="706"/>
        <v>94</v>
      </c>
      <c r="FL85" s="1058">
        <f t="shared" si="707"/>
        <v>0</v>
      </c>
      <c r="FM85" s="1058">
        <f t="shared" si="708"/>
        <v>0</v>
      </c>
      <c r="FN85" s="1058">
        <f t="shared" si="709"/>
        <v>0</v>
      </c>
      <c r="FO85" s="1059">
        <f t="shared" si="710"/>
        <v>0</v>
      </c>
      <c r="FP85" s="1058">
        <f t="shared" si="711"/>
        <v>1</v>
      </c>
      <c r="FQ85" s="1058">
        <f t="shared" si="712"/>
        <v>18</v>
      </c>
      <c r="FR85" s="1058">
        <f t="shared" si="713"/>
        <v>1</v>
      </c>
      <c r="FS85" s="1058">
        <f t="shared" si="714"/>
        <v>15.666666666666666</v>
      </c>
      <c r="FT85" s="1058">
        <f t="shared" si="715"/>
        <v>0</v>
      </c>
      <c r="FU85" s="1058">
        <f t="shared" si="716"/>
        <v>0</v>
      </c>
      <c r="FV85" s="1058">
        <f t="shared" si="717"/>
        <v>0</v>
      </c>
      <c r="FW85" s="1058">
        <f t="shared" si="718"/>
        <v>0</v>
      </c>
      <c r="FX85" s="1058">
        <f t="shared" si="719"/>
        <v>0</v>
      </c>
      <c r="FY85" s="1058">
        <f t="shared" si="720"/>
        <v>0</v>
      </c>
      <c r="FZ85" s="1058">
        <f t="shared" si="721"/>
        <v>0</v>
      </c>
      <c r="GA85" s="1058">
        <f t="shared" si="722"/>
        <v>0</v>
      </c>
      <c r="GB85" s="1058">
        <f t="shared" si="723"/>
        <v>0</v>
      </c>
      <c r="GC85" s="1058">
        <f t="shared" si="724"/>
        <v>0</v>
      </c>
      <c r="GE85" s="1058">
        <v>283.66666666666663</v>
      </c>
      <c r="GF85" s="1058">
        <v>164</v>
      </c>
      <c r="GG85" s="424"/>
      <c r="GH85" s="424"/>
      <c r="GI85" s="424"/>
      <c r="GJ85" s="424"/>
      <c r="GL85" s="559"/>
      <c r="GM85" s="559"/>
      <c r="GN85" s="9"/>
      <c r="GO85" s="17"/>
      <c r="GP85" s="17"/>
      <c r="GQ85" s="406"/>
      <c r="GR85" s="422"/>
    </row>
    <row r="86" spans="1:200" ht="24.95" customHeight="1" x14ac:dyDescent="0.45">
      <c r="A86" s="424"/>
      <c r="B86" s="955" t="s">
        <v>150</v>
      </c>
      <c r="C86" s="956" t="s">
        <v>183</v>
      </c>
      <c r="D86" s="932" t="s">
        <v>51</v>
      </c>
      <c r="E86" s="160" t="s">
        <v>233</v>
      </c>
      <c r="F86" s="160" t="s">
        <v>242</v>
      </c>
      <c r="G86" s="260">
        <v>11</v>
      </c>
      <c r="H86" s="160">
        <v>5</v>
      </c>
      <c r="I86" s="160">
        <v>1</v>
      </c>
      <c r="J86" s="563">
        <v>1</v>
      </c>
      <c r="K86" s="160">
        <v>1</v>
      </c>
      <c r="L86" s="261"/>
      <c r="M86" s="259">
        <f>SUM(N86+P86+R86+T86+V86)</f>
        <v>0</v>
      </c>
      <c r="N86" s="258"/>
      <c r="O86" s="859">
        <f>SUM(N86)*I86</f>
        <v>0</v>
      </c>
      <c r="P86" s="860"/>
      <c r="Q86" s="859">
        <f>P86*J86</f>
        <v>0</v>
      </c>
      <c r="R86" s="860"/>
      <c r="S86" s="859">
        <f>SUM(R86)*J86</f>
        <v>0</v>
      </c>
      <c r="T86" s="860"/>
      <c r="U86" s="861">
        <f>SUM(T86)*K86</f>
        <v>0</v>
      </c>
      <c r="V86" s="860"/>
      <c r="W86" s="861">
        <f t="shared" ref="W86" si="784">SUM(V86)*J86*5</f>
        <v>0</v>
      </c>
      <c r="X86" s="861"/>
      <c r="Y86" s="865">
        <f>SUM(L86*15/100*J86)</f>
        <v>0</v>
      </c>
      <c r="Z86" s="860"/>
      <c r="AA86" s="861"/>
      <c r="AB86" s="860"/>
      <c r="AC86" s="859">
        <f t="shared" ref="AC86" si="785">SUM(AB86)*3*H86/5</f>
        <v>0</v>
      </c>
      <c r="AD86" s="860">
        <v>1</v>
      </c>
      <c r="AE86" s="862">
        <f t="shared" ref="AE86" si="786">SUM(AD86*H86*(15))</f>
        <v>75</v>
      </c>
      <c r="AF86" s="860"/>
      <c r="AG86" s="861">
        <f>SUM(AF86*H86*3)</f>
        <v>0</v>
      </c>
      <c r="AH86" s="860"/>
      <c r="AI86" s="861">
        <f t="shared" ref="AI86" si="787">SUM(AH86*H86/3)</f>
        <v>0</v>
      </c>
      <c r="AJ86" s="860"/>
      <c r="AK86" s="861">
        <f>SUM(AJ86*H86*2/3)</f>
        <v>0</v>
      </c>
      <c r="AL86" s="860"/>
      <c r="AM86" s="859">
        <f>SUM(AL86*H86*2)</f>
        <v>0</v>
      </c>
      <c r="AN86" s="860"/>
      <c r="AO86" s="861">
        <f>SUM(AN86*J86)</f>
        <v>0</v>
      </c>
      <c r="AP86" s="860"/>
      <c r="AQ86" s="859">
        <f>SUM(AP86*H86*2)</f>
        <v>0</v>
      </c>
      <c r="AR86" s="860"/>
      <c r="AS86" s="861">
        <f t="shared" ref="AS86" si="788">SUM(J86*AR86*6)</f>
        <v>0</v>
      </c>
      <c r="AT86" s="863"/>
      <c r="AU86" s="864">
        <f>AT86*H86/3</f>
        <v>0</v>
      </c>
      <c r="AV86" s="860"/>
      <c r="AW86" s="861">
        <f t="shared" ref="AW86" si="789">SUM(AV86*H86/3)</f>
        <v>0</v>
      </c>
      <c r="AX86" s="860"/>
      <c r="AY86" s="861">
        <f t="shared" ref="AY86" si="790">SUM(J86*AX86*8)</f>
        <v>0</v>
      </c>
      <c r="AZ86" s="860"/>
      <c r="BA86" s="861">
        <f>SUM(AZ86*K86*3*6)</f>
        <v>0</v>
      </c>
      <c r="BB86" s="860"/>
      <c r="BC86" s="861">
        <f>SUM(BB86*K86*4*6)</f>
        <v>0</v>
      </c>
      <c r="BD86" s="860"/>
      <c r="BE86" s="861">
        <f t="shared" ref="BE86" si="791">SUM(BD86*50)</f>
        <v>0</v>
      </c>
      <c r="BF86" s="864">
        <f>O86+Q86+S86+U86+W86+X86+Y86+AA86+AC86+AE86+AG86+AI86+AK86+AM86+AO86+AQ86+AS86+AU86+AW86+AY86+BA86+BC86+BE86</f>
        <v>75</v>
      </c>
      <c r="BG86" s="864">
        <f>BC86+BA86+AY86+AW86+AS86+AQ86+X86+W86+U86+S86+Q86+O86</f>
        <v>0</v>
      </c>
      <c r="BH86" s="84"/>
      <c r="BI86" s="424"/>
      <c r="BJ86" s="424"/>
      <c r="BK86" s="424"/>
      <c r="BL86" s="424"/>
      <c r="BM86" s="424"/>
      <c r="BN86" s="1023" t="s">
        <v>431</v>
      </c>
      <c r="BO86" s="1024" t="s">
        <v>182</v>
      </c>
      <c r="BP86" s="1010" t="s">
        <v>24</v>
      </c>
      <c r="BQ86" s="397" t="s">
        <v>342</v>
      </c>
      <c r="BR86" s="397" t="s">
        <v>246</v>
      </c>
      <c r="BS86" s="397">
        <v>2</v>
      </c>
      <c r="BT86" s="397">
        <v>45</v>
      </c>
      <c r="BU86" s="397">
        <v>1</v>
      </c>
      <c r="BV86" s="746">
        <v>2</v>
      </c>
      <c r="BW86" s="746">
        <f>SUM(BV86)*2</f>
        <v>4</v>
      </c>
      <c r="BX86" s="398">
        <f>42</f>
        <v>42</v>
      </c>
      <c r="BY86" s="399">
        <f t="shared" si="749"/>
        <v>30</v>
      </c>
      <c r="BZ86" s="398"/>
      <c r="CA86" s="774"/>
      <c r="CB86" s="774">
        <v>8</v>
      </c>
      <c r="CC86" s="774">
        <f t="shared" ref="CC86" si="792">BV86*CB86</f>
        <v>16</v>
      </c>
      <c r="CD86" s="774">
        <f>22</f>
        <v>22</v>
      </c>
      <c r="CE86" s="774">
        <f t="shared" ref="CE86" si="793">SUM(CD86)*BV86</f>
        <v>44</v>
      </c>
      <c r="CF86" s="814"/>
      <c r="CG86" s="815">
        <f t="shared" ref="CG86" si="794">SUM(CF86)*BW86</f>
        <v>0</v>
      </c>
      <c r="CH86" s="814"/>
      <c r="CI86" s="815">
        <f t="shared" ref="CI86" si="795">SUM(CH86)*BV86*1</f>
        <v>0</v>
      </c>
      <c r="CJ86" s="803">
        <f t="shared" ref="CJ86" si="796">2/8*BV86*DJ86</f>
        <v>0</v>
      </c>
      <c r="CK86" s="774">
        <f t="shared" ref="CK86" si="797">SUM(BX86*5/100*BV86)</f>
        <v>4.2</v>
      </c>
      <c r="CL86" s="814"/>
      <c r="CM86" s="815"/>
      <c r="CN86" s="814"/>
      <c r="CO86" s="816">
        <f t="shared" ref="CO86" si="798">SUM(CN86)*3*BT86/5</f>
        <v>0</v>
      </c>
      <c r="CP86" s="814"/>
      <c r="CQ86" s="816">
        <f t="shared" ref="CQ86" si="799">SUM(CP86*BT86*(30+4))</f>
        <v>0</v>
      </c>
      <c r="CR86" s="814"/>
      <c r="CS86" s="815">
        <f t="shared" si="757"/>
        <v>0</v>
      </c>
      <c r="CT86" s="814"/>
      <c r="CU86" s="803">
        <f t="shared" si="758"/>
        <v>0</v>
      </c>
      <c r="CV86" s="814"/>
      <c r="CW86" s="803">
        <f t="shared" ref="CW86" si="800">SUM(CV86*BT86*2/3)</f>
        <v>0</v>
      </c>
      <c r="CX86" s="814"/>
      <c r="CY86" s="816">
        <f t="shared" ref="CY86" si="801">SUM(CX86*BT86)</f>
        <v>0</v>
      </c>
      <c r="CZ86" s="814"/>
      <c r="DA86" s="815">
        <f t="shared" ref="DA86" si="802">SUM(CZ86*BV86)</f>
        <v>0</v>
      </c>
      <c r="DB86" s="814"/>
      <c r="DC86" s="816">
        <f t="shared" ref="DC86" si="803">SUM(DB86*BT86*2)</f>
        <v>0</v>
      </c>
      <c r="DD86" s="814"/>
      <c r="DE86" s="803">
        <f t="shared" ref="DE86" si="804">SUM(BV86*DD86*6)</f>
        <v>0</v>
      </c>
      <c r="DF86" s="817"/>
      <c r="DG86" s="803">
        <f t="shared" si="763"/>
        <v>0</v>
      </c>
      <c r="DH86" s="814"/>
      <c r="DI86" s="803">
        <f t="shared" ref="DI86" si="805">SUM(DH86*BT86/3)</f>
        <v>0</v>
      </c>
      <c r="DJ86" s="817"/>
      <c r="DK86" s="803">
        <f t="shared" ref="DK86" si="806">DJ86*BV86*8/2</f>
        <v>0</v>
      </c>
      <c r="DL86" s="814"/>
      <c r="DM86" s="803">
        <f t="shared" ref="DM86" si="807">DL86*BV86*8/2</f>
        <v>0</v>
      </c>
      <c r="DN86" s="814"/>
      <c r="DO86" s="815">
        <f t="shared" ref="DO86" si="808">SUM(DN86*BW86*4*6)</f>
        <v>0</v>
      </c>
      <c r="DP86" s="814"/>
      <c r="DQ86" s="803">
        <f t="shared" si="767"/>
        <v>0</v>
      </c>
      <c r="DR86" s="803">
        <f t="shared" si="768"/>
        <v>64.2</v>
      </c>
      <c r="DS86" s="803">
        <f t="shared" si="769"/>
        <v>60</v>
      </c>
      <c r="DT86" s="84"/>
      <c r="DU86" s="424"/>
      <c r="DV86" s="424"/>
      <c r="DW86" s="424"/>
      <c r="DX86" s="424"/>
      <c r="DY86" s="424"/>
      <c r="DZ86" s="971"/>
      <c r="EA86" s="972"/>
      <c r="EB86" s="611"/>
      <c r="EC86" s="424"/>
      <c r="ED86" s="424"/>
      <c r="EE86" s="424"/>
      <c r="EF86" s="424"/>
      <c r="EG86" s="424"/>
      <c r="EH86" s="424"/>
      <c r="EI86" s="424"/>
      <c r="EJ86" s="429">
        <f t="shared" ref="EJ86:GC86" si="809">SUM(BX86+L460)</f>
        <v>42</v>
      </c>
      <c r="EK86" s="429">
        <f t="shared" si="809"/>
        <v>30</v>
      </c>
      <c r="EL86" s="429">
        <f t="shared" si="809"/>
        <v>0</v>
      </c>
      <c r="EM86" s="1058">
        <f t="shared" si="809"/>
        <v>0</v>
      </c>
      <c r="EN86" s="1058">
        <f t="shared" si="809"/>
        <v>8</v>
      </c>
      <c r="EO86" s="1058">
        <f t="shared" si="809"/>
        <v>16</v>
      </c>
      <c r="EP86" s="1058">
        <f t="shared" si="809"/>
        <v>22</v>
      </c>
      <c r="EQ86" s="1058">
        <f t="shared" si="809"/>
        <v>44</v>
      </c>
      <c r="ER86" s="1058">
        <f t="shared" si="809"/>
        <v>0</v>
      </c>
      <c r="ES86" s="1058">
        <f t="shared" si="809"/>
        <v>0</v>
      </c>
      <c r="ET86" s="1058">
        <f t="shared" si="809"/>
        <v>0</v>
      </c>
      <c r="EU86" s="1058">
        <f t="shared" si="809"/>
        <v>0</v>
      </c>
      <c r="EV86" s="1058">
        <f t="shared" si="809"/>
        <v>0</v>
      </c>
      <c r="EW86" s="1058">
        <f t="shared" si="809"/>
        <v>4.2</v>
      </c>
      <c r="EX86" s="1058">
        <f t="shared" si="809"/>
        <v>0</v>
      </c>
      <c r="EY86" s="1058">
        <f t="shared" si="809"/>
        <v>0</v>
      </c>
      <c r="EZ86" s="1058">
        <f t="shared" si="809"/>
        <v>0</v>
      </c>
      <c r="FA86" s="1058">
        <f t="shared" si="809"/>
        <v>0</v>
      </c>
      <c r="FB86" s="1058">
        <f t="shared" si="809"/>
        <v>1</v>
      </c>
      <c r="FC86" s="1058">
        <f t="shared" si="809"/>
        <v>75</v>
      </c>
      <c r="FD86" s="1058">
        <f t="shared" si="809"/>
        <v>0</v>
      </c>
      <c r="FE86" s="1058">
        <f t="shared" si="809"/>
        <v>0</v>
      </c>
      <c r="FF86" s="1058">
        <f t="shared" si="809"/>
        <v>0</v>
      </c>
      <c r="FG86" s="1058">
        <f t="shared" si="809"/>
        <v>0</v>
      </c>
      <c r="FH86" s="1058">
        <f t="shared" si="809"/>
        <v>0</v>
      </c>
      <c r="FI86" s="1058">
        <f t="shared" si="809"/>
        <v>0</v>
      </c>
      <c r="FJ86" s="1058">
        <f t="shared" si="809"/>
        <v>0</v>
      </c>
      <c r="FK86" s="1058">
        <f t="shared" si="809"/>
        <v>0</v>
      </c>
      <c r="FL86" s="1058">
        <f t="shared" si="809"/>
        <v>0</v>
      </c>
      <c r="FM86" s="1058">
        <f t="shared" si="809"/>
        <v>0</v>
      </c>
      <c r="FN86" s="1058">
        <f t="shared" si="809"/>
        <v>0</v>
      </c>
      <c r="FO86" s="1059">
        <f t="shared" si="809"/>
        <v>0</v>
      </c>
      <c r="FP86" s="1058">
        <f t="shared" si="809"/>
        <v>0</v>
      </c>
      <c r="FQ86" s="1058">
        <f t="shared" si="809"/>
        <v>0</v>
      </c>
      <c r="FR86" s="1058">
        <f t="shared" si="809"/>
        <v>0</v>
      </c>
      <c r="FS86" s="1058">
        <f t="shared" si="809"/>
        <v>0</v>
      </c>
      <c r="FT86" s="1058">
        <f t="shared" si="809"/>
        <v>0</v>
      </c>
      <c r="FU86" s="1058">
        <f t="shared" si="809"/>
        <v>0</v>
      </c>
      <c r="FV86" s="1058">
        <f t="shared" si="809"/>
        <v>0</v>
      </c>
      <c r="FW86" s="1058">
        <f t="shared" si="809"/>
        <v>0</v>
      </c>
      <c r="FX86" s="1058">
        <f t="shared" si="809"/>
        <v>0</v>
      </c>
      <c r="FY86" s="1058">
        <f t="shared" si="809"/>
        <v>0</v>
      </c>
      <c r="FZ86" s="1058">
        <f t="shared" si="809"/>
        <v>0</v>
      </c>
      <c r="GA86" s="1058">
        <f t="shared" si="809"/>
        <v>0</v>
      </c>
      <c r="GB86" s="1058">
        <f t="shared" si="809"/>
        <v>0</v>
      </c>
      <c r="GC86" s="1058">
        <f t="shared" si="809"/>
        <v>0</v>
      </c>
      <c r="GE86" s="1058">
        <v>139.19999999999999</v>
      </c>
      <c r="GF86" s="1058">
        <v>60</v>
      </c>
      <c r="GG86" s="424"/>
      <c r="GH86" s="424"/>
      <c r="GI86" s="424"/>
      <c r="GJ86" s="424"/>
      <c r="GL86" s="559"/>
      <c r="GM86" s="559"/>
      <c r="GN86" s="9"/>
      <c r="GO86" s="17"/>
      <c r="GP86" s="17"/>
      <c r="GQ86" s="406"/>
      <c r="GR86" s="422"/>
    </row>
    <row r="87" spans="1:200" ht="24.95" customHeight="1" x14ac:dyDescent="0.45">
      <c r="A87" s="424"/>
      <c r="B87" s="971"/>
      <c r="C87" s="972"/>
      <c r="D87" s="611"/>
      <c r="E87" s="40"/>
      <c r="F87" s="40"/>
      <c r="G87" s="40"/>
      <c r="H87" s="40"/>
      <c r="I87" s="40"/>
      <c r="J87" s="660"/>
      <c r="K87" s="40"/>
      <c r="L87" s="49"/>
      <c r="M87" s="608">
        <f t="shared" ref="M87:M100" si="810">SUM(N87+P87+T87+V87+AR87*2)</f>
        <v>0</v>
      </c>
      <c r="N87" s="70"/>
      <c r="O87" s="852"/>
      <c r="P87" s="866"/>
      <c r="Q87" s="852"/>
      <c r="R87" s="866"/>
      <c r="S87" s="852"/>
      <c r="T87" s="866"/>
      <c r="U87" s="867"/>
      <c r="V87" s="866"/>
      <c r="W87" s="867"/>
      <c r="X87" s="852"/>
      <c r="Y87" s="852"/>
      <c r="Z87" s="866"/>
      <c r="AA87" s="867"/>
      <c r="AB87" s="866"/>
      <c r="AC87" s="852"/>
      <c r="AD87" s="866"/>
      <c r="AE87" s="855"/>
      <c r="AF87" s="866"/>
      <c r="AG87" s="867"/>
      <c r="AH87" s="866"/>
      <c r="AI87" s="867"/>
      <c r="AJ87" s="866"/>
      <c r="AK87" s="867"/>
      <c r="AL87" s="866"/>
      <c r="AM87" s="852"/>
      <c r="AN87" s="866"/>
      <c r="AO87" s="867"/>
      <c r="AP87" s="866"/>
      <c r="AQ87" s="852"/>
      <c r="AR87" s="866"/>
      <c r="AS87" s="852"/>
      <c r="AT87" s="866"/>
      <c r="AU87" s="867"/>
      <c r="AV87" s="866"/>
      <c r="AW87" s="867"/>
      <c r="AX87" s="866"/>
      <c r="AY87" s="867"/>
      <c r="AZ87" s="866"/>
      <c r="BA87" s="867"/>
      <c r="BB87" s="866"/>
      <c r="BC87" s="867"/>
      <c r="BD87" s="866"/>
      <c r="BE87" s="867"/>
      <c r="BF87" s="867"/>
      <c r="BG87" s="867">
        <f t="shared" ref="BG87:BG100" si="811">SUM(AO87+BE87+BC87+BA87+AY87+AW87+AS87+AQ87+AK87+AM87+AI87+AG87+AE87+AC87+AA87+Y87+X87+W87+U87+Q87+O87+S87+AU87)</f>
        <v>0</v>
      </c>
      <c r="BH87" s="84"/>
      <c r="BI87" s="424"/>
      <c r="BJ87" s="424"/>
      <c r="BK87" s="424"/>
      <c r="BL87" s="424"/>
      <c r="BM87" s="424"/>
      <c r="BN87" s="955" t="s">
        <v>175</v>
      </c>
      <c r="BO87" s="956" t="s">
        <v>183</v>
      </c>
      <c r="BP87" s="932" t="s">
        <v>51</v>
      </c>
      <c r="BQ87" s="160" t="s">
        <v>233</v>
      </c>
      <c r="BR87" s="160" t="s">
        <v>242</v>
      </c>
      <c r="BS87" s="260">
        <v>12</v>
      </c>
      <c r="BT87" s="160">
        <v>5</v>
      </c>
      <c r="BU87" s="160">
        <v>1</v>
      </c>
      <c r="BV87" s="563">
        <v>1</v>
      </c>
      <c r="BW87" s="563">
        <v>1</v>
      </c>
      <c r="BX87" s="261"/>
      <c r="BY87" s="259">
        <f>SUM(BZ87+CB87+CD87+CF87+CH87)</f>
        <v>0</v>
      </c>
      <c r="BZ87" s="258"/>
      <c r="CA87" s="774">
        <f t="shared" ref="CA87" si="812">SUM(BZ87)*BU87</f>
        <v>0</v>
      </c>
      <c r="CB87" s="808"/>
      <c r="CC87" s="774">
        <f t="shared" ref="CC87" si="813">CB87*BV87</f>
        <v>0</v>
      </c>
      <c r="CD87" s="808"/>
      <c r="CE87" s="774">
        <f t="shared" ref="CE87" si="814">SUM(CD87)*BV87</f>
        <v>0</v>
      </c>
      <c r="CF87" s="775"/>
      <c r="CG87" s="776">
        <f t="shared" ref="CG87" si="815">SUM(CF87)*BW87</f>
        <v>0</v>
      </c>
      <c r="CH87" s="775"/>
      <c r="CI87" s="776">
        <f t="shared" ref="CI87" si="816">SUM(CH87)*BV87*5</f>
        <v>0</v>
      </c>
      <c r="CJ87" s="776"/>
      <c r="CK87" s="784">
        <f>SUM(BX87*15/100*BV87)</f>
        <v>0</v>
      </c>
      <c r="CL87" s="775"/>
      <c r="CM87" s="776"/>
      <c r="CN87" s="775"/>
      <c r="CO87" s="774">
        <f>SUM(CN87)*3*BT87/5</f>
        <v>0</v>
      </c>
      <c r="CP87" s="775">
        <v>1</v>
      </c>
      <c r="CQ87" s="777">
        <f>SUM(CP87*BT87*(15))</f>
        <v>75</v>
      </c>
      <c r="CR87" s="775"/>
      <c r="CS87" s="776">
        <f>SUM(CR87*BT87*3)</f>
        <v>0</v>
      </c>
      <c r="CT87" s="775"/>
      <c r="CU87" s="776">
        <f>SUM(CT87*BT87/3)</f>
        <v>0</v>
      </c>
      <c r="CV87" s="775"/>
      <c r="CW87" s="776">
        <f>SUM(CV87*BT87*2/3)</f>
        <v>0</v>
      </c>
      <c r="CX87" s="775"/>
      <c r="CY87" s="774">
        <f t="shared" ref="CY87" si="817">SUM(CX87*BT87*2)</f>
        <v>0</v>
      </c>
      <c r="CZ87" s="775"/>
      <c r="DA87" s="776">
        <f t="shared" ref="DA87" si="818">SUM(CZ87*BV87)</f>
        <v>0</v>
      </c>
      <c r="DB87" s="775"/>
      <c r="DC87" s="774">
        <f>SUM(DB87*BT87*2)</f>
        <v>0</v>
      </c>
      <c r="DD87" s="775"/>
      <c r="DE87" s="776">
        <f>SUM(BV87*DD87*6)</f>
        <v>0</v>
      </c>
      <c r="DF87" s="778"/>
      <c r="DG87" s="779">
        <f>DF87*BT87/3</f>
        <v>0</v>
      </c>
      <c r="DH87" s="775"/>
      <c r="DI87" s="776">
        <f>SUM(DH87*BT87/3)</f>
        <v>0</v>
      </c>
      <c r="DJ87" s="775"/>
      <c r="DK87" s="776">
        <f t="shared" ref="DK87" si="819">SUM(BV87*DJ87*8)</f>
        <v>0</v>
      </c>
      <c r="DL87" s="775">
        <v>1</v>
      </c>
      <c r="DM87" s="776">
        <v>8</v>
      </c>
      <c r="DN87" s="775"/>
      <c r="DO87" s="776">
        <f t="shared" ref="DO87" si="820">SUM(DN87*BW87*4*6)</f>
        <v>0</v>
      </c>
      <c r="DP87" s="775"/>
      <c r="DQ87" s="776">
        <f>SUM(DP87*50)</f>
        <v>0</v>
      </c>
      <c r="DR87" s="779">
        <f>CA87+CC87+CE87+CG87+CI87+CJ87+CK87+CM87+CO87+CQ87+CS87+CU87+CW87+CY87+DA87+DC87+DE87+DG87+DI87+DK87+DM87+DO87+DQ87</f>
        <v>83</v>
      </c>
      <c r="DS87" s="779">
        <f>DO87+DM87+DK87+DI87+DE87+DC87+CJ87+CI87+CG87+CE87+CC87+CA87</f>
        <v>8</v>
      </c>
      <c r="DT87" s="84"/>
      <c r="DU87" s="424"/>
      <c r="DV87" s="424"/>
      <c r="DW87" s="424"/>
      <c r="DX87" s="424"/>
      <c r="DY87" s="424"/>
      <c r="DZ87" s="971"/>
      <c r="EA87" s="972"/>
      <c r="EB87" s="611"/>
      <c r="EC87" s="424"/>
      <c r="ED87" s="424"/>
      <c r="EE87" s="424"/>
      <c r="EF87" s="424"/>
      <c r="EG87" s="424"/>
      <c r="EH87" s="424"/>
      <c r="EI87" s="424"/>
      <c r="EJ87" s="429">
        <f t="shared" ref="EJ87:GC87" si="821">SUM(BX461+L87)</f>
        <v>0</v>
      </c>
      <c r="EK87" s="429">
        <f t="shared" si="821"/>
        <v>0</v>
      </c>
      <c r="EL87" s="429">
        <f t="shared" si="821"/>
        <v>0</v>
      </c>
      <c r="EM87" s="1058">
        <f t="shared" si="821"/>
        <v>0</v>
      </c>
      <c r="EN87" s="1058">
        <f t="shared" si="821"/>
        <v>0</v>
      </c>
      <c r="EO87" s="1058">
        <f t="shared" si="821"/>
        <v>0</v>
      </c>
      <c r="EP87" s="1058">
        <f t="shared" si="821"/>
        <v>0</v>
      </c>
      <c r="EQ87" s="1058">
        <f t="shared" si="821"/>
        <v>0</v>
      </c>
      <c r="ER87" s="1058">
        <f t="shared" si="821"/>
        <v>0</v>
      </c>
      <c r="ES87" s="1058">
        <f t="shared" si="821"/>
        <v>0</v>
      </c>
      <c r="ET87" s="1058">
        <f t="shared" si="821"/>
        <v>0</v>
      </c>
      <c r="EU87" s="1058">
        <f t="shared" si="821"/>
        <v>0</v>
      </c>
      <c r="EV87" s="1058">
        <f t="shared" si="821"/>
        <v>0</v>
      </c>
      <c r="EW87" s="1058">
        <f t="shared" si="821"/>
        <v>0</v>
      </c>
      <c r="EX87" s="1058">
        <f t="shared" si="821"/>
        <v>0</v>
      </c>
      <c r="EY87" s="1058">
        <f t="shared" si="821"/>
        <v>0</v>
      </c>
      <c r="EZ87" s="1058">
        <f t="shared" si="821"/>
        <v>0</v>
      </c>
      <c r="FA87" s="1058">
        <f t="shared" si="821"/>
        <v>0</v>
      </c>
      <c r="FB87" s="1058">
        <f t="shared" si="821"/>
        <v>1</v>
      </c>
      <c r="FC87" s="1058">
        <f t="shared" si="821"/>
        <v>75</v>
      </c>
      <c r="FD87" s="1058">
        <f t="shared" si="821"/>
        <v>0</v>
      </c>
      <c r="FE87" s="1058">
        <f t="shared" si="821"/>
        <v>0</v>
      </c>
      <c r="FF87" s="1058">
        <f t="shared" si="821"/>
        <v>0</v>
      </c>
      <c r="FG87" s="1058">
        <f t="shared" si="821"/>
        <v>0</v>
      </c>
      <c r="FH87" s="1058">
        <f t="shared" si="821"/>
        <v>0</v>
      </c>
      <c r="FI87" s="1058">
        <f t="shared" si="821"/>
        <v>0</v>
      </c>
      <c r="FJ87" s="1058">
        <f t="shared" si="821"/>
        <v>0</v>
      </c>
      <c r="FK87" s="1058">
        <f t="shared" si="821"/>
        <v>0</v>
      </c>
      <c r="FL87" s="1058">
        <f t="shared" si="821"/>
        <v>0</v>
      </c>
      <c r="FM87" s="1058">
        <f t="shared" si="821"/>
        <v>0</v>
      </c>
      <c r="FN87" s="1058">
        <f t="shared" si="821"/>
        <v>0</v>
      </c>
      <c r="FO87" s="1059">
        <f t="shared" si="821"/>
        <v>0</v>
      </c>
      <c r="FP87" s="1058">
        <f t="shared" si="821"/>
        <v>0</v>
      </c>
      <c r="FQ87" s="1058">
        <f t="shared" si="821"/>
        <v>0</v>
      </c>
      <c r="FR87" s="1058">
        <f t="shared" si="821"/>
        <v>0</v>
      </c>
      <c r="FS87" s="1058">
        <f t="shared" si="821"/>
        <v>0</v>
      </c>
      <c r="FT87" s="1058">
        <f t="shared" si="821"/>
        <v>0</v>
      </c>
      <c r="FU87" s="1058">
        <f t="shared" si="821"/>
        <v>0</v>
      </c>
      <c r="FV87" s="1058">
        <f t="shared" si="821"/>
        <v>0</v>
      </c>
      <c r="FW87" s="1058">
        <f t="shared" si="821"/>
        <v>0</v>
      </c>
      <c r="FX87" s="1058">
        <f t="shared" si="821"/>
        <v>0</v>
      </c>
      <c r="FY87" s="1058">
        <f t="shared" si="821"/>
        <v>0</v>
      </c>
      <c r="FZ87" s="1058">
        <f t="shared" si="821"/>
        <v>0</v>
      </c>
      <c r="GA87" s="1058">
        <f t="shared" si="821"/>
        <v>0</v>
      </c>
      <c r="GB87" s="1058">
        <f t="shared" si="821"/>
        <v>0</v>
      </c>
      <c r="GC87" s="1058">
        <f t="shared" si="821"/>
        <v>0</v>
      </c>
      <c r="GE87" s="1058">
        <v>75</v>
      </c>
      <c r="GF87" s="1058">
        <v>0</v>
      </c>
      <c r="GG87" s="424"/>
      <c r="GH87" s="424"/>
      <c r="GI87" s="424"/>
      <c r="GJ87" s="424"/>
      <c r="GL87" s="559"/>
      <c r="GM87" s="559"/>
      <c r="GN87" s="9"/>
      <c r="GO87" s="17"/>
      <c r="GP87" s="17"/>
      <c r="GQ87" s="406"/>
      <c r="GR87" s="422"/>
    </row>
    <row r="88" spans="1:200" ht="24.95" customHeight="1" x14ac:dyDescent="0.45">
      <c r="A88" s="424"/>
      <c r="B88" s="971"/>
      <c r="C88" s="972"/>
      <c r="D88" s="611"/>
      <c r="E88" s="40"/>
      <c r="F88" s="40"/>
      <c r="G88" s="40"/>
      <c r="H88" s="40"/>
      <c r="I88" s="40"/>
      <c r="J88" s="660"/>
      <c r="K88" s="40"/>
      <c r="L88" s="49"/>
      <c r="M88" s="608">
        <f t="shared" si="810"/>
        <v>0</v>
      </c>
      <c r="N88" s="70"/>
      <c r="O88" s="852"/>
      <c r="P88" s="866"/>
      <c r="Q88" s="852"/>
      <c r="R88" s="866"/>
      <c r="S88" s="852"/>
      <c r="T88" s="866"/>
      <c r="U88" s="867"/>
      <c r="V88" s="866"/>
      <c r="W88" s="867"/>
      <c r="X88" s="852"/>
      <c r="Y88" s="852"/>
      <c r="Z88" s="866"/>
      <c r="AA88" s="867"/>
      <c r="AB88" s="866"/>
      <c r="AC88" s="852"/>
      <c r="AD88" s="866"/>
      <c r="AE88" s="855"/>
      <c r="AF88" s="866"/>
      <c r="AG88" s="867"/>
      <c r="AH88" s="866"/>
      <c r="AI88" s="867"/>
      <c r="AJ88" s="866"/>
      <c r="AK88" s="867"/>
      <c r="AL88" s="866"/>
      <c r="AM88" s="852"/>
      <c r="AN88" s="866"/>
      <c r="AO88" s="867"/>
      <c r="AP88" s="866"/>
      <c r="AQ88" s="852"/>
      <c r="AR88" s="866"/>
      <c r="AS88" s="852"/>
      <c r="AT88" s="866"/>
      <c r="AU88" s="867"/>
      <c r="AV88" s="866"/>
      <c r="AW88" s="867"/>
      <c r="AX88" s="866"/>
      <c r="AY88" s="867"/>
      <c r="AZ88" s="866"/>
      <c r="BA88" s="867"/>
      <c r="BB88" s="866"/>
      <c r="BC88" s="867"/>
      <c r="BD88" s="866"/>
      <c r="BE88" s="867"/>
      <c r="BF88" s="867"/>
      <c r="BG88" s="867">
        <f t="shared" si="811"/>
        <v>0</v>
      </c>
      <c r="BH88" s="84"/>
      <c r="BI88" s="424"/>
      <c r="BJ88" s="424"/>
      <c r="BK88" s="424"/>
      <c r="BL88" s="424"/>
      <c r="BM88" s="424"/>
      <c r="BN88" s="971"/>
      <c r="BO88" s="972"/>
      <c r="BP88" s="611"/>
      <c r="BQ88" s="40"/>
      <c r="BR88" s="40"/>
      <c r="BS88" s="40"/>
      <c r="BT88" s="40"/>
      <c r="BU88" s="40"/>
      <c r="BV88" s="660"/>
      <c r="BW88" s="660"/>
      <c r="BX88" s="49"/>
      <c r="BY88" s="608">
        <f t="shared" ref="BY88:BY100" si="822">SUM(BZ88+CB88+CF88+CH88+DD88*2)</f>
        <v>0</v>
      </c>
      <c r="BZ88" s="70"/>
      <c r="CA88" s="767"/>
      <c r="CB88" s="796"/>
      <c r="CC88" s="767"/>
      <c r="CD88" s="796"/>
      <c r="CE88" s="767"/>
      <c r="CF88" s="780"/>
      <c r="CG88" s="612"/>
      <c r="CH88" s="780"/>
      <c r="CI88" s="612"/>
      <c r="CJ88" s="612"/>
      <c r="CK88" s="767"/>
      <c r="CL88" s="780"/>
      <c r="CM88" s="612"/>
      <c r="CN88" s="780"/>
      <c r="CO88" s="767"/>
      <c r="CP88" s="780"/>
      <c r="CQ88" s="770"/>
      <c r="CR88" s="780"/>
      <c r="CS88" s="612"/>
      <c r="CT88" s="780"/>
      <c r="CU88" s="612"/>
      <c r="CV88" s="780"/>
      <c r="CW88" s="612"/>
      <c r="CX88" s="780"/>
      <c r="CY88" s="767"/>
      <c r="CZ88" s="780"/>
      <c r="DA88" s="612"/>
      <c r="DB88" s="780"/>
      <c r="DC88" s="767"/>
      <c r="DD88" s="780"/>
      <c r="DE88" s="612"/>
      <c r="DF88" s="780"/>
      <c r="DG88" s="612"/>
      <c r="DH88" s="780"/>
      <c r="DI88" s="612"/>
      <c r="DJ88" s="780"/>
      <c r="DK88" s="612"/>
      <c r="DL88" s="780"/>
      <c r="DM88" s="612"/>
      <c r="DN88" s="780"/>
      <c r="DO88" s="612"/>
      <c r="DP88" s="780"/>
      <c r="DQ88" s="612"/>
      <c r="DR88" s="612"/>
      <c r="DS88" s="612">
        <f t="shared" ref="DS88:DS100" si="823">SUM(DA88+DQ88+DO88+DM88+DK88+DI88+DE88+DC88+CW88+CY88+CU88+CS88+CQ88+CO88+CM88+CK88+CJ88+CI88+CG88+CC88+CA88+CE88+DG88)</f>
        <v>0</v>
      </c>
      <c r="DT88" s="84"/>
      <c r="DU88" s="424"/>
      <c r="DV88" s="424"/>
      <c r="DW88" s="424"/>
      <c r="DX88" s="424"/>
      <c r="DY88" s="424"/>
      <c r="DZ88" s="971"/>
      <c r="EA88" s="972"/>
      <c r="EB88" s="611"/>
      <c r="EC88" s="424"/>
      <c r="ED88" s="424"/>
      <c r="EE88" s="424"/>
      <c r="EF88" s="424"/>
      <c r="EG88" s="424"/>
      <c r="EH88" s="424"/>
      <c r="EI88" s="424"/>
      <c r="EJ88" s="429">
        <f t="shared" si="679"/>
        <v>0</v>
      </c>
      <c r="EK88" s="429">
        <f t="shared" si="680"/>
        <v>0</v>
      </c>
      <c r="EL88" s="429">
        <f t="shared" si="681"/>
        <v>0</v>
      </c>
      <c r="EM88" s="1058">
        <f t="shared" si="682"/>
        <v>0</v>
      </c>
      <c r="EN88" s="1058">
        <f t="shared" si="683"/>
        <v>0</v>
      </c>
      <c r="EO88" s="1058">
        <f t="shared" si="684"/>
        <v>0</v>
      </c>
      <c r="EP88" s="1058">
        <f t="shared" si="685"/>
        <v>0</v>
      </c>
      <c r="EQ88" s="1058">
        <f t="shared" si="686"/>
        <v>0</v>
      </c>
      <c r="ER88" s="1058">
        <f t="shared" si="687"/>
        <v>0</v>
      </c>
      <c r="ES88" s="1058">
        <f t="shared" si="688"/>
        <v>0</v>
      </c>
      <c r="ET88" s="1058">
        <f t="shared" si="689"/>
        <v>0</v>
      </c>
      <c r="EU88" s="1058">
        <f t="shared" si="690"/>
        <v>0</v>
      </c>
      <c r="EV88" s="1058">
        <f t="shared" si="691"/>
        <v>0</v>
      </c>
      <c r="EW88" s="1058">
        <f t="shared" si="692"/>
        <v>0</v>
      </c>
      <c r="EX88" s="1058">
        <f t="shared" si="693"/>
        <v>0</v>
      </c>
      <c r="EY88" s="1058">
        <f t="shared" si="694"/>
        <v>0</v>
      </c>
      <c r="EZ88" s="1058">
        <f t="shared" si="695"/>
        <v>0</v>
      </c>
      <c r="FA88" s="1058">
        <f t="shared" si="696"/>
        <v>0</v>
      </c>
      <c r="FB88" s="1058">
        <f t="shared" si="697"/>
        <v>0</v>
      </c>
      <c r="FC88" s="1058">
        <f t="shared" si="698"/>
        <v>0</v>
      </c>
      <c r="FD88" s="1058">
        <f t="shared" si="699"/>
        <v>0</v>
      </c>
      <c r="FE88" s="1058">
        <f t="shared" si="700"/>
        <v>0</v>
      </c>
      <c r="FF88" s="1058">
        <f t="shared" si="701"/>
        <v>0</v>
      </c>
      <c r="FG88" s="1058">
        <f t="shared" si="702"/>
        <v>0</v>
      </c>
      <c r="FH88" s="1058">
        <f t="shared" si="703"/>
        <v>0</v>
      </c>
      <c r="FI88" s="1058">
        <f t="shared" si="704"/>
        <v>0</v>
      </c>
      <c r="FJ88" s="1058">
        <f t="shared" si="705"/>
        <v>0</v>
      </c>
      <c r="FK88" s="1058">
        <f t="shared" si="706"/>
        <v>0</v>
      </c>
      <c r="FL88" s="1058">
        <f t="shared" si="707"/>
        <v>0</v>
      </c>
      <c r="FM88" s="1058">
        <f t="shared" si="708"/>
        <v>0</v>
      </c>
      <c r="FN88" s="1058">
        <f t="shared" si="709"/>
        <v>0</v>
      </c>
      <c r="FO88" s="1059">
        <f t="shared" si="710"/>
        <v>0</v>
      </c>
      <c r="FP88" s="1058">
        <f t="shared" si="711"/>
        <v>0</v>
      </c>
      <c r="FQ88" s="1058">
        <f t="shared" si="712"/>
        <v>0</v>
      </c>
      <c r="FR88" s="1058">
        <f t="shared" si="713"/>
        <v>0</v>
      </c>
      <c r="FS88" s="1058">
        <f t="shared" si="714"/>
        <v>0</v>
      </c>
      <c r="FT88" s="1058">
        <f t="shared" si="715"/>
        <v>0</v>
      </c>
      <c r="FU88" s="1058">
        <f t="shared" si="716"/>
        <v>0</v>
      </c>
      <c r="FV88" s="1058">
        <f t="shared" si="717"/>
        <v>0</v>
      </c>
      <c r="FW88" s="1058">
        <f t="shared" si="718"/>
        <v>0</v>
      </c>
      <c r="FX88" s="1058">
        <f t="shared" si="719"/>
        <v>0</v>
      </c>
      <c r="FY88" s="1058">
        <f t="shared" si="720"/>
        <v>0</v>
      </c>
      <c r="FZ88" s="1058">
        <f t="shared" si="721"/>
        <v>0</v>
      </c>
      <c r="GA88" s="1058">
        <f t="shared" si="722"/>
        <v>0</v>
      </c>
      <c r="GB88" s="1058">
        <f t="shared" si="723"/>
        <v>0</v>
      </c>
      <c r="GC88" s="1058">
        <f t="shared" si="724"/>
        <v>0</v>
      </c>
      <c r="GE88" s="1058">
        <v>0</v>
      </c>
      <c r="GF88" s="1058">
        <v>0</v>
      </c>
      <c r="GG88" s="424"/>
      <c r="GH88" s="424"/>
      <c r="GI88" s="424"/>
      <c r="GJ88" s="424"/>
      <c r="GL88" s="559"/>
      <c r="GM88" s="559"/>
      <c r="GN88" s="9"/>
      <c r="GO88" s="17"/>
      <c r="GP88" s="17"/>
      <c r="GQ88" s="406"/>
      <c r="GR88" s="422"/>
    </row>
    <row r="89" spans="1:200" ht="24.95" customHeight="1" x14ac:dyDescent="0.45">
      <c r="A89" s="424"/>
      <c r="B89" s="971"/>
      <c r="C89" s="972"/>
      <c r="D89" s="611"/>
      <c r="E89" s="40"/>
      <c r="F89" s="40"/>
      <c r="G89" s="40"/>
      <c r="H89" s="40"/>
      <c r="I89" s="40"/>
      <c r="J89" s="660"/>
      <c r="K89" s="40"/>
      <c r="L89" s="49"/>
      <c r="M89" s="608">
        <f t="shared" si="810"/>
        <v>0</v>
      </c>
      <c r="N89" s="70"/>
      <c r="O89" s="852"/>
      <c r="P89" s="866"/>
      <c r="Q89" s="852"/>
      <c r="R89" s="866"/>
      <c r="S89" s="852"/>
      <c r="T89" s="866"/>
      <c r="U89" s="867"/>
      <c r="V89" s="866"/>
      <c r="W89" s="867"/>
      <c r="X89" s="852"/>
      <c r="Y89" s="852"/>
      <c r="Z89" s="866"/>
      <c r="AA89" s="867"/>
      <c r="AB89" s="866"/>
      <c r="AC89" s="852"/>
      <c r="AD89" s="866"/>
      <c r="AE89" s="855"/>
      <c r="AF89" s="866"/>
      <c r="AG89" s="867"/>
      <c r="AH89" s="866"/>
      <c r="AI89" s="867"/>
      <c r="AJ89" s="866"/>
      <c r="AK89" s="867"/>
      <c r="AL89" s="866"/>
      <c r="AM89" s="852"/>
      <c r="AN89" s="866"/>
      <c r="AO89" s="867"/>
      <c r="AP89" s="866"/>
      <c r="AQ89" s="852"/>
      <c r="AR89" s="866"/>
      <c r="AS89" s="852"/>
      <c r="AT89" s="866"/>
      <c r="AU89" s="867"/>
      <c r="AV89" s="866"/>
      <c r="AW89" s="867"/>
      <c r="AX89" s="866"/>
      <c r="AY89" s="867"/>
      <c r="AZ89" s="866"/>
      <c r="BA89" s="867"/>
      <c r="BB89" s="866"/>
      <c r="BC89" s="867"/>
      <c r="BD89" s="866"/>
      <c r="BE89" s="867"/>
      <c r="BF89" s="867"/>
      <c r="BG89" s="867">
        <f t="shared" si="811"/>
        <v>0</v>
      </c>
      <c r="BH89" s="84"/>
      <c r="BI89" s="424"/>
      <c r="BJ89" s="424"/>
      <c r="BK89" s="424"/>
      <c r="BL89" s="424"/>
      <c r="BM89" s="424"/>
      <c r="BN89" s="971"/>
      <c r="BO89" s="972"/>
      <c r="BP89" s="611"/>
      <c r="BQ89" s="40"/>
      <c r="BR89" s="40"/>
      <c r="BS89" s="40"/>
      <c r="BT89" s="40"/>
      <c r="BU89" s="40"/>
      <c r="BV89" s="660"/>
      <c r="BW89" s="660"/>
      <c r="BX89" s="49"/>
      <c r="BY89" s="608">
        <f t="shared" si="822"/>
        <v>0</v>
      </c>
      <c r="BZ89" s="70"/>
      <c r="CA89" s="767"/>
      <c r="CB89" s="796"/>
      <c r="CC89" s="767"/>
      <c r="CD89" s="796"/>
      <c r="CE89" s="767"/>
      <c r="CF89" s="780"/>
      <c r="CG89" s="612"/>
      <c r="CH89" s="780"/>
      <c r="CI89" s="612"/>
      <c r="CJ89" s="612"/>
      <c r="CK89" s="767"/>
      <c r="CL89" s="780"/>
      <c r="CM89" s="612"/>
      <c r="CN89" s="780"/>
      <c r="CO89" s="767"/>
      <c r="CP89" s="780"/>
      <c r="CQ89" s="770"/>
      <c r="CR89" s="780"/>
      <c r="CS89" s="612"/>
      <c r="CT89" s="780"/>
      <c r="CU89" s="612"/>
      <c r="CV89" s="780"/>
      <c r="CW89" s="612"/>
      <c r="CX89" s="780"/>
      <c r="CY89" s="767"/>
      <c r="CZ89" s="780"/>
      <c r="DA89" s="612"/>
      <c r="DB89" s="780"/>
      <c r="DC89" s="767"/>
      <c r="DD89" s="780"/>
      <c r="DE89" s="612"/>
      <c r="DF89" s="780"/>
      <c r="DG89" s="612"/>
      <c r="DH89" s="780"/>
      <c r="DI89" s="612"/>
      <c r="DJ89" s="780"/>
      <c r="DK89" s="612"/>
      <c r="DL89" s="780"/>
      <c r="DM89" s="612"/>
      <c r="DN89" s="780"/>
      <c r="DO89" s="612"/>
      <c r="DP89" s="780"/>
      <c r="DQ89" s="612"/>
      <c r="DR89" s="612"/>
      <c r="DS89" s="612">
        <f t="shared" si="823"/>
        <v>0</v>
      </c>
      <c r="DT89" s="84"/>
      <c r="DU89" s="424"/>
      <c r="DV89" s="424"/>
      <c r="DW89" s="424"/>
      <c r="DX89" s="424"/>
      <c r="DY89" s="424"/>
      <c r="DZ89" s="971"/>
      <c r="EA89" s="972"/>
      <c r="EB89" s="611"/>
      <c r="EC89" s="424"/>
      <c r="ED89" s="424"/>
      <c r="EE89" s="424"/>
      <c r="EF89" s="424"/>
      <c r="EG89" s="424"/>
      <c r="EH89" s="424"/>
      <c r="EI89" s="424"/>
      <c r="EJ89" s="429">
        <f t="shared" si="679"/>
        <v>0</v>
      </c>
      <c r="EK89" s="429">
        <f t="shared" si="680"/>
        <v>0</v>
      </c>
      <c r="EL89" s="429">
        <f t="shared" si="681"/>
        <v>0</v>
      </c>
      <c r="EM89" s="1058">
        <f t="shared" si="682"/>
        <v>0</v>
      </c>
      <c r="EN89" s="1058">
        <f t="shared" si="683"/>
        <v>0</v>
      </c>
      <c r="EO89" s="1058">
        <f t="shared" si="684"/>
        <v>0</v>
      </c>
      <c r="EP89" s="1058">
        <f t="shared" si="685"/>
        <v>0</v>
      </c>
      <c r="EQ89" s="1058">
        <f t="shared" si="686"/>
        <v>0</v>
      </c>
      <c r="ER89" s="1058">
        <f t="shared" si="687"/>
        <v>0</v>
      </c>
      <c r="ES89" s="1058">
        <f t="shared" si="688"/>
        <v>0</v>
      </c>
      <c r="ET89" s="1058">
        <f t="shared" si="689"/>
        <v>0</v>
      </c>
      <c r="EU89" s="1058">
        <f t="shared" si="690"/>
        <v>0</v>
      </c>
      <c r="EV89" s="1058">
        <f t="shared" si="691"/>
        <v>0</v>
      </c>
      <c r="EW89" s="1058">
        <f t="shared" si="692"/>
        <v>0</v>
      </c>
      <c r="EX89" s="1058">
        <f t="shared" si="693"/>
        <v>0</v>
      </c>
      <c r="EY89" s="1058">
        <f t="shared" si="694"/>
        <v>0</v>
      </c>
      <c r="EZ89" s="1058">
        <f t="shared" si="695"/>
        <v>0</v>
      </c>
      <c r="FA89" s="1058">
        <f t="shared" si="696"/>
        <v>0</v>
      </c>
      <c r="FB89" s="1058">
        <f t="shared" si="697"/>
        <v>0</v>
      </c>
      <c r="FC89" s="1058">
        <f t="shared" si="698"/>
        <v>0</v>
      </c>
      <c r="FD89" s="1058">
        <f t="shared" si="699"/>
        <v>0</v>
      </c>
      <c r="FE89" s="1058">
        <f t="shared" si="700"/>
        <v>0</v>
      </c>
      <c r="FF89" s="1058">
        <f t="shared" si="701"/>
        <v>0</v>
      </c>
      <c r="FG89" s="1058">
        <f t="shared" si="702"/>
        <v>0</v>
      </c>
      <c r="FH89" s="1058">
        <f t="shared" si="703"/>
        <v>0</v>
      </c>
      <c r="FI89" s="1058">
        <f t="shared" si="704"/>
        <v>0</v>
      </c>
      <c r="FJ89" s="1058">
        <f t="shared" si="705"/>
        <v>0</v>
      </c>
      <c r="FK89" s="1058">
        <f t="shared" si="706"/>
        <v>0</v>
      </c>
      <c r="FL89" s="1058">
        <f t="shared" si="707"/>
        <v>0</v>
      </c>
      <c r="FM89" s="1058">
        <f t="shared" si="708"/>
        <v>0</v>
      </c>
      <c r="FN89" s="1058">
        <f t="shared" si="709"/>
        <v>0</v>
      </c>
      <c r="FO89" s="1059">
        <f t="shared" si="710"/>
        <v>0</v>
      </c>
      <c r="FP89" s="1058">
        <f t="shared" si="711"/>
        <v>0</v>
      </c>
      <c r="FQ89" s="1058">
        <f t="shared" si="712"/>
        <v>0</v>
      </c>
      <c r="FR89" s="1058">
        <f t="shared" si="713"/>
        <v>0</v>
      </c>
      <c r="FS89" s="1058">
        <f t="shared" si="714"/>
        <v>0</v>
      </c>
      <c r="FT89" s="1058">
        <f t="shared" si="715"/>
        <v>0</v>
      </c>
      <c r="FU89" s="1058">
        <f t="shared" si="716"/>
        <v>0</v>
      </c>
      <c r="FV89" s="1058">
        <f t="shared" si="717"/>
        <v>0</v>
      </c>
      <c r="FW89" s="1058">
        <f t="shared" si="718"/>
        <v>0</v>
      </c>
      <c r="FX89" s="1058">
        <f t="shared" si="719"/>
        <v>0</v>
      </c>
      <c r="FY89" s="1058">
        <f t="shared" si="720"/>
        <v>0</v>
      </c>
      <c r="FZ89" s="1058">
        <f t="shared" si="721"/>
        <v>0</v>
      </c>
      <c r="GA89" s="1058">
        <f t="shared" si="722"/>
        <v>0</v>
      </c>
      <c r="GB89" s="1058">
        <f t="shared" si="723"/>
        <v>0</v>
      </c>
      <c r="GC89" s="1058">
        <f t="shared" si="724"/>
        <v>0</v>
      </c>
      <c r="GE89" s="1058">
        <v>0</v>
      </c>
      <c r="GF89" s="1058">
        <v>0</v>
      </c>
      <c r="GG89" s="424"/>
      <c r="GH89" s="424"/>
      <c r="GI89" s="424"/>
      <c r="GJ89" s="424"/>
      <c r="GL89" s="559"/>
      <c r="GM89" s="559"/>
      <c r="GN89" s="9"/>
      <c r="GO89" s="17"/>
      <c r="GP89" s="17"/>
      <c r="GQ89" s="406"/>
      <c r="GR89" s="422"/>
    </row>
    <row r="90" spans="1:200" ht="24.95" customHeight="1" x14ac:dyDescent="0.45">
      <c r="A90" s="424"/>
      <c r="B90" s="971"/>
      <c r="C90" s="972"/>
      <c r="D90" s="611"/>
      <c r="E90" s="40"/>
      <c r="F90" s="40"/>
      <c r="G90" s="40"/>
      <c r="H90" s="40"/>
      <c r="I90" s="40"/>
      <c r="J90" s="660"/>
      <c r="K90" s="40"/>
      <c r="L90" s="49"/>
      <c r="M90" s="608">
        <f t="shared" si="810"/>
        <v>0</v>
      </c>
      <c r="N90" s="70"/>
      <c r="O90" s="852"/>
      <c r="P90" s="866"/>
      <c r="Q90" s="852"/>
      <c r="R90" s="866"/>
      <c r="S90" s="852"/>
      <c r="T90" s="866"/>
      <c r="U90" s="867"/>
      <c r="V90" s="866"/>
      <c r="W90" s="867"/>
      <c r="X90" s="852"/>
      <c r="Y90" s="852"/>
      <c r="Z90" s="866"/>
      <c r="AA90" s="867"/>
      <c r="AB90" s="866"/>
      <c r="AC90" s="852"/>
      <c r="AD90" s="866"/>
      <c r="AE90" s="855"/>
      <c r="AF90" s="866"/>
      <c r="AG90" s="867"/>
      <c r="AH90" s="866"/>
      <c r="AI90" s="867"/>
      <c r="AJ90" s="866"/>
      <c r="AK90" s="867"/>
      <c r="AL90" s="866"/>
      <c r="AM90" s="852"/>
      <c r="AN90" s="866"/>
      <c r="AO90" s="867"/>
      <c r="AP90" s="866"/>
      <c r="AQ90" s="852"/>
      <c r="AR90" s="866"/>
      <c r="AS90" s="852"/>
      <c r="AT90" s="866"/>
      <c r="AU90" s="867"/>
      <c r="AV90" s="866"/>
      <c r="AW90" s="867"/>
      <c r="AX90" s="866"/>
      <c r="AY90" s="867"/>
      <c r="AZ90" s="866"/>
      <c r="BA90" s="867"/>
      <c r="BB90" s="866"/>
      <c r="BC90" s="867"/>
      <c r="BD90" s="866"/>
      <c r="BE90" s="867"/>
      <c r="BF90" s="867"/>
      <c r="BG90" s="867">
        <f t="shared" si="811"/>
        <v>0</v>
      </c>
      <c r="BH90" s="84"/>
      <c r="BI90" s="424"/>
      <c r="BJ90" s="424"/>
      <c r="BK90" s="424"/>
      <c r="BL90" s="424"/>
      <c r="BM90" s="424"/>
      <c r="BN90" s="971"/>
      <c r="BO90" s="972"/>
      <c r="BP90" s="611"/>
      <c r="BQ90" s="40"/>
      <c r="BR90" s="40"/>
      <c r="BS90" s="40"/>
      <c r="BT90" s="40"/>
      <c r="BU90" s="40"/>
      <c r="BV90" s="660"/>
      <c r="BW90" s="660"/>
      <c r="BX90" s="49"/>
      <c r="BY90" s="608">
        <f t="shared" si="822"/>
        <v>0</v>
      </c>
      <c r="BZ90" s="70"/>
      <c r="CA90" s="767"/>
      <c r="CB90" s="796"/>
      <c r="CC90" s="767"/>
      <c r="CD90" s="796"/>
      <c r="CE90" s="767"/>
      <c r="CF90" s="780"/>
      <c r="CG90" s="612"/>
      <c r="CH90" s="780"/>
      <c r="CI90" s="612"/>
      <c r="CJ90" s="612"/>
      <c r="CK90" s="767"/>
      <c r="CL90" s="780"/>
      <c r="CM90" s="612"/>
      <c r="CN90" s="780"/>
      <c r="CO90" s="767"/>
      <c r="CP90" s="780"/>
      <c r="CQ90" s="770"/>
      <c r="CR90" s="780"/>
      <c r="CS90" s="612"/>
      <c r="CT90" s="780"/>
      <c r="CU90" s="612"/>
      <c r="CV90" s="780"/>
      <c r="CW90" s="612"/>
      <c r="CX90" s="780"/>
      <c r="CY90" s="767"/>
      <c r="CZ90" s="780"/>
      <c r="DA90" s="612"/>
      <c r="DB90" s="780"/>
      <c r="DC90" s="767"/>
      <c r="DD90" s="780"/>
      <c r="DE90" s="612"/>
      <c r="DF90" s="780"/>
      <c r="DG90" s="612"/>
      <c r="DH90" s="780"/>
      <c r="DI90" s="612"/>
      <c r="DJ90" s="780"/>
      <c r="DK90" s="612"/>
      <c r="DL90" s="780"/>
      <c r="DM90" s="612"/>
      <c r="DN90" s="780"/>
      <c r="DO90" s="612"/>
      <c r="DP90" s="780"/>
      <c r="DQ90" s="612"/>
      <c r="DR90" s="612"/>
      <c r="DS90" s="612">
        <f t="shared" si="823"/>
        <v>0</v>
      </c>
      <c r="DT90" s="84"/>
      <c r="DU90" s="424"/>
      <c r="DV90" s="424"/>
      <c r="DW90" s="424"/>
      <c r="DX90" s="424"/>
      <c r="DY90" s="424"/>
      <c r="DZ90" s="971"/>
      <c r="EA90" s="972"/>
      <c r="EB90" s="611"/>
      <c r="EC90" s="424"/>
      <c r="ED90" s="424"/>
      <c r="EE90" s="424"/>
      <c r="EF90" s="424"/>
      <c r="EG90" s="424"/>
      <c r="EH90" s="424"/>
      <c r="EI90" s="424"/>
      <c r="EJ90" s="429">
        <f t="shared" si="679"/>
        <v>0</v>
      </c>
      <c r="EK90" s="429">
        <f t="shared" si="680"/>
        <v>0</v>
      </c>
      <c r="EL90" s="429">
        <f t="shared" si="681"/>
        <v>0</v>
      </c>
      <c r="EM90" s="1058">
        <f t="shared" si="682"/>
        <v>0</v>
      </c>
      <c r="EN90" s="1058">
        <f t="shared" si="683"/>
        <v>0</v>
      </c>
      <c r="EO90" s="1058">
        <f t="shared" si="684"/>
        <v>0</v>
      </c>
      <c r="EP90" s="1058">
        <f t="shared" si="685"/>
        <v>0</v>
      </c>
      <c r="EQ90" s="1058">
        <f t="shared" si="686"/>
        <v>0</v>
      </c>
      <c r="ER90" s="1058">
        <f t="shared" si="687"/>
        <v>0</v>
      </c>
      <c r="ES90" s="1058">
        <f t="shared" si="688"/>
        <v>0</v>
      </c>
      <c r="ET90" s="1058">
        <f t="shared" si="689"/>
        <v>0</v>
      </c>
      <c r="EU90" s="1058">
        <f t="shared" si="690"/>
        <v>0</v>
      </c>
      <c r="EV90" s="1058">
        <f t="shared" si="691"/>
        <v>0</v>
      </c>
      <c r="EW90" s="1058">
        <f t="shared" si="692"/>
        <v>0</v>
      </c>
      <c r="EX90" s="1058">
        <f t="shared" si="693"/>
        <v>0</v>
      </c>
      <c r="EY90" s="1058">
        <f t="shared" si="694"/>
        <v>0</v>
      </c>
      <c r="EZ90" s="1058">
        <f t="shared" si="695"/>
        <v>0</v>
      </c>
      <c r="FA90" s="1058">
        <f t="shared" si="696"/>
        <v>0</v>
      </c>
      <c r="FB90" s="1058">
        <f t="shared" si="697"/>
        <v>0</v>
      </c>
      <c r="FC90" s="1058">
        <f t="shared" si="698"/>
        <v>0</v>
      </c>
      <c r="FD90" s="1058">
        <f t="shared" si="699"/>
        <v>0</v>
      </c>
      <c r="FE90" s="1058">
        <f t="shared" si="700"/>
        <v>0</v>
      </c>
      <c r="FF90" s="1058">
        <f t="shared" si="701"/>
        <v>0</v>
      </c>
      <c r="FG90" s="1058">
        <f t="shared" si="702"/>
        <v>0</v>
      </c>
      <c r="FH90" s="1058">
        <f t="shared" si="703"/>
        <v>0</v>
      </c>
      <c r="FI90" s="1058">
        <f t="shared" si="704"/>
        <v>0</v>
      </c>
      <c r="FJ90" s="1058">
        <f t="shared" si="705"/>
        <v>0</v>
      </c>
      <c r="FK90" s="1058">
        <f t="shared" si="706"/>
        <v>0</v>
      </c>
      <c r="FL90" s="1058">
        <f t="shared" si="707"/>
        <v>0</v>
      </c>
      <c r="FM90" s="1058">
        <f t="shared" si="708"/>
        <v>0</v>
      </c>
      <c r="FN90" s="1058">
        <f t="shared" si="709"/>
        <v>0</v>
      </c>
      <c r="FO90" s="1059">
        <f t="shared" si="710"/>
        <v>0</v>
      </c>
      <c r="FP90" s="1058">
        <f t="shared" si="711"/>
        <v>0</v>
      </c>
      <c r="FQ90" s="1058">
        <f t="shared" si="712"/>
        <v>0</v>
      </c>
      <c r="FR90" s="1058">
        <f t="shared" si="713"/>
        <v>0</v>
      </c>
      <c r="FS90" s="1058">
        <f t="shared" si="714"/>
        <v>0</v>
      </c>
      <c r="FT90" s="1058">
        <f t="shared" si="715"/>
        <v>0</v>
      </c>
      <c r="FU90" s="1058">
        <f t="shared" si="716"/>
        <v>0</v>
      </c>
      <c r="FV90" s="1058">
        <f t="shared" si="717"/>
        <v>0</v>
      </c>
      <c r="FW90" s="1058">
        <f t="shared" si="718"/>
        <v>0</v>
      </c>
      <c r="FX90" s="1058">
        <f t="shared" si="719"/>
        <v>0</v>
      </c>
      <c r="FY90" s="1058">
        <f t="shared" si="720"/>
        <v>0</v>
      </c>
      <c r="FZ90" s="1058">
        <f t="shared" si="721"/>
        <v>0</v>
      </c>
      <c r="GA90" s="1058">
        <f t="shared" si="722"/>
        <v>0</v>
      </c>
      <c r="GB90" s="1058">
        <f t="shared" si="723"/>
        <v>0</v>
      </c>
      <c r="GC90" s="1058">
        <f t="shared" si="724"/>
        <v>0</v>
      </c>
      <c r="GE90" s="1058">
        <v>0</v>
      </c>
      <c r="GF90" s="1058">
        <v>0</v>
      </c>
      <c r="GG90" s="424"/>
      <c r="GH90" s="424"/>
      <c r="GI90" s="424"/>
      <c r="GJ90" s="424"/>
      <c r="GL90" s="559"/>
      <c r="GM90" s="559"/>
      <c r="GN90" s="9"/>
      <c r="GO90" s="17"/>
      <c r="GP90" s="17"/>
      <c r="GQ90" s="406"/>
      <c r="GR90" s="422"/>
    </row>
    <row r="91" spans="1:200" ht="24.95" customHeight="1" x14ac:dyDescent="0.45">
      <c r="A91" s="424"/>
      <c r="B91" s="965"/>
      <c r="C91" s="965"/>
      <c r="D91" s="764"/>
      <c r="E91" s="424"/>
      <c r="F91" s="424"/>
      <c r="G91" s="424"/>
      <c r="H91" s="424"/>
      <c r="I91" s="424"/>
      <c r="J91" s="541"/>
      <c r="K91" s="424"/>
      <c r="L91" s="424"/>
      <c r="M91" s="608">
        <f t="shared" si="810"/>
        <v>0</v>
      </c>
      <c r="N91" s="70"/>
      <c r="O91" s="852"/>
      <c r="P91" s="866"/>
      <c r="Q91" s="852"/>
      <c r="R91" s="866"/>
      <c r="S91" s="852"/>
      <c r="T91" s="866"/>
      <c r="U91" s="867"/>
      <c r="V91" s="866"/>
      <c r="W91" s="867"/>
      <c r="X91" s="852"/>
      <c r="Y91" s="852"/>
      <c r="Z91" s="866"/>
      <c r="AA91" s="867"/>
      <c r="AB91" s="866"/>
      <c r="AC91" s="852"/>
      <c r="AD91" s="866"/>
      <c r="AE91" s="855"/>
      <c r="AF91" s="866"/>
      <c r="AG91" s="867"/>
      <c r="AH91" s="866"/>
      <c r="AI91" s="867"/>
      <c r="AJ91" s="866"/>
      <c r="AK91" s="867"/>
      <c r="AL91" s="866"/>
      <c r="AM91" s="852"/>
      <c r="AN91" s="866"/>
      <c r="AO91" s="867"/>
      <c r="AP91" s="866"/>
      <c r="AQ91" s="852"/>
      <c r="AR91" s="866"/>
      <c r="AS91" s="852"/>
      <c r="AT91" s="866"/>
      <c r="AU91" s="867"/>
      <c r="AV91" s="866"/>
      <c r="AW91" s="867"/>
      <c r="AX91" s="866"/>
      <c r="AY91" s="867"/>
      <c r="AZ91" s="866"/>
      <c r="BA91" s="867"/>
      <c r="BB91" s="866"/>
      <c r="BC91" s="867"/>
      <c r="BD91" s="866"/>
      <c r="BE91" s="867"/>
      <c r="BF91" s="867"/>
      <c r="BG91" s="867">
        <f t="shared" si="811"/>
        <v>0</v>
      </c>
      <c r="BH91" s="84"/>
      <c r="BI91" s="424"/>
      <c r="BJ91" s="424"/>
      <c r="BK91" s="424"/>
      <c r="BL91" s="424"/>
      <c r="BM91" s="424"/>
      <c r="BN91" s="965"/>
      <c r="BO91" s="965"/>
      <c r="BP91" s="764"/>
      <c r="BQ91" s="424"/>
      <c r="BR91" s="424"/>
      <c r="BS91" s="424"/>
      <c r="BT91" s="424"/>
      <c r="BU91" s="424"/>
      <c r="BV91" s="541"/>
      <c r="BW91" s="541"/>
      <c r="BX91" s="424"/>
      <c r="BY91" s="608">
        <f t="shared" si="822"/>
        <v>0</v>
      </c>
      <c r="BZ91" s="70"/>
      <c r="CA91" s="767"/>
      <c r="CB91" s="796"/>
      <c r="CC91" s="767"/>
      <c r="CD91" s="796"/>
      <c r="CE91" s="767"/>
      <c r="CF91" s="780"/>
      <c r="CG91" s="612"/>
      <c r="CH91" s="780"/>
      <c r="CI91" s="612"/>
      <c r="CJ91" s="612"/>
      <c r="CK91" s="767"/>
      <c r="CL91" s="780"/>
      <c r="CM91" s="612"/>
      <c r="CN91" s="780"/>
      <c r="CO91" s="767"/>
      <c r="CP91" s="780"/>
      <c r="CQ91" s="770"/>
      <c r="CR91" s="780"/>
      <c r="CS91" s="612"/>
      <c r="CT91" s="780"/>
      <c r="CU91" s="612"/>
      <c r="CV91" s="780"/>
      <c r="CW91" s="612"/>
      <c r="CX91" s="780"/>
      <c r="CY91" s="767"/>
      <c r="CZ91" s="780"/>
      <c r="DA91" s="612"/>
      <c r="DB91" s="780"/>
      <c r="DC91" s="767"/>
      <c r="DD91" s="780"/>
      <c r="DE91" s="612"/>
      <c r="DF91" s="780"/>
      <c r="DG91" s="612"/>
      <c r="DH91" s="780"/>
      <c r="DI91" s="612"/>
      <c r="DJ91" s="780"/>
      <c r="DK91" s="612"/>
      <c r="DL91" s="780"/>
      <c r="DM91" s="612"/>
      <c r="DN91" s="780"/>
      <c r="DO91" s="612"/>
      <c r="DP91" s="780"/>
      <c r="DQ91" s="612"/>
      <c r="DR91" s="612"/>
      <c r="DS91" s="612">
        <f t="shared" si="823"/>
        <v>0</v>
      </c>
      <c r="DT91" s="84"/>
      <c r="DU91" s="424"/>
      <c r="DV91" s="424"/>
      <c r="DW91" s="424"/>
      <c r="DX91" s="424"/>
      <c r="DY91" s="424"/>
      <c r="DZ91" s="965"/>
      <c r="EA91" s="965"/>
      <c r="EB91" s="764"/>
      <c r="EC91" s="424"/>
      <c r="ED91" s="424"/>
      <c r="EE91" s="424"/>
      <c r="EF91" s="424"/>
      <c r="EG91" s="424"/>
      <c r="EH91" s="424"/>
      <c r="EI91" s="424"/>
      <c r="EJ91" s="429">
        <f t="shared" si="679"/>
        <v>0</v>
      </c>
      <c r="EK91" s="429">
        <f t="shared" si="680"/>
        <v>0</v>
      </c>
      <c r="EL91" s="429">
        <f t="shared" si="681"/>
        <v>0</v>
      </c>
      <c r="EM91" s="1058">
        <f t="shared" si="682"/>
        <v>0</v>
      </c>
      <c r="EN91" s="1058">
        <f t="shared" si="683"/>
        <v>0</v>
      </c>
      <c r="EO91" s="1058">
        <f t="shared" si="684"/>
        <v>0</v>
      </c>
      <c r="EP91" s="1058">
        <f t="shared" si="685"/>
        <v>0</v>
      </c>
      <c r="EQ91" s="1058">
        <f t="shared" si="686"/>
        <v>0</v>
      </c>
      <c r="ER91" s="1058">
        <f t="shared" si="687"/>
        <v>0</v>
      </c>
      <c r="ES91" s="1058">
        <f t="shared" si="688"/>
        <v>0</v>
      </c>
      <c r="ET91" s="1058">
        <f t="shared" si="689"/>
        <v>0</v>
      </c>
      <c r="EU91" s="1058">
        <f t="shared" si="690"/>
        <v>0</v>
      </c>
      <c r="EV91" s="1058">
        <f t="shared" si="691"/>
        <v>0</v>
      </c>
      <c r="EW91" s="1058">
        <f t="shared" si="692"/>
        <v>0</v>
      </c>
      <c r="EX91" s="1058">
        <f t="shared" si="693"/>
        <v>0</v>
      </c>
      <c r="EY91" s="1058">
        <f t="shared" si="694"/>
        <v>0</v>
      </c>
      <c r="EZ91" s="1058">
        <f t="shared" si="695"/>
        <v>0</v>
      </c>
      <c r="FA91" s="1058">
        <f t="shared" si="696"/>
        <v>0</v>
      </c>
      <c r="FB91" s="1058">
        <f t="shared" si="697"/>
        <v>0</v>
      </c>
      <c r="FC91" s="1058">
        <f t="shared" si="698"/>
        <v>0</v>
      </c>
      <c r="FD91" s="1058">
        <f t="shared" si="699"/>
        <v>0</v>
      </c>
      <c r="FE91" s="1058">
        <f t="shared" si="700"/>
        <v>0</v>
      </c>
      <c r="FF91" s="1058">
        <f t="shared" si="701"/>
        <v>0</v>
      </c>
      <c r="FG91" s="1058">
        <f t="shared" si="702"/>
        <v>0</v>
      </c>
      <c r="FH91" s="1058">
        <f t="shared" si="703"/>
        <v>0</v>
      </c>
      <c r="FI91" s="1058">
        <f t="shared" si="704"/>
        <v>0</v>
      </c>
      <c r="FJ91" s="1058">
        <f t="shared" si="705"/>
        <v>0</v>
      </c>
      <c r="FK91" s="1058">
        <f t="shared" si="706"/>
        <v>0</v>
      </c>
      <c r="FL91" s="1058">
        <f t="shared" si="707"/>
        <v>0</v>
      </c>
      <c r="FM91" s="1058">
        <f t="shared" si="708"/>
        <v>0</v>
      </c>
      <c r="FN91" s="1058">
        <f t="shared" si="709"/>
        <v>0</v>
      </c>
      <c r="FO91" s="1059">
        <f t="shared" si="710"/>
        <v>0</v>
      </c>
      <c r="FP91" s="1058">
        <f t="shared" si="711"/>
        <v>0</v>
      </c>
      <c r="FQ91" s="1058">
        <f t="shared" si="712"/>
        <v>0</v>
      </c>
      <c r="FR91" s="1058">
        <f t="shared" si="713"/>
        <v>0</v>
      </c>
      <c r="FS91" s="1058">
        <f t="shared" si="714"/>
        <v>0</v>
      </c>
      <c r="FT91" s="1058">
        <f t="shared" si="715"/>
        <v>0</v>
      </c>
      <c r="FU91" s="1058">
        <f t="shared" si="716"/>
        <v>0</v>
      </c>
      <c r="FV91" s="1058">
        <f t="shared" si="717"/>
        <v>0</v>
      </c>
      <c r="FW91" s="1058">
        <f t="shared" si="718"/>
        <v>0</v>
      </c>
      <c r="FX91" s="1058">
        <f t="shared" si="719"/>
        <v>0</v>
      </c>
      <c r="FY91" s="1058">
        <f t="shared" si="720"/>
        <v>0</v>
      </c>
      <c r="FZ91" s="1058">
        <f t="shared" si="721"/>
        <v>0</v>
      </c>
      <c r="GA91" s="1058">
        <f t="shared" si="722"/>
        <v>0</v>
      </c>
      <c r="GB91" s="1058">
        <f t="shared" si="723"/>
        <v>0</v>
      </c>
      <c r="GC91" s="1058">
        <f t="shared" si="724"/>
        <v>0</v>
      </c>
      <c r="GE91" s="1058">
        <v>0</v>
      </c>
      <c r="GF91" s="1058">
        <v>0</v>
      </c>
      <c r="GG91" s="424"/>
      <c r="GH91" s="424"/>
      <c r="GI91" s="424"/>
      <c r="GJ91" s="424"/>
      <c r="GL91" s="559"/>
      <c r="GM91" s="559"/>
      <c r="GN91" s="423"/>
      <c r="GO91" s="423"/>
      <c r="GP91" s="406"/>
      <c r="GQ91" s="406"/>
      <c r="GR91" s="422"/>
    </row>
    <row r="92" spans="1:200" ht="24.95" customHeight="1" x14ac:dyDescent="0.45">
      <c r="A92" s="424"/>
      <c r="B92" s="959"/>
      <c r="C92" s="959"/>
      <c r="D92" s="764"/>
      <c r="E92" s="424"/>
      <c r="F92" s="424"/>
      <c r="G92" s="424"/>
      <c r="H92" s="424"/>
      <c r="I92" s="424"/>
      <c r="J92" s="541"/>
      <c r="K92" s="424"/>
      <c r="L92" s="424"/>
      <c r="M92" s="608">
        <f t="shared" si="810"/>
        <v>0</v>
      </c>
      <c r="N92" s="70"/>
      <c r="O92" s="852"/>
      <c r="P92" s="866"/>
      <c r="Q92" s="852"/>
      <c r="R92" s="866"/>
      <c r="S92" s="852"/>
      <c r="T92" s="866"/>
      <c r="U92" s="867"/>
      <c r="V92" s="866"/>
      <c r="W92" s="867"/>
      <c r="X92" s="852"/>
      <c r="Y92" s="852"/>
      <c r="Z92" s="866"/>
      <c r="AA92" s="867"/>
      <c r="AB92" s="866"/>
      <c r="AC92" s="852"/>
      <c r="AD92" s="866"/>
      <c r="AE92" s="855"/>
      <c r="AF92" s="866"/>
      <c r="AG92" s="867"/>
      <c r="AH92" s="866"/>
      <c r="AI92" s="867"/>
      <c r="AJ92" s="866"/>
      <c r="AK92" s="867"/>
      <c r="AL92" s="866"/>
      <c r="AM92" s="852"/>
      <c r="AN92" s="866"/>
      <c r="AO92" s="867"/>
      <c r="AP92" s="866"/>
      <c r="AQ92" s="852"/>
      <c r="AR92" s="866"/>
      <c r="AS92" s="852"/>
      <c r="AT92" s="866"/>
      <c r="AU92" s="867"/>
      <c r="AV92" s="866"/>
      <c r="AW92" s="867"/>
      <c r="AX92" s="866"/>
      <c r="AY92" s="867"/>
      <c r="AZ92" s="866"/>
      <c r="BA92" s="867"/>
      <c r="BB92" s="866"/>
      <c r="BC92" s="867"/>
      <c r="BD92" s="866"/>
      <c r="BE92" s="867"/>
      <c r="BF92" s="867"/>
      <c r="BG92" s="867">
        <f t="shared" si="811"/>
        <v>0</v>
      </c>
      <c r="BH92" s="84"/>
      <c r="BI92" s="424"/>
      <c r="BJ92" s="424"/>
      <c r="BK92" s="424"/>
      <c r="BL92" s="424"/>
      <c r="BM92" s="424"/>
      <c r="BN92" s="959"/>
      <c r="BO92" s="959"/>
      <c r="BP92" s="764"/>
      <c r="BQ92" s="424"/>
      <c r="BR92" s="424"/>
      <c r="BS92" s="424"/>
      <c r="BT92" s="424"/>
      <c r="BU92" s="424"/>
      <c r="BV92" s="541"/>
      <c r="BW92" s="541"/>
      <c r="BX92" s="424"/>
      <c r="BY92" s="608">
        <f t="shared" si="822"/>
        <v>0</v>
      </c>
      <c r="BZ92" s="70"/>
      <c r="CA92" s="767"/>
      <c r="CB92" s="796"/>
      <c r="CC92" s="767"/>
      <c r="CD92" s="796"/>
      <c r="CE92" s="767"/>
      <c r="CF92" s="780"/>
      <c r="CG92" s="612"/>
      <c r="CH92" s="780"/>
      <c r="CI92" s="612"/>
      <c r="CJ92" s="612"/>
      <c r="CK92" s="767"/>
      <c r="CL92" s="780"/>
      <c r="CM92" s="612"/>
      <c r="CN92" s="780"/>
      <c r="CO92" s="767"/>
      <c r="CP92" s="780"/>
      <c r="CQ92" s="770"/>
      <c r="CR92" s="780"/>
      <c r="CS92" s="612"/>
      <c r="CT92" s="780"/>
      <c r="CU92" s="612"/>
      <c r="CV92" s="780"/>
      <c r="CW92" s="612"/>
      <c r="CX92" s="780"/>
      <c r="CY92" s="767"/>
      <c r="CZ92" s="780"/>
      <c r="DA92" s="612"/>
      <c r="DB92" s="780"/>
      <c r="DC92" s="767"/>
      <c r="DD92" s="780"/>
      <c r="DE92" s="612"/>
      <c r="DF92" s="780"/>
      <c r="DG92" s="612"/>
      <c r="DH92" s="780"/>
      <c r="DI92" s="612"/>
      <c r="DJ92" s="780"/>
      <c r="DK92" s="612"/>
      <c r="DL92" s="780"/>
      <c r="DM92" s="612"/>
      <c r="DN92" s="780"/>
      <c r="DO92" s="612"/>
      <c r="DP92" s="780"/>
      <c r="DQ92" s="612"/>
      <c r="DR92" s="612"/>
      <c r="DS92" s="612">
        <f t="shared" si="823"/>
        <v>0</v>
      </c>
      <c r="DT92" s="84"/>
      <c r="DU92" s="424"/>
      <c r="DV92" s="424"/>
      <c r="DW92" s="424"/>
      <c r="DX92" s="424"/>
      <c r="DY92" s="424"/>
      <c r="DZ92" s="959"/>
      <c r="EA92" s="959"/>
      <c r="EB92" s="764"/>
      <c r="EC92" s="424"/>
      <c r="ED92" s="424"/>
      <c r="EE92" s="424"/>
      <c r="EF92" s="424"/>
      <c r="EG92" s="424"/>
      <c r="EH92" s="424"/>
      <c r="EI92" s="424"/>
      <c r="EJ92" s="429">
        <f t="shared" si="679"/>
        <v>0</v>
      </c>
      <c r="EK92" s="429">
        <f t="shared" si="680"/>
        <v>0</v>
      </c>
      <c r="EL92" s="429">
        <f t="shared" si="681"/>
        <v>0</v>
      </c>
      <c r="EM92" s="1058">
        <f t="shared" si="682"/>
        <v>0</v>
      </c>
      <c r="EN92" s="1058">
        <f t="shared" si="683"/>
        <v>0</v>
      </c>
      <c r="EO92" s="1058">
        <f t="shared" si="684"/>
        <v>0</v>
      </c>
      <c r="EP92" s="1058">
        <f t="shared" si="685"/>
        <v>0</v>
      </c>
      <c r="EQ92" s="1058">
        <f t="shared" si="686"/>
        <v>0</v>
      </c>
      <c r="ER92" s="1058">
        <f t="shared" si="687"/>
        <v>0</v>
      </c>
      <c r="ES92" s="1058">
        <f t="shared" si="688"/>
        <v>0</v>
      </c>
      <c r="ET92" s="1058">
        <f t="shared" si="689"/>
        <v>0</v>
      </c>
      <c r="EU92" s="1058">
        <f t="shared" si="690"/>
        <v>0</v>
      </c>
      <c r="EV92" s="1058">
        <f t="shared" si="691"/>
        <v>0</v>
      </c>
      <c r="EW92" s="1058">
        <f t="shared" si="692"/>
        <v>0</v>
      </c>
      <c r="EX92" s="1058">
        <f t="shared" si="693"/>
        <v>0</v>
      </c>
      <c r="EY92" s="1058">
        <f t="shared" si="694"/>
        <v>0</v>
      </c>
      <c r="EZ92" s="1058">
        <f t="shared" si="695"/>
        <v>0</v>
      </c>
      <c r="FA92" s="1058">
        <f t="shared" si="696"/>
        <v>0</v>
      </c>
      <c r="FB92" s="1058">
        <f t="shared" si="697"/>
        <v>0</v>
      </c>
      <c r="FC92" s="1058">
        <f t="shared" si="698"/>
        <v>0</v>
      </c>
      <c r="FD92" s="1058">
        <f t="shared" si="699"/>
        <v>0</v>
      </c>
      <c r="FE92" s="1058">
        <f t="shared" si="700"/>
        <v>0</v>
      </c>
      <c r="FF92" s="1058">
        <f t="shared" si="701"/>
        <v>0</v>
      </c>
      <c r="FG92" s="1058">
        <f t="shared" si="702"/>
        <v>0</v>
      </c>
      <c r="FH92" s="1058">
        <f t="shared" si="703"/>
        <v>0</v>
      </c>
      <c r="FI92" s="1058">
        <f t="shared" si="704"/>
        <v>0</v>
      </c>
      <c r="FJ92" s="1058">
        <f t="shared" si="705"/>
        <v>0</v>
      </c>
      <c r="FK92" s="1058">
        <f t="shared" si="706"/>
        <v>0</v>
      </c>
      <c r="FL92" s="1058">
        <f t="shared" si="707"/>
        <v>0</v>
      </c>
      <c r="FM92" s="1058">
        <f t="shared" si="708"/>
        <v>0</v>
      </c>
      <c r="FN92" s="1058">
        <f t="shared" si="709"/>
        <v>0</v>
      </c>
      <c r="FO92" s="1059">
        <f t="shared" si="710"/>
        <v>0</v>
      </c>
      <c r="FP92" s="1058">
        <f t="shared" si="711"/>
        <v>0</v>
      </c>
      <c r="FQ92" s="1058">
        <f t="shared" si="712"/>
        <v>0</v>
      </c>
      <c r="FR92" s="1058">
        <f t="shared" si="713"/>
        <v>0</v>
      </c>
      <c r="FS92" s="1058">
        <f t="shared" si="714"/>
        <v>0</v>
      </c>
      <c r="FT92" s="1058">
        <f t="shared" si="715"/>
        <v>0</v>
      </c>
      <c r="FU92" s="1058">
        <f t="shared" si="716"/>
        <v>0</v>
      </c>
      <c r="FV92" s="1058">
        <f t="shared" si="717"/>
        <v>0</v>
      </c>
      <c r="FW92" s="1058">
        <f t="shared" si="718"/>
        <v>0</v>
      </c>
      <c r="FX92" s="1058">
        <f t="shared" si="719"/>
        <v>0</v>
      </c>
      <c r="FY92" s="1058">
        <f t="shared" si="720"/>
        <v>0</v>
      </c>
      <c r="FZ92" s="1058">
        <f t="shared" si="721"/>
        <v>0</v>
      </c>
      <c r="GA92" s="1058">
        <f t="shared" si="722"/>
        <v>0</v>
      </c>
      <c r="GB92" s="1058">
        <f t="shared" si="723"/>
        <v>0</v>
      </c>
      <c r="GC92" s="1058">
        <f t="shared" si="724"/>
        <v>0</v>
      </c>
      <c r="GE92" s="1058">
        <v>0</v>
      </c>
      <c r="GF92" s="1058">
        <v>0</v>
      </c>
      <c r="GG92" s="424"/>
      <c r="GH92" s="424"/>
      <c r="GI92" s="424"/>
      <c r="GJ92" s="424"/>
      <c r="GL92" s="559"/>
      <c r="GM92" s="559"/>
      <c r="GN92" s="406"/>
      <c r="GO92" s="406"/>
      <c r="GP92" s="406"/>
      <c r="GQ92" s="406"/>
      <c r="GR92" s="422"/>
    </row>
    <row r="93" spans="1:200" ht="24.95" customHeight="1" x14ac:dyDescent="0.45">
      <c r="A93" s="424"/>
      <c r="B93" s="959"/>
      <c r="C93" s="959"/>
      <c r="D93" s="764"/>
      <c r="E93" s="424"/>
      <c r="F93" s="424"/>
      <c r="G93" s="424"/>
      <c r="H93" s="424"/>
      <c r="I93" s="424"/>
      <c r="J93" s="541"/>
      <c r="K93" s="424"/>
      <c r="L93" s="424"/>
      <c r="M93" s="608">
        <f t="shared" si="810"/>
        <v>0</v>
      </c>
      <c r="N93" s="70"/>
      <c r="O93" s="852"/>
      <c r="P93" s="866"/>
      <c r="Q93" s="852"/>
      <c r="R93" s="866"/>
      <c r="S93" s="852"/>
      <c r="T93" s="866"/>
      <c r="U93" s="867"/>
      <c r="V93" s="866"/>
      <c r="W93" s="867"/>
      <c r="X93" s="852"/>
      <c r="Y93" s="852"/>
      <c r="Z93" s="866"/>
      <c r="AA93" s="867"/>
      <c r="AB93" s="866"/>
      <c r="AC93" s="852"/>
      <c r="AD93" s="866"/>
      <c r="AE93" s="855"/>
      <c r="AF93" s="866"/>
      <c r="AG93" s="867"/>
      <c r="AH93" s="866"/>
      <c r="AI93" s="867"/>
      <c r="AJ93" s="866"/>
      <c r="AK93" s="867"/>
      <c r="AL93" s="866"/>
      <c r="AM93" s="852"/>
      <c r="AN93" s="866"/>
      <c r="AO93" s="867"/>
      <c r="AP93" s="866"/>
      <c r="AQ93" s="852"/>
      <c r="AR93" s="866"/>
      <c r="AS93" s="852"/>
      <c r="AT93" s="866"/>
      <c r="AU93" s="867"/>
      <c r="AV93" s="866"/>
      <c r="AW93" s="867"/>
      <c r="AX93" s="866"/>
      <c r="AY93" s="867"/>
      <c r="AZ93" s="866"/>
      <c r="BA93" s="867"/>
      <c r="BB93" s="866"/>
      <c r="BC93" s="867"/>
      <c r="BD93" s="866"/>
      <c r="BE93" s="867"/>
      <c r="BF93" s="867"/>
      <c r="BG93" s="867">
        <f t="shared" si="811"/>
        <v>0</v>
      </c>
      <c r="BH93" s="84"/>
      <c r="BI93" s="424"/>
      <c r="BJ93" s="424"/>
      <c r="BK93" s="424"/>
      <c r="BL93" s="424"/>
      <c r="BM93" s="424"/>
      <c r="BN93" s="959"/>
      <c r="BO93" s="959"/>
      <c r="BP93" s="764"/>
      <c r="BQ93" s="424"/>
      <c r="BR93" s="424"/>
      <c r="BS93" s="424"/>
      <c r="BT93" s="424"/>
      <c r="BU93" s="424"/>
      <c r="BV93" s="541"/>
      <c r="BW93" s="541"/>
      <c r="BX93" s="424"/>
      <c r="BY93" s="608">
        <f t="shared" si="822"/>
        <v>0</v>
      </c>
      <c r="BZ93" s="70"/>
      <c r="CA93" s="767"/>
      <c r="CB93" s="796"/>
      <c r="CC93" s="767"/>
      <c r="CD93" s="796"/>
      <c r="CE93" s="767"/>
      <c r="CF93" s="780"/>
      <c r="CG93" s="612"/>
      <c r="CH93" s="780"/>
      <c r="CI93" s="612"/>
      <c r="CJ93" s="612"/>
      <c r="CK93" s="767"/>
      <c r="CL93" s="780"/>
      <c r="CM93" s="612"/>
      <c r="CN93" s="780"/>
      <c r="CO93" s="767"/>
      <c r="CP93" s="780"/>
      <c r="CQ93" s="770"/>
      <c r="CR93" s="780"/>
      <c r="CS93" s="612"/>
      <c r="CT93" s="780"/>
      <c r="CU93" s="612"/>
      <c r="CV93" s="780"/>
      <c r="CW93" s="612"/>
      <c r="CX93" s="780"/>
      <c r="CY93" s="767"/>
      <c r="CZ93" s="780"/>
      <c r="DA93" s="612"/>
      <c r="DB93" s="780"/>
      <c r="DC93" s="767"/>
      <c r="DD93" s="780"/>
      <c r="DE93" s="612"/>
      <c r="DF93" s="780"/>
      <c r="DG93" s="612"/>
      <c r="DH93" s="780"/>
      <c r="DI93" s="612"/>
      <c r="DJ93" s="780"/>
      <c r="DK93" s="612"/>
      <c r="DL93" s="780"/>
      <c r="DM93" s="612"/>
      <c r="DN93" s="780"/>
      <c r="DO93" s="612"/>
      <c r="DP93" s="780"/>
      <c r="DQ93" s="612"/>
      <c r="DR93" s="612"/>
      <c r="DS93" s="612">
        <f t="shared" si="823"/>
        <v>0</v>
      </c>
      <c r="DT93" s="84"/>
      <c r="DU93" s="424"/>
      <c r="DV93" s="424"/>
      <c r="DW93" s="424"/>
      <c r="DX93" s="424"/>
      <c r="DY93" s="424"/>
      <c r="DZ93" s="959"/>
      <c r="EA93" s="959"/>
      <c r="EB93" s="764"/>
      <c r="EC93" s="424"/>
      <c r="ED93" s="424"/>
      <c r="EE93" s="424"/>
      <c r="EF93" s="424"/>
      <c r="EG93" s="424"/>
      <c r="EH93" s="424"/>
      <c r="EI93" s="424"/>
      <c r="EJ93" s="429">
        <f t="shared" si="679"/>
        <v>0</v>
      </c>
      <c r="EK93" s="429">
        <f t="shared" si="680"/>
        <v>0</v>
      </c>
      <c r="EL93" s="429">
        <f t="shared" si="681"/>
        <v>0</v>
      </c>
      <c r="EM93" s="1058">
        <f t="shared" si="682"/>
        <v>0</v>
      </c>
      <c r="EN93" s="1058">
        <f t="shared" si="683"/>
        <v>0</v>
      </c>
      <c r="EO93" s="1058">
        <f t="shared" si="684"/>
        <v>0</v>
      </c>
      <c r="EP93" s="1058">
        <f t="shared" si="685"/>
        <v>0</v>
      </c>
      <c r="EQ93" s="1058">
        <f t="shared" si="686"/>
        <v>0</v>
      </c>
      <c r="ER93" s="1058">
        <f t="shared" si="687"/>
        <v>0</v>
      </c>
      <c r="ES93" s="1058">
        <f t="shared" si="688"/>
        <v>0</v>
      </c>
      <c r="ET93" s="1058">
        <f t="shared" si="689"/>
        <v>0</v>
      </c>
      <c r="EU93" s="1058">
        <f t="shared" si="690"/>
        <v>0</v>
      </c>
      <c r="EV93" s="1058">
        <f t="shared" si="691"/>
        <v>0</v>
      </c>
      <c r="EW93" s="1058">
        <f t="shared" si="692"/>
        <v>0</v>
      </c>
      <c r="EX93" s="1058">
        <f t="shared" si="693"/>
        <v>0</v>
      </c>
      <c r="EY93" s="1058">
        <f t="shared" si="694"/>
        <v>0</v>
      </c>
      <c r="EZ93" s="1058">
        <f t="shared" si="695"/>
        <v>0</v>
      </c>
      <c r="FA93" s="1058">
        <f t="shared" si="696"/>
        <v>0</v>
      </c>
      <c r="FB93" s="1058">
        <f t="shared" si="697"/>
        <v>0</v>
      </c>
      <c r="FC93" s="1058">
        <f t="shared" si="698"/>
        <v>0</v>
      </c>
      <c r="FD93" s="1058">
        <f t="shared" si="699"/>
        <v>0</v>
      </c>
      <c r="FE93" s="1058">
        <f t="shared" si="700"/>
        <v>0</v>
      </c>
      <c r="FF93" s="1058">
        <f t="shared" si="701"/>
        <v>0</v>
      </c>
      <c r="FG93" s="1058">
        <f t="shared" si="702"/>
        <v>0</v>
      </c>
      <c r="FH93" s="1058">
        <f t="shared" si="703"/>
        <v>0</v>
      </c>
      <c r="FI93" s="1058">
        <f t="shared" si="704"/>
        <v>0</v>
      </c>
      <c r="FJ93" s="1058">
        <f t="shared" si="705"/>
        <v>0</v>
      </c>
      <c r="FK93" s="1058">
        <f t="shared" si="706"/>
        <v>0</v>
      </c>
      <c r="FL93" s="1058">
        <f t="shared" si="707"/>
        <v>0</v>
      </c>
      <c r="FM93" s="1058">
        <f t="shared" si="708"/>
        <v>0</v>
      </c>
      <c r="FN93" s="1058">
        <f t="shared" si="709"/>
        <v>0</v>
      </c>
      <c r="FO93" s="1059">
        <f t="shared" si="710"/>
        <v>0</v>
      </c>
      <c r="FP93" s="1058">
        <f t="shared" si="711"/>
        <v>0</v>
      </c>
      <c r="FQ93" s="1058">
        <f t="shared" si="712"/>
        <v>0</v>
      </c>
      <c r="FR93" s="1058">
        <f t="shared" si="713"/>
        <v>0</v>
      </c>
      <c r="FS93" s="1058">
        <f t="shared" si="714"/>
        <v>0</v>
      </c>
      <c r="FT93" s="1058">
        <f t="shared" si="715"/>
        <v>0</v>
      </c>
      <c r="FU93" s="1058">
        <f t="shared" si="716"/>
        <v>0</v>
      </c>
      <c r="FV93" s="1058">
        <f t="shared" si="717"/>
        <v>0</v>
      </c>
      <c r="FW93" s="1058">
        <f t="shared" si="718"/>
        <v>0</v>
      </c>
      <c r="FX93" s="1058">
        <f t="shared" si="719"/>
        <v>0</v>
      </c>
      <c r="FY93" s="1058">
        <f t="shared" si="720"/>
        <v>0</v>
      </c>
      <c r="FZ93" s="1058">
        <f t="shared" si="721"/>
        <v>0</v>
      </c>
      <c r="GA93" s="1058">
        <f t="shared" si="722"/>
        <v>0</v>
      </c>
      <c r="GB93" s="1058">
        <f t="shared" si="723"/>
        <v>0</v>
      </c>
      <c r="GC93" s="1058">
        <f t="shared" si="724"/>
        <v>0</v>
      </c>
      <c r="GE93" s="1058">
        <v>0</v>
      </c>
      <c r="GF93" s="1058">
        <v>0</v>
      </c>
      <c r="GG93" s="424"/>
      <c r="GH93" s="424"/>
      <c r="GI93" s="424"/>
      <c r="GJ93" s="424"/>
      <c r="GL93" s="559"/>
      <c r="GM93" s="559"/>
      <c r="GN93" s="406"/>
      <c r="GO93" s="406"/>
      <c r="GP93" s="406"/>
      <c r="GQ93" s="406"/>
      <c r="GR93" s="422"/>
    </row>
    <row r="94" spans="1:200" ht="24.95" customHeight="1" x14ac:dyDescent="0.45">
      <c r="A94" s="424"/>
      <c r="B94" s="959"/>
      <c r="C94" s="959"/>
      <c r="D94" s="764"/>
      <c r="E94" s="424"/>
      <c r="F94" s="424"/>
      <c r="G94" s="424"/>
      <c r="H94" s="424"/>
      <c r="I94" s="424"/>
      <c r="J94" s="541"/>
      <c r="K94" s="424"/>
      <c r="L94" s="424"/>
      <c r="M94" s="608">
        <f t="shared" si="810"/>
        <v>0</v>
      </c>
      <c r="N94" s="70"/>
      <c r="O94" s="852"/>
      <c r="P94" s="866"/>
      <c r="Q94" s="852"/>
      <c r="R94" s="866"/>
      <c r="S94" s="852"/>
      <c r="T94" s="866"/>
      <c r="U94" s="867"/>
      <c r="V94" s="866"/>
      <c r="W94" s="867"/>
      <c r="X94" s="852"/>
      <c r="Y94" s="852"/>
      <c r="Z94" s="866"/>
      <c r="AA94" s="867"/>
      <c r="AB94" s="866"/>
      <c r="AC94" s="852"/>
      <c r="AD94" s="866"/>
      <c r="AE94" s="855"/>
      <c r="AF94" s="866"/>
      <c r="AG94" s="867"/>
      <c r="AH94" s="866"/>
      <c r="AI94" s="867"/>
      <c r="AJ94" s="866"/>
      <c r="AK94" s="867"/>
      <c r="AL94" s="866"/>
      <c r="AM94" s="852"/>
      <c r="AN94" s="866"/>
      <c r="AO94" s="867"/>
      <c r="AP94" s="866"/>
      <c r="AQ94" s="852"/>
      <c r="AR94" s="866"/>
      <c r="AS94" s="852"/>
      <c r="AT94" s="866"/>
      <c r="AU94" s="867"/>
      <c r="AV94" s="866"/>
      <c r="AW94" s="867"/>
      <c r="AX94" s="866"/>
      <c r="AY94" s="867"/>
      <c r="AZ94" s="866"/>
      <c r="BA94" s="867"/>
      <c r="BB94" s="866"/>
      <c r="BC94" s="867"/>
      <c r="BD94" s="866"/>
      <c r="BE94" s="867"/>
      <c r="BF94" s="867"/>
      <c r="BG94" s="867">
        <f t="shared" si="811"/>
        <v>0</v>
      </c>
      <c r="BH94" s="84"/>
      <c r="BI94" s="424"/>
      <c r="BJ94" s="424"/>
      <c r="BK94" s="424"/>
      <c r="BL94" s="424"/>
      <c r="BM94" s="424"/>
      <c r="BN94" s="959"/>
      <c r="BO94" s="959"/>
      <c r="BP94" s="764"/>
      <c r="BQ94" s="424"/>
      <c r="BR94" s="424"/>
      <c r="BS94" s="424"/>
      <c r="BT94" s="424"/>
      <c r="BU94" s="424"/>
      <c r="BV94" s="541"/>
      <c r="BW94" s="541"/>
      <c r="BX94" s="424"/>
      <c r="BY94" s="608">
        <f t="shared" si="822"/>
        <v>0</v>
      </c>
      <c r="BZ94" s="70"/>
      <c r="CA94" s="767"/>
      <c r="CB94" s="796"/>
      <c r="CC94" s="767"/>
      <c r="CD94" s="796"/>
      <c r="CE94" s="767"/>
      <c r="CF94" s="780"/>
      <c r="CG94" s="612"/>
      <c r="CH94" s="780"/>
      <c r="CI94" s="612"/>
      <c r="CJ94" s="612"/>
      <c r="CK94" s="767"/>
      <c r="CL94" s="780"/>
      <c r="CM94" s="612"/>
      <c r="CN94" s="780"/>
      <c r="CO94" s="767"/>
      <c r="CP94" s="780"/>
      <c r="CQ94" s="770"/>
      <c r="CR94" s="780"/>
      <c r="CS94" s="612"/>
      <c r="CT94" s="780"/>
      <c r="CU94" s="612"/>
      <c r="CV94" s="780"/>
      <c r="CW94" s="612"/>
      <c r="CX94" s="780"/>
      <c r="CY94" s="767"/>
      <c r="CZ94" s="780"/>
      <c r="DA94" s="612"/>
      <c r="DB94" s="780"/>
      <c r="DC94" s="767"/>
      <c r="DD94" s="780"/>
      <c r="DE94" s="612"/>
      <c r="DF94" s="780"/>
      <c r="DG94" s="612"/>
      <c r="DH94" s="780"/>
      <c r="DI94" s="612"/>
      <c r="DJ94" s="780"/>
      <c r="DK94" s="612"/>
      <c r="DL94" s="780"/>
      <c r="DM94" s="612"/>
      <c r="DN94" s="780"/>
      <c r="DO94" s="612"/>
      <c r="DP94" s="780"/>
      <c r="DQ94" s="612"/>
      <c r="DR94" s="612"/>
      <c r="DS94" s="612">
        <f t="shared" si="823"/>
        <v>0</v>
      </c>
      <c r="DT94" s="84"/>
      <c r="DU94" s="424"/>
      <c r="DV94" s="424"/>
      <c r="DW94" s="424"/>
      <c r="DX94" s="424"/>
      <c r="DY94" s="424"/>
      <c r="DZ94" s="959"/>
      <c r="EA94" s="959"/>
      <c r="EB94" s="764"/>
      <c r="EC94" s="424"/>
      <c r="ED94" s="424"/>
      <c r="EE94" s="424"/>
      <c r="EF94" s="424"/>
      <c r="EG94" s="424"/>
      <c r="EH94" s="424"/>
      <c r="EI94" s="424"/>
      <c r="EJ94" s="429">
        <f t="shared" si="679"/>
        <v>0</v>
      </c>
      <c r="EK94" s="429">
        <f t="shared" si="680"/>
        <v>0</v>
      </c>
      <c r="EL94" s="429">
        <f t="shared" si="681"/>
        <v>0</v>
      </c>
      <c r="EM94" s="1058">
        <f t="shared" si="682"/>
        <v>0</v>
      </c>
      <c r="EN94" s="1058">
        <f t="shared" si="683"/>
        <v>0</v>
      </c>
      <c r="EO94" s="1058">
        <f t="shared" si="684"/>
        <v>0</v>
      </c>
      <c r="EP94" s="1058">
        <f t="shared" si="685"/>
        <v>0</v>
      </c>
      <c r="EQ94" s="1058">
        <f t="shared" si="686"/>
        <v>0</v>
      </c>
      <c r="ER94" s="1058">
        <f t="shared" si="687"/>
        <v>0</v>
      </c>
      <c r="ES94" s="1058">
        <f t="shared" si="688"/>
        <v>0</v>
      </c>
      <c r="ET94" s="1058">
        <f t="shared" si="689"/>
        <v>0</v>
      </c>
      <c r="EU94" s="1058">
        <f t="shared" si="690"/>
        <v>0</v>
      </c>
      <c r="EV94" s="1058">
        <f t="shared" si="691"/>
        <v>0</v>
      </c>
      <c r="EW94" s="1058">
        <f t="shared" si="692"/>
        <v>0</v>
      </c>
      <c r="EX94" s="1058">
        <f t="shared" si="693"/>
        <v>0</v>
      </c>
      <c r="EY94" s="1058">
        <f t="shared" si="694"/>
        <v>0</v>
      </c>
      <c r="EZ94" s="1058">
        <f t="shared" si="695"/>
        <v>0</v>
      </c>
      <c r="FA94" s="1058">
        <f t="shared" si="696"/>
        <v>0</v>
      </c>
      <c r="FB94" s="1058">
        <f t="shared" si="697"/>
        <v>0</v>
      </c>
      <c r="FC94" s="1058">
        <f t="shared" si="698"/>
        <v>0</v>
      </c>
      <c r="FD94" s="1058">
        <f t="shared" si="699"/>
        <v>0</v>
      </c>
      <c r="FE94" s="1058">
        <f t="shared" si="700"/>
        <v>0</v>
      </c>
      <c r="FF94" s="1058">
        <f t="shared" si="701"/>
        <v>0</v>
      </c>
      <c r="FG94" s="1058">
        <f t="shared" si="702"/>
        <v>0</v>
      </c>
      <c r="FH94" s="1058">
        <f t="shared" si="703"/>
        <v>0</v>
      </c>
      <c r="FI94" s="1058">
        <f t="shared" si="704"/>
        <v>0</v>
      </c>
      <c r="FJ94" s="1058">
        <f t="shared" si="705"/>
        <v>0</v>
      </c>
      <c r="FK94" s="1058">
        <f t="shared" si="706"/>
        <v>0</v>
      </c>
      <c r="FL94" s="1058">
        <f t="shared" si="707"/>
        <v>0</v>
      </c>
      <c r="FM94" s="1058">
        <f t="shared" si="708"/>
        <v>0</v>
      </c>
      <c r="FN94" s="1058">
        <f t="shared" si="709"/>
        <v>0</v>
      </c>
      <c r="FO94" s="1059">
        <f t="shared" si="710"/>
        <v>0</v>
      </c>
      <c r="FP94" s="1058">
        <f t="shared" si="711"/>
        <v>0</v>
      </c>
      <c r="FQ94" s="1058">
        <f t="shared" si="712"/>
        <v>0</v>
      </c>
      <c r="FR94" s="1058">
        <f t="shared" si="713"/>
        <v>0</v>
      </c>
      <c r="FS94" s="1058">
        <f t="shared" si="714"/>
        <v>0</v>
      </c>
      <c r="FT94" s="1058">
        <f t="shared" si="715"/>
        <v>0</v>
      </c>
      <c r="FU94" s="1058">
        <f t="shared" si="716"/>
        <v>0</v>
      </c>
      <c r="FV94" s="1058">
        <f t="shared" si="717"/>
        <v>0</v>
      </c>
      <c r="FW94" s="1058">
        <f t="shared" si="718"/>
        <v>0</v>
      </c>
      <c r="FX94" s="1058">
        <f t="shared" si="719"/>
        <v>0</v>
      </c>
      <c r="FY94" s="1058">
        <f t="shared" si="720"/>
        <v>0</v>
      </c>
      <c r="FZ94" s="1058">
        <f t="shared" si="721"/>
        <v>0</v>
      </c>
      <c r="GA94" s="1058">
        <f t="shared" si="722"/>
        <v>0</v>
      </c>
      <c r="GB94" s="1058">
        <f t="shared" si="723"/>
        <v>0</v>
      </c>
      <c r="GC94" s="1058">
        <f t="shared" si="724"/>
        <v>0</v>
      </c>
      <c r="GE94" s="1058">
        <v>0</v>
      </c>
      <c r="GF94" s="1058">
        <v>0</v>
      </c>
      <c r="GG94" s="424"/>
      <c r="GH94" s="424"/>
      <c r="GI94" s="424"/>
      <c r="GJ94" s="424"/>
      <c r="GL94" s="559"/>
      <c r="GM94" s="559"/>
      <c r="GN94" s="406"/>
      <c r="GO94" s="406"/>
      <c r="GP94" s="406"/>
      <c r="GQ94" s="406"/>
      <c r="GR94" s="422"/>
    </row>
    <row r="95" spans="1:200" ht="24.95" customHeight="1" x14ac:dyDescent="0.45">
      <c r="A95" s="424"/>
      <c r="B95" s="959"/>
      <c r="C95" s="959"/>
      <c r="D95" s="764"/>
      <c r="E95" s="424"/>
      <c r="F95" s="424"/>
      <c r="G95" s="424"/>
      <c r="H95" s="424"/>
      <c r="I95" s="424"/>
      <c r="J95" s="541"/>
      <c r="K95" s="424"/>
      <c r="L95" s="424"/>
      <c r="M95" s="608">
        <f t="shared" si="810"/>
        <v>0</v>
      </c>
      <c r="N95" s="70"/>
      <c r="O95" s="852"/>
      <c r="P95" s="866"/>
      <c r="Q95" s="852"/>
      <c r="R95" s="866"/>
      <c r="S95" s="852"/>
      <c r="T95" s="866"/>
      <c r="U95" s="867"/>
      <c r="V95" s="866"/>
      <c r="W95" s="867"/>
      <c r="X95" s="852"/>
      <c r="Y95" s="852"/>
      <c r="Z95" s="866"/>
      <c r="AA95" s="867"/>
      <c r="AB95" s="866"/>
      <c r="AC95" s="852"/>
      <c r="AD95" s="866"/>
      <c r="AE95" s="855"/>
      <c r="AF95" s="866"/>
      <c r="AG95" s="867"/>
      <c r="AH95" s="866"/>
      <c r="AI95" s="867"/>
      <c r="AJ95" s="866"/>
      <c r="AK95" s="867"/>
      <c r="AL95" s="866"/>
      <c r="AM95" s="852"/>
      <c r="AN95" s="866"/>
      <c r="AO95" s="867"/>
      <c r="AP95" s="866"/>
      <c r="AQ95" s="852"/>
      <c r="AR95" s="866"/>
      <c r="AS95" s="852"/>
      <c r="AT95" s="866"/>
      <c r="AU95" s="867"/>
      <c r="AV95" s="866"/>
      <c r="AW95" s="867"/>
      <c r="AX95" s="866"/>
      <c r="AY95" s="867"/>
      <c r="AZ95" s="866"/>
      <c r="BA95" s="867"/>
      <c r="BB95" s="866"/>
      <c r="BC95" s="867"/>
      <c r="BD95" s="866"/>
      <c r="BE95" s="867"/>
      <c r="BF95" s="867"/>
      <c r="BG95" s="867">
        <f t="shared" si="811"/>
        <v>0</v>
      </c>
      <c r="BH95" s="84"/>
      <c r="BI95" s="424"/>
      <c r="BJ95" s="424"/>
      <c r="BK95" s="424"/>
      <c r="BL95" s="424"/>
      <c r="BM95" s="424"/>
      <c r="BN95" s="959"/>
      <c r="BO95" s="959"/>
      <c r="BP95" s="764"/>
      <c r="BQ95" s="424"/>
      <c r="BR95" s="424"/>
      <c r="BS95" s="424"/>
      <c r="BT95" s="424"/>
      <c r="BU95" s="424"/>
      <c r="BV95" s="541"/>
      <c r="BW95" s="541"/>
      <c r="BX95" s="424"/>
      <c r="BY95" s="608">
        <f t="shared" si="822"/>
        <v>0</v>
      </c>
      <c r="BZ95" s="70"/>
      <c r="CA95" s="767"/>
      <c r="CB95" s="796"/>
      <c r="CC95" s="767"/>
      <c r="CD95" s="796"/>
      <c r="CE95" s="767"/>
      <c r="CF95" s="780"/>
      <c r="CG95" s="612"/>
      <c r="CH95" s="780"/>
      <c r="CI95" s="612"/>
      <c r="CJ95" s="612"/>
      <c r="CK95" s="767"/>
      <c r="CL95" s="780"/>
      <c r="CM95" s="612"/>
      <c r="CN95" s="780"/>
      <c r="CO95" s="767"/>
      <c r="CP95" s="780"/>
      <c r="CQ95" s="770"/>
      <c r="CR95" s="780"/>
      <c r="CS95" s="612"/>
      <c r="CT95" s="780"/>
      <c r="CU95" s="612"/>
      <c r="CV95" s="780"/>
      <c r="CW95" s="612"/>
      <c r="CX95" s="780"/>
      <c r="CY95" s="767"/>
      <c r="CZ95" s="780"/>
      <c r="DA95" s="612"/>
      <c r="DB95" s="780"/>
      <c r="DC95" s="767"/>
      <c r="DD95" s="780"/>
      <c r="DE95" s="612"/>
      <c r="DF95" s="780"/>
      <c r="DG95" s="612"/>
      <c r="DH95" s="780"/>
      <c r="DI95" s="612"/>
      <c r="DJ95" s="780"/>
      <c r="DK95" s="612"/>
      <c r="DL95" s="780"/>
      <c r="DM95" s="612"/>
      <c r="DN95" s="780"/>
      <c r="DO95" s="612"/>
      <c r="DP95" s="780"/>
      <c r="DQ95" s="612"/>
      <c r="DR95" s="612"/>
      <c r="DS95" s="612">
        <f t="shared" si="823"/>
        <v>0</v>
      </c>
      <c r="DT95" s="84"/>
      <c r="DU95" s="424"/>
      <c r="DV95" s="424"/>
      <c r="DW95" s="424"/>
      <c r="DX95" s="424"/>
      <c r="DY95" s="424"/>
      <c r="DZ95" s="959"/>
      <c r="EA95" s="959"/>
      <c r="EB95" s="764"/>
      <c r="EC95" s="424"/>
      <c r="ED95" s="424"/>
      <c r="EE95" s="424"/>
      <c r="EF95" s="424"/>
      <c r="EG95" s="424"/>
      <c r="EH95" s="424"/>
      <c r="EI95" s="424"/>
      <c r="EJ95" s="429">
        <f t="shared" si="679"/>
        <v>0</v>
      </c>
      <c r="EK95" s="429">
        <f t="shared" si="680"/>
        <v>0</v>
      </c>
      <c r="EL95" s="429">
        <f t="shared" si="681"/>
        <v>0</v>
      </c>
      <c r="EM95" s="1058">
        <f t="shared" si="682"/>
        <v>0</v>
      </c>
      <c r="EN95" s="1058">
        <f t="shared" si="683"/>
        <v>0</v>
      </c>
      <c r="EO95" s="1058">
        <f t="shared" si="684"/>
        <v>0</v>
      </c>
      <c r="EP95" s="1058">
        <f t="shared" si="685"/>
        <v>0</v>
      </c>
      <c r="EQ95" s="1058">
        <f t="shared" si="686"/>
        <v>0</v>
      </c>
      <c r="ER95" s="1058">
        <f t="shared" si="687"/>
        <v>0</v>
      </c>
      <c r="ES95" s="1058">
        <f t="shared" si="688"/>
        <v>0</v>
      </c>
      <c r="ET95" s="1058">
        <f t="shared" si="689"/>
        <v>0</v>
      </c>
      <c r="EU95" s="1058">
        <f t="shared" si="690"/>
        <v>0</v>
      </c>
      <c r="EV95" s="1058">
        <f t="shared" si="691"/>
        <v>0</v>
      </c>
      <c r="EW95" s="1058">
        <f t="shared" si="692"/>
        <v>0</v>
      </c>
      <c r="EX95" s="1058">
        <f t="shared" si="693"/>
        <v>0</v>
      </c>
      <c r="EY95" s="1058">
        <f t="shared" si="694"/>
        <v>0</v>
      </c>
      <c r="EZ95" s="1058">
        <f t="shared" si="695"/>
        <v>0</v>
      </c>
      <c r="FA95" s="1058">
        <f t="shared" si="696"/>
        <v>0</v>
      </c>
      <c r="FB95" s="1058">
        <f t="shared" si="697"/>
        <v>0</v>
      </c>
      <c r="FC95" s="1058">
        <f t="shared" si="698"/>
        <v>0</v>
      </c>
      <c r="FD95" s="1058">
        <f t="shared" si="699"/>
        <v>0</v>
      </c>
      <c r="FE95" s="1058">
        <f t="shared" si="700"/>
        <v>0</v>
      </c>
      <c r="FF95" s="1058">
        <f t="shared" si="701"/>
        <v>0</v>
      </c>
      <c r="FG95" s="1058">
        <f t="shared" si="702"/>
        <v>0</v>
      </c>
      <c r="FH95" s="1058">
        <f t="shared" si="703"/>
        <v>0</v>
      </c>
      <c r="FI95" s="1058">
        <f t="shared" si="704"/>
        <v>0</v>
      </c>
      <c r="FJ95" s="1058">
        <f t="shared" si="705"/>
        <v>0</v>
      </c>
      <c r="FK95" s="1058">
        <f t="shared" si="706"/>
        <v>0</v>
      </c>
      <c r="FL95" s="1058">
        <f t="shared" si="707"/>
        <v>0</v>
      </c>
      <c r="FM95" s="1058">
        <f t="shared" si="708"/>
        <v>0</v>
      </c>
      <c r="FN95" s="1058">
        <f t="shared" si="709"/>
        <v>0</v>
      </c>
      <c r="FO95" s="1059">
        <f t="shared" si="710"/>
        <v>0</v>
      </c>
      <c r="FP95" s="1058">
        <f t="shared" si="711"/>
        <v>0</v>
      </c>
      <c r="FQ95" s="1058">
        <f t="shared" si="712"/>
        <v>0</v>
      </c>
      <c r="FR95" s="1058">
        <f t="shared" si="713"/>
        <v>0</v>
      </c>
      <c r="FS95" s="1058">
        <f t="shared" si="714"/>
        <v>0</v>
      </c>
      <c r="FT95" s="1058">
        <f t="shared" si="715"/>
        <v>0</v>
      </c>
      <c r="FU95" s="1058">
        <f t="shared" si="716"/>
        <v>0</v>
      </c>
      <c r="FV95" s="1058">
        <f t="shared" si="717"/>
        <v>0</v>
      </c>
      <c r="FW95" s="1058">
        <f t="shared" si="718"/>
        <v>0</v>
      </c>
      <c r="FX95" s="1058">
        <f t="shared" si="719"/>
        <v>0</v>
      </c>
      <c r="FY95" s="1058">
        <f t="shared" si="720"/>
        <v>0</v>
      </c>
      <c r="FZ95" s="1058">
        <f t="shared" si="721"/>
        <v>0</v>
      </c>
      <c r="GA95" s="1058">
        <f t="shared" si="722"/>
        <v>0</v>
      </c>
      <c r="GB95" s="1058">
        <f t="shared" si="723"/>
        <v>0</v>
      </c>
      <c r="GC95" s="1058">
        <f t="shared" si="724"/>
        <v>0</v>
      </c>
      <c r="GE95" s="1058">
        <v>0</v>
      </c>
      <c r="GF95" s="1058">
        <v>0</v>
      </c>
      <c r="GG95" s="424"/>
      <c r="GH95" s="424"/>
      <c r="GI95" s="424"/>
      <c r="GJ95" s="424"/>
      <c r="GL95" s="559"/>
      <c r="GM95" s="559"/>
      <c r="GN95" s="406"/>
      <c r="GO95" s="406"/>
      <c r="GP95" s="406"/>
      <c r="GQ95" s="406"/>
      <c r="GR95" s="422"/>
    </row>
    <row r="96" spans="1:200" ht="24.95" customHeight="1" x14ac:dyDescent="0.45">
      <c r="A96" s="424"/>
      <c r="B96" s="959"/>
      <c r="C96" s="959"/>
      <c r="D96" s="764"/>
      <c r="E96" s="424"/>
      <c r="F96" s="424"/>
      <c r="G96" s="424"/>
      <c r="H96" s="424"/>
      <c r="I96" s="424"/>
      <c r="J96" s="541"/>
      <c r="K96" s="424"/>
      <c r="L96" s="424"/>
      <c r="M96" s="608">
        <f t="shared" si="810"/>
        <v>0</v>
      </c>
      <c r="N96" s="70"/>
      <c r="O96" s="852"/>
      <c r="P96" s="866"/>
      <c r="Q96" s="852"/>
      <c r="R96" s="866"/>
      <c r="S96" s="852"/>
      <c r="T96" s="866"/>
      <c r="U96" s="867"/>
      <c r="V96" s="866"/>
      <c r="W96" s="867"/>
      <c r="X96" s="852"/>
      <c r="Y96" s="852"/>
      <c r="Z96" s="866"/>
      <c r="AA96" s="867"/>
      <c r="AB96" s="866"/>
      <c r="AC96" s="852"/>
      <c r="AD96" s="866"/>
      <c r="AE96" s="855"/>
      <c r="AF96" s="866"/>
      <c r="AG96" s="867"/>
      <c r="AH96" s="866"/>
      <c r="AI96" s="867"/>
      <c r="AJ96" s="866"/>
      <c r="AK96" s="867"/>
      <c r="AL96" s="866"/>
      <c r="AM96" s="852"/>
      <c r="AN96" s="866"/>
      <c r="AO96" s="867"/>
      <c r="AP96" s="866"/>
      <c r="AQ96" s="852"/>
      <c r="AR96" s="866"/>
      <c r="AS96" s="852"/>
      <c r="AT96" s="866"/>
      <c r="AU96" s="867"/>
      <c r="AV96" s="866"/>
      <c r="AW96" s="867"/>
      <c r="AX96" s="866"/>
      <c r="AY96" s="867"/>
      <c r="AZ96" s="866"/>
      <c r="BA96" s="867"/>
      <c r="BB96" s="866"/>
      <c r="BC96" s="867"/>
      <c r="BD96" s="866"/>
      <c r="BE96" s="867"/>
      <c r="BF96" s="867"/>
      <c r="BG96" s="867">
        <f t="shared" si="811"/>
        <v>0</v>
      </c>
      <c r="BH96" s="84"/>
      <c r="BI96" s="424"/>
      <c r="BJ96" s="424"/>
      <c r="BK96" s="424"/>
      <c r="BL96" s="424"/>
      <c r="BM96" s="424"/>
      <c r="BN96" s="959"/>
      <c r="BO96" s="959"/>
      <c r="BP96" s="764"/>
      <c r="BQ96" s="424"/>
      <c r="BR96" s="424"/>
      <c r="BS96" s="424"/>
      <c r="BT96" s="424"/>
      <c r="BU96" s="424"/>
      <c r="BV96" s="541"/>
      <c r="BW96" s="541"/>
      <c r="BX96" s="424"/>
      <c r="BY96" s="608">
        <f t="shared" si="822"/>
        <v>0</v>
      </c>
      <c r="BZ96" s="70"/>
      <c r="CA96" s="767"/>
      <c r="CB96" s="796"/>
      <c r="CC96" s="767"/>
      <c r="CD96" s="796"/>
      <c r="CE96" s="767"/>
      <c r="CF96" s="780"/>
      <c r="CG96" s="612"/>
      <c r="CH96" s="780"/>
      <c r="CI96" s="612"/>
      <c r="CJ96" s="612"/>
      <c r="CK96" s="767"/>
      <c r="CL96" s="780"/>
      <c r="CM96" s="612"/>
      <c r="CN96" s="780"/>
      <c r="CO96" s="767"/>
      <c r="CP96" s="780"/>
      <c r="CQ96" s="770"/>
      <c r="CR96" s="780"/>
      <c r="CS96" s="612"/>
      <c r="CT96" s="780"/>
      <c r="CU96" s="612"/>
      <c r="CV96" s="780"/>
      <c r="CW96" s="612"/>
      <c r="CX96" s="780"/>
      <c r="CY96" s="767"/>
      <c r="CZ96" s="780"/>
      <c r="DA96" s="612"/>
      <c r="DB96" s="780"/>
      <c r="DC96" s="767"/>
      <c r="DD96" s="780"/>
      <c r="DE96" s="612"/>
      <c r="DF96" s="780"/>
      <c r="DG96" s="612"/>
      <c r="DH96" s="780"/>
      <c r="DI96" s="612"/>
      <c r="DJ96" s="780"/>
      <c r="DK96" s="612"/>
      <c r="DL96" s="780"/>
      <c r="DM96" s="612"/>
      <c r="DN96" s="780"/>
      <c r="DO96" s="612"/>
      <c r="DP96" s="780"/>
      <c r="DQ96" s="612"/>
      <c r="DR96" s="612"/>
      <c r="DS96" s="612">
        <f t="shared" si="823"/>
        <v>0</v>
      </c>
      <c r="DT96" s="84"/>
      <c r="DU96" s="424"/>
      <c r="DV96" s="424"/>
      <c r="DW96" s="424"/>
      <c r="DX96" s="424"/>
      <c r="DY96" s="424"/>
      <c r="DZ96" s="959"/>
      <c r="EA96" s="959"/>
      <c r="EB96" s="764"/>
      <c r="EC96" s="424"/>
      <c r="ED96" s="424"/>
      <c r="EE96" s="424"/>
      <c r="EF96" s="424"/>
      <c r="EG96" s="424"/>
      <c r="EH96" s="424"/>
      <c r="EI96" s="424"/>
      <c r="EJ96" s="429">
        <f t="shared" si="679"/>
        <v>0</v>
      </c>
      <c r="EK96" s="429">
        <f t="shared" si="680"/>
        <v>0</v>
      </c>
      <c r="EL96" s="429">
        <f t="shared" si="681"/>
        <v>0</v>
      </c>
      <c r="EM96" s="1058">
        <f t="shared" si="682"/>
        <v>0</v>
      </c>
      <c r="EN96" s="1058">
        <f t="shared" si="683"/>
        <v>0</v>
      </c>
      <c r="EO96" s="1058">
        <f t="shared" si="684"/>
        <v>0</v>
      </c>
      <c r="EP96" s="1058">
        <f t="shared" si="685"/>
        <v>0</v>
      </c>
      <c r="EQ96" s="1058">
        <f t="shared" si="686"/>
        <v>0</v>
      </c>
      <c r="ER96" s="1058">
        <f t="shared" si="687"/>
        <v>0</v>
      </c>
      <c r="ES96" s="1058">
        <f t="shared" si="688"/>
        <v>0</v>
      </c>
      <c r="ET96" s="1058">
        <f t="shared" si="689"/>
        <v>0</v>
      </c>
      <c r="EU96" s="1058">
        <f t="shared" si="690"/>
        <v>0</v>
      </c>
      <c r="EV96" s="1058">
        <f t="shared" si="691"/>
        <v>0</v>
      </c>
      <c r="EW96" s="1058">
        <f t="shared" si="692"/>
        <v>0</v>
      </c>
      <c r="EX96" s="1058">
        <f t="shared" si="693"/>
        <v>0</v>
      </c>
      <c r="EY96" s="1058">
        <f t="shared" si="694"/>
        <v>0</v>
      </c>
      <c r="EZ96" s="1058">
        <f t="shared" si="695"/>
        <v>0</v>
      </c>
      <c r="FA96" s="1058">
        <f t="shared" si="696"/>
        <v>0</v>
      </c>
      <c r="FB96" s="1058">
        <f t="shared" si="697"/>
        <v>0</v>
      </c>
      <c r="FC96" s="1058">
        <f t="shared" si="698"/>
        <v>0</v>
      </c>
      <c r="FD96" s="1058">
        <f t="shared" si="699"/>
        <v>0</v>
      </c>
      <c r="FE96" s="1058">
        <f t="shared" si="700"/>
        <v>0</v>
      </c>
      <c r="FF96" s="1058">
        <f t="shared" si="701"/>
        <v>0</v>
      </c>
      <c r="FG96" s="1058">
        <f t="shared" si="702"/>
        <v>0</v>
      </c>
      <c r="FH96" s="1058">
        <f t="shared" si="703"/>
        <v>0</v>
      </c>
      <c r="FI96" s="1058">
        <f t="shared" si="704"/>
        <v>0</v>
      </c>
      <c r="FJ96" s="1058">
        <f t="shared" si="705"/>
        <v>0</v>
      </c>
      <c r="FK96" s="1058">
        <f t="shared" si="706"/>
        <v>0</v>
      </c>
      <c r="FL96" s="1058">
        <f t="shared" si="707"/>
        <v>0</v>
      </c>
      <c r="FM96" s="1058">
        <f t="shared" si="708"/>
        <v>0</v>
      </c>
      <c r="FN96" s="1058">
        <f t="shared" si="709"/>
        <v>0</v>
      </c>
      <c r="FO96" s="1059">
        <f t="shared" si="710"/>
        <v>0</v>
      </c>
      <c r="FP96" s="1058">
        <f t="shared" si="711"/>
        <v>0</v>
      </c>
      <c r="FQ96" s="1058">
        <f t="shared" si="712"/>
        <v>0</v>
      </c>
      <c r="FR96" s="1058">
        <f t="shared" si="713"/>
        <v>0</v>
      </c>
      <c r="FS96" s="1058">
        <f t="shared" si="714"/>
        <v>0</v>
      </c>
      <c r="FT96" s="1058">
        <f t="shared" si="715"/>
        <v>0</v>
      </c>
      <c r="FU96" s="1058">
        <f t="shared" si="716"/>
        <v>0</v>
      </c>
      <c r="FV96" s="1058">
        <f t="shared" si="717"/>
        <v>0</v>
      </c>
      <c r="FW96" s="1058">
        <f t="shared" si="718"/>
        <v>0</v>
      </c>
      <c r="FX96" s="1058">
        <f t="shared" si="719"/>
        <v>0</v>
      </c>
      <c r="FY96" s="1058">
        <f t="shared" si="720"/>
        <v>0</v>
      </c>
      <c r="FZ96" s="1058">
        <f t="shared" si="721"/>
        <v>0</v>
      </c>
      <c r="GA96" s="1058">
        <f t="shared" si="722"/>
        <v>0</v>
      </c>
      <c r="GB96" s="1058">
        <f t="shared" si="723"/>
        <v>0</v>
      </c>
      <c r="GC96" s="1058">
        <f t="shared" si="724"/>
        <v>0</v>
      </c>
      <c r="GE96" s="1058">
        <v>0</v>
      </c>
      <c r="GF96" s="1058">
        <v>0</v>
      </c>
      <c r="GG96" s="424"/>
      <c r="GH96" s="424"/>
      <c r="GI96" s="424"/>
      <c r="GJ96" s="424"/>
      <c r="GL96" s="559"/>
      <c r="GM96" s="559"/>
      <c r="GN96" s="406"/>
      <c r="GO96" s="406"/>
      <c r="GP96" s="406"/>
      <c r="GQ96" s="406"/>
      <c r="GR96" s="422"/>
    </row>
    <row r="97" spans="1:200" ht="24.95" customHeight="1" x14ac:dyDescent="0.45">
      <c r="A97" s="424"/>
      <c r="B97" s="959"/>
      <c r="C97" s="959"/>
      <c r="D97" s="764"/>
      <c r="E97" s="424"/>
      <c r="F97" s="424"/>
      <c r="G97" s="424"/>
      <c r="H97" s="424"/>
      <c r="I97" s="424"/>
      <c r="J97" s="541"/>
      <c r="K97" s="424"/>
      <c r="L97" s="424"/>
      <c r="M97" s="608">
        <f t="shared" si="810"/>
        <v>0</v>
      </c>
      <c r="N97" s="70"/>
      <c r="O97" s="852"/>
      <c r="P97" s="866"/>
      <c r="Q97" s="852"/>
      <c r="R97" s="866"/>
      <c r="S97" s="852"/>
      <c r="T97" s="866"/>
      <c r="U97" s="867"/>
      <c r="V97" s="866"/>
      <c r="W97" s="867"/>
      <c r="X97" s="852"/>
      <c r="Y97" s="852"/>
      <c r="Z97" s="866"/>
      <c r="AA97" s="867"/>
      <c r="AB97" s="866"/>
      <c r="AC97" s="852"/>
      <c r="AD97" s="866"/>
      <c r="AE97" s="855"/>
      <c r="AF97" s="866"/>
      <c r="AG97" s="867"/>
      <c r="AH97" s="866"/>
      <c r="AI97" s="867"/>
      <c r="AJ97" s="866"/>
      <c r="AK97" s="867"/>
      <c r="AL97" s="866"/>
      <c r="AM97" s="852"/>
      <c r="AN97" s="866"/>
      <c r="AO97" s="867"/>
      <c r="AP97" s="866"/>
      <c r="AQ97" s="852"/>
      <c r="AR97" s="866"/>
      <c r="AS97" s="852"/>
      <c r="AT97" s="866"/>
      <c r="AU97" s="867"/>
      <c r="AV97" s="866"/>
      <c r="AW97" s="867"/>
      <c r="AX97" s="866"/>
      <c r="AY97" s="867"/>
      <c r="AZ97" s="866"/>
      <c r="BA97" s="867"/>
      <c r="BB97" s="866"/>
      <c r="BC97" s="867"/>
      <c r="BD97" s="866"/>
      <c r="BE97" s="867"/>
      <c r="BF97" s="867"/>
      <c r="BG97" s="867">
        <f t="shared" si="811"/>
        <v>0</v>
      </c>
      <c r="BH97" s="84"/>
      <c r="BI97" s="424"/>
      <c r="BJ97" s="424"/>
      <c r="BK97" s="424"/>
      <c r="BL97" s="424"/>
      <c r="BM97" s="424"/>
      <c r="BN97" s="959"/>
      <c r="BO97" s="959"/>
      <c r="BP97" s="764"/>
      <c r="BQ97" s="424"/>
      <c r="BR97" s="424"/>
      <c r="BS97" s="424"/>
      <c r="BT97" s="424"/>
      <c r="BU97" s="424"/>
      <c r="BV97" s="541"/>
      <c r="BW97" s="541"/>
      <c r="BX97" s="424"/>
      <c r="BY97" s="608">
        <f t="shared" si="822"/>
        <v>0</v>
      </c>
      <c r="BZ97" s="70"/>
      <c r="CA97" s="767"/>
      <c r="CB97" s="796"/>
      <c r="CC97" s="767"/>
      <c r="CD97" s="796"/>
      <c r="CE97" s="767"/>
      <c r="CF97" s="780"/>
      <c r="CG97" s="612"/>
      <c r="CH97" s="780"/>
      <c r="CI97" s="612"/>
      <c r="CJ97" s="612"/>
      <c r="CK97" s="767"/>
      <c r="CL97" s="780"/>
      <c r="CM97" s="612"/>
      <c r="CN97" s="780"/>
      <c r="CO97" s="767"/>
      <c r="CP97" s="780"/>
      <c r="CQ97" s="770"/>
      <c r="CR97" s="780"/>
      <c r="CS97" s="612"/>
      <c r="CT97" s="780"/>
      <c r="CU97" s="612"/>
      <c r="CV97" s="780"/>
      <c r="CW97" s="612"/>
      <c r="CX97" s="780"/>
      <c r="CY97" s="767"/>
      <c r="CZ97" s="780"/>
      <c r="DA97" s="612"/>
      <c r="DB97" s="780"/>
      <c r="DC97" s="767"/>
      <c r="DD97" s="780"/>
      <c r="DE97" s="612"/>
      <c r="DF97" s="780"/>
      <c r="DG97" s="612"/>
      <c r="DH97" s="780"/>
      <c r="DI97" s="612"/>
      <c r="DJ97" s="780"/>
      <c r="DK97" s="612"/>
      <c r="DL97" s="780"/>
      <c r="DM97" s="612"/>
      <c r="DN97" s="780"/>
      <c r="DO97" s="612"/>
      <c r="DP97" s="780"/>
      <c r="DQ97" s="612"/>
      <c r="DR97" s="612"/>
      <c r="DS97" s="612">
        <f t="shared" si="823"/>
        <v>0</v>
      </c>
      <c r="DT97" s="84"/>
      <c r="DU97" s="424"/>
      <c r="DV97" s="424"/>
      <c r="DW97" s="424"/>
      <c r="DX97" s="424"/>
      <c r="DY97" s="424"/>
      <c r="DZ97" s="959"/>
      <c r="EA97" s="959"/>
      <c r="EB97" s="764"/>
      <c r="EC97" s="424"/>
      <c r="ED97" s="424"/>
      <c r="EE97" s="424"/>
      <c r="EF97" s="424"/>
      <c r="EG97" s="424"/>
      <c r="EH97" s="424"/>
      <c r="EI97" s="424"/>
      <c r="EJ97" s="429">
        <f t="shared" si="679"/>
        <v>0</v>
      </c>
      <c r="EK97" s="429">
        <f t="shared" si="680"/>
        <v>0</v>
      </c>
      <c r="EL97" s="429">
        <f t="shared" si="681"/>
        <v>0</v>
      </c>
      <c r="EM97" s="1058">
        <f t="shared" si="682"/>
        <v>0</v>
      </c>
      <c r="EN97" s="1058">
        <f t="shared" si="683"/>
        <v>0</v>
      </c>
      <c r="EO97" s="1058">
        <f t="shared" si="684"/>
        <v>0</v>
      </c>
      <c r="EP97" s="1058">
        <f t="shared" si="685"/>
        <v>0</v>
      </c>
      <c r="EQ97" s="1058">
        <f t="shared" si="686"/>
        <v>0</v>
      </c>
      <c r="ER97" s="1058">
        <f t="shared" si="687"/>
        <v>0</v>
      </c>
      <c r="ES97" s="1058">
        <f t="shared" si="688"/>
        <v>0</v>
      </c>
      <c r="ET97" s="1058">
        <f t="shared" si="689"/>
        <v>0</v>
      </c>
      <c r="EU97" s="1058">
        <f t="shared" si="690"/>
        <v>0</v>
      </c>
      <c r="EV97" s="1058">
        <f t="shared" si="691"/>
        <v>0</v>
      </c>
      <c r="EW97" s="1058">
        <f t="shared" si="692"/>
        <v>0</v>
      </c>
      <c r="EX97" s="1058">
        <f t="shared" si="693"/>
        <v>0</v>
      </c>
      <c r="EY97" s="1058">
        <f t="shared" si="694"/>
        <v>0</v>
      </c>
      <c r="EZ97" s="1058">
        <f t="shared" si="695"/>
        <v>0</v>
      </c>
      <c r="FA97" s="1058">
        <f t="shared" si="696"/>
        <v>0</v>
      </c>
      <c r="FB97" s="1058">
        <f t="shared" si="697"/>
        <v>0</v>
      </c>
      <c r="FC97" s="1058">
        <f t="shared" si="698"/>
        <v>0</v>
      </c>
      <c r="FD97" s="1058">
        <f t="shared" si="699"/>
        <v>0</v>
      </c>
      <c r="FE97" s="1058">
        <f t="shared" si="700"/>
        <v>0</v>
      </c>
      <c r="FF97" s="1058">
        <f t="shared" si="701"/>
        <v>0</v>
      </c>
      <c r="FG97" s="1058">
        <f t="shared" si="702"/>
        <v>0</v>
      </c>
      <c r="FH97" s="1058">
        <f t="shared" si="703"/>
        <v>0</v>
      </c>
      <c r="FI97" s="1058">
        <f t="shared" si="704"/>
        <v>0</v>
      </c>
      <c r="FJ97" s="1058">
        <f t="shared" si="705"/>
        <v>0</v>
      </c>
      <c r="FK97" s="1058">
        <f t="shared" si="706"/>
        <v>0</v>
      </c>
      <c r="FL97" s="1058">
        <f t="shared" si="707"/>
        <v>0</v>
      </c>
      <c r="FM97" s="1058">
        <f t="shared" si="708"/>
        <v>0</v>
      </c>
      <c r="FN97" s="1058">
        <f t="shared" si="709"/>
        <v>0</v>
      </c>
      <c r="FO97" s="1059">
        <f t="shared" si="710"/>
        <v>0</v>
      </c>
      <c r="FP97" s="1058">
        <f t="shared" si="711"/>
        <v>0</v>
      </c>
      <c r="FQ97" s="1058">
        <f t="shared" si="712"/>
        <v>0</v>
      </c>
      <c r="FR97" s="1058">
        <f t="shared" si="713"/>
        <v>0</v>
      </c>
      <c r="FS97" s="1058">
        <f t="shared" si="714"/>
        <v>0</v>
      </c>
      <c r="FT97" s="1058">
        <f t="shared" si="715"/>
        <v>0</v>
      </c>
      <c r="FU97" s="1058">
        <f t="shared" si="716"/>
        <v>0</v>
      </c>
      <c r="FV97" s="1058">
        <f t="shared" si="717"/>
        <v>0</v>
      </c>
      <c r="FW97" s="1058">
        <f t="shared" si="718"/>
        <v>0</v>
      </c>
      <c r="FX97" s="1058">
        <f t="shared" si="719"/>
        <v>0</v>
      </c>
      <c r="FY97" s="1058">
        <f t="shared" si="720"/>
        <v>0</v>
      </c>
      <c r="FZ97" s="1058">
        <f t="shared" si="721"/>
        <v>0</v>
      </c>
      <c r="GA97" s="1058">
        <f t="shared" si="722"/>
        <v>0</v>
      </c>
      <c r="GB97" s="1058">
        <f t="shared" si="723"/>
        <v>0</v>
      </c>
      <c r="GC97" s="1058">
        <f t="shared" si="724"/>
        <v>0</v>
      </c>
      <c r="GE97" s="1058">
        <v>0</v>
      </c>
      <c r="GF97" s="1058">
        <v>0</v>
      </c>
      <c r="GG97" s="424"/>
      <c r="GH97" s="424"/>
      <c r="GI97" s="424"/>
      <c r="GJ97" s="424"/>
      <c r="GL97" s="559"/>
      <c r="GM97" s="559"/>
      <c r="GN97" s="406"/>
      <c r="GO97" s="406"/>
      <c r="GP97" s="406"/>
      <c r="GQ97" s="406"/>
      <c r="GR97" s="422"/>
    </row>
    <row r="98" spans="1:200" ht="24.95" customHeight="1" x14ac:dyDescent="0.45">
      <c r="A98" s="424"/>
      <c r="B98" s="959"/>
      <c r="C98" s="959"/>
      <c r="D98" s="764"/>
      <c r="E98" s="424"/>
      <c r="F98" s="424"/>
      <c r="G98" s="424"/>
      <c r="H98" s="424"/>
      <c r="I98" s="424"/>
      <c r="J98" s="541"/>
      <c r="K98" s="424"/>
      <c r="L98" s="424"/>
      <c r="M98" s="608">
        <f t="shared" si="810"/>
        <v>0</v>
      </c>
      <c r="N98" s="70"/>
      <c r="O98" s="852"/>
      <c r="P98" s="866"/>
      <c r="Q98" s="852"/>
      <c r="R98" s="866"/>
      <c r="S98" s="852"/>
      <c r="T98" s="866"/>
      <c r="U98" s="867"/>
      <c r="V98" s="866"/>
      <c r="W98" s="867"/>
      <c r="X98" s="852"/>
      <c r="Y98" s="852"/>
      <c r="Z98" s="866"/>
      <c r="AA98" s="867"/>
      <c r="AB98" s="866"/>
      <c r="AC98" s="852"/>
      <c r="AD98" s="866"/>
      <c r="AE98" s="855"/>
      <c r="AF98" s="866"/>
      <c r="AG98" s="867"/>
      <c r="AH98" s="866"/>
      <c r="AI98" s="867"/>
      <c r="AJ98" s="866"/>
      <c r="AK98" s="867"/>
      <c r="AL98" s="866"/>
      <c r="AM98" s="852"/>
      <c r="AN98" s="866"/>
      <c r="AO98" s="867"/>
      <c r="AP98" s="866"/>
      <c r="AQ98" s="852"/>
      <c r="AR98" s="866"/>
      <c r="AS98" s="852"/>
      <c r="AT98" s="866"/>
      <c r="AU98" s="867"/>
      <c r="AV98" s="866"/>
      <c r="AW98" s="867"/>
      <c r="AX98" s="866"/>
      <c r="AY98" s="867"/>
      <c r="AZ98" s="866"/>
      <c r="BA98" s="867"/>
      <c r="BB98" s="866"/>
      <c r="BC98" s="867"/>
      <c r="BD98" s="866"/>
      <c r="BE98" s="867"/>
      <c r="BF98" s="867"/>
      <c r="BG98" s="867">
        <f t="shared" si="811"/>
        <v>0</v>
      </c>
      <c r="BH98" s="84"/>
      <c r="BI98" s="424"/>
      <c r="BJ98" s="424"/>
      <c r="BK98" s="424"/>
      <c r="BL98" s="424"/>
      <c r="BM98" s="424"/>
      <c r="BN98" s="959"/>
      <c r="BO98" s="959"/>
      <c r="BP98" s="764"/>
      <c r="BQ98" s="424"/>
      <c r="BR98" s="424"/>
      <c r="BS98" s="424"/>
      <c r="BT98" s="424"/>
      <c r="BU98" s="424"/>
      <c r="BV98" s="541"/>
      <c r="BW98" s="541"/>
      <c r="BX98" s="424"/>
      <c r="BY98" s="608">
        <f t="shared" si="822"/>
        <v>0</v>
      </c>
      <c r="BZ98" s="70"/>
      <c r="CA98" s="767"/>
      <c r="CB98" s="796"/>
      <c r="CC98" s="767"/>
      <c r="CD98" s="796"/>
      <c r="CE98" s="767"/>
      <c r="CF98" s="780"/>
      <c r="CG98" s="612"/>
      <c r="CH98" s="780"/>
      <c r="CI98" s="612"/>
      <c r="CJ98" s="612"/>
      <c r="CK98" s="767"/>
      <c r="CL98" s="780"/>
      <c r="CM98" s="612"/>
      <c r="CN98" s="780"/>
      <c r="CO98" s="767"/>
      <c r="CP98" s="780"/>
      <c r="CQ98" s="770"/>
      <c r="CR98" s="780"/>
      <c r="CS98" s="612"/>
      <c r="CT98" s="780"/>
      <c r="CU98" s="612"/>
      <c r="CV98" s="780"/>
      <c r="CW98" s="612"/>
      <c r="CX98" s="780"/>
      <c r="CY98" s="767"/>
      <c r="CZ98" s="780"/>
      <c r="DA98" s="612"/>
      <c r="DB98" s="780"/>
      <c r="DC98" s="767"/>
      <c r="DD98" s="780"/>
      <c r="DE98" s="612"/>
      <c r="DF98" s="780"/>
      <c r="DG98" s="612"/>
      <c r="DH98" s="780"/>
      <c r="DI98" s="612"/>
      <c r="DJ98" s="780"/>
      <c r="DK98" s="612"/>
      <c r="DL98" s="780"/>
      <c r="DM98" s="612"/>
      <c r="DN98" s="780"/>
      <c r="DO98" s="612"/>
      <c r="DP98" s="780"/>
      <c r="DQ98" s="612"/>
      <c r="DR98" s="612"/>
      <c r="DS98" s="612">
        <f t="shared" si="823"/>
        <v>0</v>
      </c>
      <c r="DT98" s="84"/>
      <c r="DU98" s="424"/>
      <c r="DV98" s="424"/>
      <c r="DW98" s="424"/>
      <c r="DX98" s="424"/>
      <c r="DY98" s="424"/>
      <c r="DZ98" s="959"/>
      <c r="EA98" s="959"/>
      <c r="EB98" s="764"/>
      <c r="EC98" s="424"/>
      <c r="ED98" s="424"/>
      <c r="EE98" s="424"/>
      <c r="EF98" s="424"/>
      <c r="EG98" s="424"/>
      <c r="EH98" s="424"/>
      <c r="EI98" s="424"/>
      <c r="EJ98" s="429">
        <f t="shared" si="679"/>
        <v>0</v>
      </c>
      <c r="EK98" s="429">
        <f t="shared" si="680"/>
        <v>0</v>
      </c>
      <c r="EL98" s="429">
        <f t="shared" si="681"/>
        <v>0</v>
      </c>
      <c r="EM98" s="1058">
        <f t="shared" si="682"/>
        <v>0</v>
      </c>
      <c r="EN98" s="1058">
        <f t="shared" si="683"/>
        <v>0</v>
      </c>
      <c r="EO98" s="1058">
        <f t="shared" si="684"/>
        <v>0</v>
      </c>
      <c r="EP98" s="1058">
        <f t="shared" si="685"/>
        <v>0</v>
      </c>
      <c r="EQ98" s="1058">
        <f t="shared" si="686"/>
        <v>0</v>
      </c>
      <c r="ER98" s="1058">
        <f t="shared" si="687"/>
        <v>0</v>
      </c>
      <c r="ES98" s="1058">
        <f t="shared" si="688"/>
        <v>0</v>
      </c>
      <c r="ET98" s="1058">
        <f t="shared" si="689"/>
        <v>0</v>
      </c>
      <c r="EU98" s="1058">
        <f t="shared" si="690"/>
        <v>0</v>
      </c>
      <c r="EV98" s="1058">
        <f t="shared" si="691"/>
        <v>0</v>
      </c>
      <c r="EW98" s="1058">
        <f t="shared" si="692"/>
        <v>0</v>
      </c>
      <c r="EX98" s="1058">
        <f t="shared" si="693"/>
        <v>0</v>
      </c>
      <c r="EY98" s="1058">
        <f t="shared" si="694"/>
        <v>0</v>
      </c>
      <c r="EZ98" s="1058">
        <f t="shared" si="695"/>
        <v>0</v>
      </c>
      <c r="FA98" s="1058">
        <f t="shared" si="696"/>
        <v>0</v>
      </c>
      <c r="FB98" s="1058">
        <f t="shared" si="697"/>
        <v>0</v>
      </c>
      <c r="FC98" s="1058">
        <f t="shared" si="698"/>
        <v>0</v>
      </c>
      <c r="FD98" s="1058">
        <f t="shared" si="699"/>
        <v>0</v>
      </c>
      <c r="FE98" s="1058">
        <f t="shared" si="700"/>
        <v>0</v>
      </c>
      <c r="FF98" s="1058">
        <f t="shared" si="701"/>
        <v>0</v>
      </c>
      <c r="FG98" s="1058">
        <f t="shared" si="702"/>
        <v>0</v>
      </c>
      <c r="FH98" s="1058">
        <f t="shared" si="703"/>
        <v>0</v>
      </c>
      <c r="FI98" s="1058">
        <f t="shared" si="704"/>
        <v>0</v>
      </c>
      <c r="FJ98" s="1058">
        <f t="shared" si="705"/>
        <v>0</v>
      </c>
      <c r="FK98" s="1058">
        <f t="shared" si="706"/>
        <v>0</v>
      </c>
      <c r="FL98" s="1058">
        <f t="shared" si="707"/>
        <v>0</v>
      </c>
      <c r="FM98" s="1058">
        <f t="shared" si="708"/>
        <v>0</v>
      </c>
      <c r="FN98" s="1058">
        <f t="shared" si="709"/>
        <v>0</v>
      </c>
      <c r="FO98" s="1059">
        <f t="shared" si="710"/>
        <v>0</v>
      </c>
      <c r="FP98" s="1058">
        <f t="shared" si="711"/>
        <v>0</v>
      </c>
      <c r="FQ98" s="1058">
        <f t="shared" si="712"/>
        <v>0</v>
      </c>
      <c r="FR98" s="1058">
        <f t="shared" si="713"/>
        <v>0</v>
      </c>
      <c r="FS98" s="1058">
        <f t="shared" si="714"/>
        <v>0</v>
      </c>
      <c r="FT98" s="1058">
        <f t="shared" si="715"/>
        <v>0</v>
      </c>
      <c r="FU98" s="1058">
        <f t="shared" si="716"/>
        <v>0</v>
      </c>
      <c r="FV98" s="1058">
        <f t="shared" si="717"/>
        <v>0</v>
      </c>
      <c r="FW98" s="1058">
        <f t="shared" si="718"/>
        <v>0</v>
      </c>
      <c r="FX98" s="1058">
        <f t="shared" si="719"/>
        <v>0</v>
      </c>
      <c r="FY98" s="1058">
        <f t="shared" si="720"/>
        <v>0</v>
      </c>
      <c r="FZ98" s="1058">
        <f t="shared" si="721"/>
        <v>0</v>
      </c>
      <c r="GA98" s="1058">
        <f t="shared" si="722"/>
        <v>0</v>
      </c>
      <c r="GB98" s="1058">
        <f t="shared" si="723"/>
        <v>0</v>
      </c>
      <c r="GC98" s="1058">
        <f t="shared" si="724"/>
        <v>0</v>
      </c>
      <c r="GE98" s="1058">
        <v>0</v>
      </c>
      <c r="GF98" s="1058">
        <v>0</v>
      </c>
      <c r="GG98" s="424"/>
      <c r="GH98" s="424"/>
      <c r="GI98" s="424"/>
      <c r="GJ98" s="424"/>
      <c r="GL98" s="559"/>
      <c r="GM98" s="559"/>
      <c r="GN98" s="406"/>
      <c r="GO98" s="406"/>
      <c r="GP98" s="406"/>
      <c r="GQ98" s="406"/>
      <c r="GR98" s="422"/>
    </row>
    <row r="99" spans="1:200" s="406" customFormat="1" ht="24.95" customHeight="1" x14ac:dyDescent="0.45">
      <c r="A99" s="424"/>
      <c r="B99" s="959"/>
      <c r="C99" s="959"/>
      <c r="D99" s="764"/>
      <c r="E99" s="424"/>
      <c r="F99" s="424"/>
      <c r="G99" s="424"/>
      <c r="H99" s="424"/>
      <c r="I99" s="424"/>
      <c r="J99" s="541"/>
      <c r="K99" s="424"/>
      <c r="L99" s="424"/>
      <c r="M99" s="608">
        <f t="shared" si="810"/>
        <v>0</v>
      </c>
      <c r="N99" s="70"/>
      <c r="O99" s="852"/>
      <c r="P99" s="866"/>
      <c r="Q99" s="852"/>
      <c r="R99" s="866"/>
      <c r="S99" s="852"/>
      <c r="T99" s="866"/>
      <c r="U99" s="867"/>
      <c r="V99" s="866"/>
      <c r="W99" s="867"/>
      <c r="X99" s="852"/>
      <c r="Y99" s="852"/>
      <c r="Z99" s="866"/>
      <c r="AA99" s="867"/>
      <c r="AB99" s="866"/>
      <c r="AC99" s="852"/>
      <c r="AD99" s="866"/>
      <c r="AE99" s="855"/>
      <c r="AF99" s="866"/>
      <c r="AG99" s="867"/>
      <c r="AH99" s="866"/>
      <c r="AI99" s="867"/>
      <c r="AJ99" s="866"/>
      <c r="AK99" s="867"/>
      <c r="AL99" s="866"/>
      <c r="AM99" s="852"/>
      <c r="AN99" s="866"/>
      <c r="AO99" s="867"/>
      <c r="AP99" s="866"/>
      <c r="AQ99" s="852"/>
      <c r="AR99" s="866"/>
      <c r="AS99" s="852"/>
      <c r="AT99" s="866"/>
      <c r="AU99" s="867"/>
      <c r="AV99" s="866"/>
      <c r="AW99" s="867"/>
      <c r="AX99" s="866"/>
      <c r="AY99" s="867"/>
      <c r="AZ99" s="866"/>
      <c r="BA99" s="867"/>
      <c r="BB99" s="866"/>
      <c r="BC99" s="867"/>
      <c r="BD99" s="866"/>
      <c r="BE99" s="867"/>
      <c r="BF99" s="867"/>
      <c r="BG99" s="867">
        <f t="shared" si="811"/>
        <v>0</v>
      </c>
      <c r="BH99" s="84"/>
      <c r="BI99" s="424"/>
      <c r="BJ99" s="424"/>
      <c r="BK99" s="424"/>
      <c r="BL99" s="424"/>
      <c r="BM99" s="424"/>
      <c r="BN99" s="959"/>
      <c r="BO99" s="959"/>
      <c r="BP99" s="764"/>
      <c r="BQ99" s="424"/>
      <c r="BR99" s="424"/>
      <c r="BS99" s="424"/>
      <c r="BT99" s="424"/>
      <c r="BU99" s="424"/>
      <c r="BV99" s="541"/>
      <c r="BW99" s="541"/>
      <c r="BX99" s="424"/>
      <c r="BY99" s="608">
        <f t="shared" si="822"/>
        <v>0</v>
      </c>
      <c r="BZ99" s="70"/>
      <c r="CA99" s="767"/>
      <c r="CB99" s="796"/>
      <c r="CC99" s="767"/>
      <c r="CD99" s="796"/>
      <c r="CE99" s="767"/>
      <c r="CF99" s="780"/>
      <c r="CG99" s="612"/>
      <c r="CH99" s="780"/>
      <c r="CI99" s="612"/>
      <c r="CJ99" s="612"/>
      <c r="CK99" s="767"/>
      <c r="CL99" s="780"/>
      <c r="CM99" s="612"/>
      <c r="CN99" s="780"/>
      <c r="CO99" s="767"/>
      <c r="CP99" s="780"/>
      <c r="CQ99" s="770"/>
      <c r="CR99" s="780"/>
      <c r="CS99" s="612"/>
      <c r="CT99" s="780"/>
      <c r="CU99" s="612"/>
      <c r="CV99" s="780"/>
      <c r="CW99" s="612"/>
      <c r="CX99" s="780"/>
      <c r="CY99" s="767"/>
      <c r="CZ99" s="780"/>
      <c r="DA99" s="612"/>
      <c r="DB99" s="780"/>
      <c r="DC99" s="767"/>
      <c r="DD99" s="780"/>
      <c r="DE99" s="612"/>
      <c r="DF99" s="780"/>
      <c r="DG99" s="612"/>
      <c r="DH99" s="780"/>
      <c r="DI99" s="612"/>
      <c r="DJ99" s="780"/>
      <c r="DK99" s="612"/>
      <c r="DL99" s="780"/>
      <c r="DM99" s="612"/>
      <c r="DN99" s="780"/>
      <c r="DO99" s="612"/>
      <c r="DP99" s="780"/>
      <c r="DQ99" s="612"/>
      <c r="DR99" s="612"/>
      <c r="DS99" s="612">
        <f t="shared" si="823"/>
        <v>0</v>
      </c>
      <c r="DT99" s="84"/>
      <c r="DU99" s="424"/>
      <c r="DV99" s="424"/>
      <c r="DW99" s="424"/>
      <c r="DX99" s="424"/>
      <c r="DY99" s="424"/>
      <c r="DZ99" s="959"/>
      <c r="EA99" s="959"/>
      <c r="EB99" s="764"/>
      <c r="EC99" s="424"/>
      <c r="ED99" s="424"/>
      <c r="EE99" s="424"/>
      <c r="EF99" s="424"/>
      <c r="EG99" s="424"/>
      <c r="EH99" s="424"/>
      <c r="EI99" s="424"/>
      <c r="EJ99" s="429">
        <f t="shared" si="679"/>
        <v>0</v>
      </c>
      <c r="EK99" s="429">
        <f t="shared" si="680"/>
        <v>0</v>
      </c>
      <c r="EL99" s="429">
        <f t="shared" si="681"/>
        <v>0</v>
      </c>
      <c r="EM99" s="1058">
        <f t="shared" si="682"/>
        <v>0</v>
      </c>
      <c r="EN99" s="1058">
        <f t="shared" si="683"/>
        <v>0</v>
      </c>
      <c r="EO99" s="1058">
        <f t="shared" si="684"/>
        <v>0</v>
      </c>
      <c r="EP99" s="1058">
        <f t="shared" si="685"/>
        <v>0</v>
      </c>
      <c r="EQ99" s="1058">
        <f t="shared" si="686"/>
        <v>0</v>
      </c>
      <c r="ER99" s="1058">
        <f t="shared" si="687"/>
        <v>0</v>
      </c>
      <c r="ES99" s="1058">
        <f t="shared" si="688"/>
        <v>0</v>
      </c>
      <c r="ET99" s="1058">
        <f t="shared" si="689"/>
        <v>0</v>
      </c>
      <c r="EU99" s="1058">
        <f t="shared" si="690"/>
        <v>0</v>
      </c>
      <c r="EV99" s="1058">
        <f t="shared" si="691"/>
        <v>0</v>
      </c>
      <c r="EW99" s="1058">
        <f t="shared" si="692"/>
        <v>0</v>
      </c>
      <c r="EX99" s="1058">
        <f t="shared" si="693"/>
        <v>0</v>
      </c>
      <c r="EY99" s="1058">
        <f t="shared" si="694"/>
        <v>0</v>
      </c>
      <c r="EZ99" s="1058">
        <f t="shared" si="695"/>
        <v>0</v>
      </c>
      <c r="FA99" s="1058">
        <f t="shared" si="696"/>
        <v>0</v>
      </c>
      <c r="FB99" s="1058">
        <f t="shared" si="697"/>
        <v>0</v>
      </c>
      <c r="FC99" s="1058">
        <f t="shared" si="698"/>
        <v>0</v>
      </c>
      <c r="FD99" s="1058">
        <f t="shared" si="699"/>
        <v>0</v>
      </c>
      <c r="FE99" s="1058">
        <f t="shared" si="700"/>
        <v>0</v>
      </c>
      <c r="FF99" s="1058">
        <f t="shared" si="701"/>
        <v>0</v>
      </c>
      <c r="FG99" s="1058">
        <f t="shared" si="702"/>
        <v>0</v>
      </c>
      <c r="FH99" s="1058">
        <f t="shared" si="703"/>
        <v>0</v>
      </c>
      <c r="FI99" s="1058">
        <f t="shared" si="704"/>
        <v>0</v>
      </c>
      <c r="FJ99" s="1058">
        <f t="shared" si="705"/>
        <v>0</v>
      </c>
      <c r="FK99" s="1058">
        <f t="shared" si="706"/>
        <v>0</v>
      </c>
      <c r="FL99" s="1058">
        <f t="shared" si="707"/>
        <v>0</v>
      </c>
      <c r="FM99" s="1058">
        <f t="shared" si="708"/>
        <v>0</v>
      </c>
      <c r="FN99" s="1058">
        <f t="shared" si="709"/>
        <v>0</v>
      </c>
      <c r="FO99" s="1059">
        <f t="shared" si="710"/>
        <v>0</v>
      </c>
      <c r="FP99" s="1058">
        <f t="shared" si="711"/>
        <v>0</v>
      </c>
      <c r="FQ99" s="1058">
        <f t="shared" si="712"/>
        <v>0</v>
      </c>
      <c r="FR99" s="1058">
        <f t="shared" si="713"/>
        <v>0</v>
      </c>
      <c r="FS99" s="1058">
        <f t="shared" si="714"/>
        <v>0</v>
      </c>
      <c r="FT99" s="1058">
        <f t="shared" si="715"/>
        <v>0</v>
      </c>
      <c r="FU99" s="1058">
        <f t="shared" si="716"/>
        <v>0</v>
      </c>
      <c r="FV99" s="1058">
        <f t="shared" si="717"/>
        <v>0</v>
      </c>
      <c r="FW99" s="1058">
        <f t="shared" si="718"/>
        <v>0</v>
      </c>
      <c r="FX99" s="1058">
        <f t="shared" si="719"/>
        <v>0</v>
      </c>
      <c r="FY99" s="1058">
        <f t="shared" si="720"/>
        <v>0</v>
      </c>
      <c r="FZ99" s="1058">
        <f t="shared" si="721"/>
        <v>0</v>
      </c>
      <c r="GA99" s="1058">
        <f t="shared" si="722"/>
        <v>0</v>
      </c>
      <c r="GB99" s="1058">
        <f t="shared" si="723"/>
        <v>0</v>
      </c>
      <c r="GC99" s="1058">
        <f t="shared" si="724"/>
        <v>0</v>
      </c>
      <c r="GE99" s="1058">
        <v>0</v>
      </c>
      <c r="GF99" s="1058">
        <v>0</v>
      </c>
      <c r="GG99" s="424"/>
      <c r="GH99" s="424"/>
      <c r="GI99" s="424"/>
      <c r="GJ99" s="424"/>
      <c r="GL99" s="559"/>
      <c r="GM99" s="559"/>
      <c r="GR99" s="422"/>
    </row>
    <row r="100" spans="1:200" ht="24.95" customHeight="1" x14ac:dyDescent="0.45">
      <c r="A100" s="424"/>
      <c r="B100" s="959"/>
      <c r="C100" s="959"/>
      <c r="D100" s="764"/>
      <c r="E100" s="424"/>
      <c r="F100" s="424"/>
      <c r="G100" s="424"/>
      <c r="H100" s="424"/>
      <c r="I100" s="424"/>
      <c r="J100" s="541"/>
      <c r="K100" s="424"/>
      <c r="L100" s="424"/>
      <c r="M100" s="608">
        <f t="shared" si="810"/>
        <v>0</v>
      </c>
      <c r="N100" s="70"/>
      <c r="O100" s="852"/>
      <c r="P100" s="866"/>
      <c r="Q100" s="852"/>
      <c r="R100" s="866"/>
      <c r="S100" s="852"/>
      <c r="T100" s="866"/>
      <c r="U100" s="867"/>
      <c r="V100" s="866"/>
      <c r="W100" s="867"/>
      <c r="X100" s="852"/>
      <c r="Y100" s="852"/>
      <c r="Z100" s="866"/>
      <c r="AA100" s="867"/>
      <c r="AB100" s="866"/>
      <c r="AC100" s="852"/>
      <c r="AD100" s="866"/>
      <c r="AE100" s="855"/>
      <c r="AF100" s="866"/>
      <c r="AG100" s="867"/>
      <c r="AH100" s="866"/>
      <c r="AI100" s="867"/>
      <c r="AJ100" s="866"/>
      <c r="AK100" s="867"/>
      <c r="AL100" s="866"/>
      <c r="AM100" s="852"/>
      <c r="AN100" s="866"/>
      <c r="AO100" s="867"/>
      <c r="AP100" s="866"/>
      <c r="AQ100" s="852"/>
      <c r="AR100" s="866"/>
      <c r="AS100" s="852"/>
      <c r="AT100" s="866"/>
      <c r="AU100" s="867"/>
      <c r="AV100" s="866"/>
      <c r="AW100" s="867"/>
      <c r="AX100" s="866"/>
      <c r="AY100" s="867"/>
      <c r="AZ100" s="866"/>
      <c r="BA100" s="867"/>
      <c r="BB100" s="866"/>
      <c r="BC100" s="867"/>
      <c r="BD100" s="866"/>
      <c r="BE100" s="867"/>
      <c r="BF100" s="867"/>
      <c r="BG100" s="867">
        <f t="shared" si="811"/>
        <v>0</v>
      </c>
      <c r="BH100" s="84"/>
      <c r="BI100" s="424"/>
      <c r="BJ100" s="424"/>
      <c r="BK100" s="424"/>
      <c r="BL100" s="424"/>
      <c r="BM100" s="424"/>
      <c r="BN100" s="959"/>
      <c r="BO100" s="959"/>
      <c r="BP100" s="764"/>
      <c r="BQ100" s="424"/>
      <c r="BR100" s="424"/>
      <c r="BS100" s="424"/>
      <c r="BT100" s="424"/>
      <c r="BU100" s="424"/>
      <c r="BV100" s="541"/>
      <c r="BW100" s="541"/>
      <c r="BX100" s="424"/>
      <c r="BY100" s="608">
        <f t="shared" si="822"/>
        <v>0</v>
      </c>
      <c r="BZ100" s="70"/>
      <c r="CA100" s="767"/>
      <c r="CB100" s="796"/>
      <c r="CC100" s="767"/>
      <c r="CD100" s="796"/>
      <c r="CE100" s="767"/>
      <c r="CF100" s="780"/>
      <c r="CG100" s="612"/>
      <c r="CH100" s="780"/>
      <c r="CI100" s="612"/>
      <c r="CJ100" s="612"/>
      <c r="CK100" s="767"/>
      <c r="CL100" s="780"/>
      <c r="CM100" s="612"/>
      <c r="CN100" s="780"/>
      <c r="CO100" s="767"/>
      <c r="CP100" s="780"/>
      <c r="CQ100" s="770"/>
      <c r="CR100" s="780"/>
      <c r="CS100" s="612"/>
      <c r="CT100" s="780"/>
      <c r="CU100" s="612"/>
      <c r="CV100" s="780"/>
      <c r="CW100" s="612"/>
      <c r="CX100" s="780"/>
      <c r="CY100" s="767"/>
      <c r="CZ100" s="780"/>
      <c r="DA100" s="612"/>
      <c r="DB100" s="780"/>
      <c r="DC100" s="767"/>
      <c r="DD100" s="780"/>
      <c r="DE100" s="612"/>
      <c r="DF100" s="780"/>
      <c r="DG100" s="612"/>
      <c r="DH100" s="780"/>
      <c r="DI100" s="612"/>
      <c r="DJ100" s="780"/>
      <c r="DK100" s="612"/>
      <c r="DL100" s="780"/>
      <c r="DM100" s="612"/>
      <c r="DN100" s="780"/>
      <c r="DO100" s="612"/>
      <c r="DP100" s="780"/>
      <c r="DQ100" s="612"/>
      <c r="DR100" s="612"/>
      <c r="DS100" s="612">
        <f t="shared" si="823"/>
        <v>0</v>
      </c>
      <c r="DT100" s="84"/>
      <c r="DU100" s="424"/>
      <c r="DV100" s="424"/>
      <c r="DW100" s="424"/>
      <c r="DX100" s="424"/>
      <c r="DY100" s="424"/>
      <c r="DZ100" s="959"/>
      <c r="EA100" s="959"/>
      <c r="EB100" s="764"/>
      <c r="EC100" s="424"/>
      <c r="ED100" s="424"/>
      <c r="EE100" s="424"/>
      <c r="EF100" s="424"/>
      <c r="EG100" s="424"/>
      <c r="EH100" s="424"/>
      <c r="EI100" s="424"/>
      <c r="EJ100" s="429">
        <f t="shared" si="679"/>
        <v>0</v>
      </c>
      <c r="EK100" s="429">
        <f t="shared" si="680"/>
        <v>0</v>
      </c>
      <c r="EL100" s="429">
        <f t="shared" si="681"/>
        <v>0</v>
      </c>
      <c r="EM100" s="1058">
        <f t="shared" si="682"/>
        <v>0</v>
      </c>
      <c r="EN100" s="1058">
        <f t="shared" si="683"/>
        <v>0</v>
      </c>
      <c r="EO100" s="1058">
        <f t="shared" si="684"/>
        <v>0</v>
      </c>
      <c r="EP100" s="1058">
        <f t="shared" si="685"/>
        <v>0</v>
      </c>
      <c r="EQ100" s="1058">
        <f t="shared" si="686"/>
        <v>0</v>
      </c>
      <c r="ER100" s="1058">
        <f t="shared" si="687"/>
        <v>0</v>
      </c>
      <c r="ES100" s="1058">
        <f t="shared" si="688"/>
        <v>0</v>
      </c>
      <c r="ET100" s="1058">
        <f t="shared" si="689"/>
        <v>0</v>
      </c>
      <c r="EU100" s="1058">
        <f t="shared" si="690"/>
        <v>0</v>
      </c>
      <c r="EV100" s="1058">
        <f t="shared" si="691"/>
        <v>0</v>
      </c>
      <c r="EW100" s="1058">
        <f t="shared" si="692"/>
        <v>0</v>
      </c>
      <c r="EX100" s="1058">
        <f t="shared" si="693"/>
        <v>0</v>
      </c>
      <c r="EY100" s="1058">
        <f t="shared" si="694"/>
        <v>0</v>
      </c>
      <c r="EZ100" s="1058">
        <f t="shared" si="695"/>
        <v>0</v>
      </c>
      <c r="FA100" s="1058">
        <f t="shared" si="696"/>
        <v>0</v>
      </c>
      <c r="FB100" s="1058">
        <f t="shared" si="697"/>
        <v>0</v>
      </c>
      <c r="FC100" s="1058">
        <f t="shared" si="698"/>
        <v>0</v>
      </c>
      <c r="FD100" s="1058">
        <f t="shared" si="699"/>
        <v>0</v>
      </c>
      <c r="FE100" s="1058">
        <f t="shared" si="700"/>
        <v>0</v>
      </c>
      <c r="FF100" s="1058">
        <f t="shared" si="701"/>
        <v>0</v>
      </c>
      <c r="FG100" s="1058">
        <f t="shared" si="702"/>
        <v>0</v>
      </c>
      <c r="FH100" s="1058">
        <f t="shared" si="703"/>
        <v>0</v>
      </c>
      <c r="FI100" s="1058">
        <f t="shared" si="704"/>
        <v>0</v>
      </c>
      <c r="FJ100" s="1058">
        <f t="shared" si="705"/>
        <v>0</v>
      </c>
      <c r="FK100" s="1058">
        <f t="shared" si="706"/>
        <v>0</v>
      </c>
      <c r="FL100" s="1058">
        <f t="shared" si="707"/>
        <v>0</v>
      </c>
      <c r="FM100" s="1058">
        <f t="shared" si="708"/>
        <v>0</v>
      </c>
      <c r="FN100" s="1058">
        <f t="shared" si="709"/>
        <v>0</v>
      </c>
      <c r="FO100" s="1059">
        <f t="shared" si="710"/>
        <v>0</v>
      </c>
      <c r="FP100" s="1058">
        <f t="shared" si="711"/>
        <v>0</v>
      </c>
      <c r="FQ100" s="1058">
        <f t="shared" si="712"/>
        <v>0</v>
      </c>
      <c r="FR100" s="1058">
        <f t="shared" si="713"/>
        <v>0</v>
      </c>
      <c r="FS100" s="1058">
        <f t="shared" si="714"/>
        <v>0</v>
      </c>
      <c r="FT100" s="1058">
        <f t="shared" si="715"/>
        <v>0</v>
      </c>
      <c r="FU100" s="1058">
        <f t="shared" si="716"/>
        <v>0</v>
      </c>
      <c r="FV100" s="1058">
        <f t="shared" si="717"/>
        <v>0</v>
      </c>
      <c r="FW100" s="1058">
        <f t="shared" si="718"/>
        <v>0</v>
      </c>
      <c r="FX100" s="1058">
        <f t="shared" si="719"/>
        <v>0</v>
      </c>
      <c r="FY100" s="1058">
        <f t="shared" si="720"/>
        <v>0</v>
      </c>
      <c r="FZ100" s="1058">
        <f t="shared" si="721"/>
        <v>0</v>
      </c>
      <c r="GA100" s="1058">
        <f t="shared" si="722"/>
        <v>0</v>
      </c>
      <c r="GB100" s="1058">
        <f t="shared" si="723"/>
        <v>0</v>
      </c>
      <c r="GC100" s="1058">
        <f t="shared" si="724"/>
        <v>0</v>
      </c>
      <c r="GE100" s="1058">
        <v>0</v>
      </c>
      <c r="GF100" s="1058">
        <v>0</v>
      </c>
      <c r="GG100" s="424"/>
      <c r="GH100" s="424"/>
      <c r="GI100" s="424"/>
      <c r="GJ100" s="424"/>
      <c r="GL100" s="559"/>
      <c r="GM100" s="559"/>
      <c r="GN100" s="406"/>
      <c r="GO100" s="406"/>
      <c r="GP100" s="406"/>
      <c r="GQ100" s="406"/>
      <c r="GR100" s="422"/>
    </row>
    <row r="101" spans="1:200" ht="24.95" customHeight="1" x14ac:dyDescent="0.45">
      <c r="A101" s="424">
        <v>8</v>
      </c>
      <c r="B101" s="969" t="s">
        <v>655</v>
      </c>
      <c r="C101" s="970" t="s">
        <v>656</v>
      </c>
      <c r="D101" s="938">
        <v>1</v>
      </c>
      <c r="E101" s="424"/>
      <c r="F101" s="424"/>
      <c r="G101" s="424"/>
      <c r="H101" s="424"/>
      <c r="I101" s="424"/>
      <c r="J101" s="541"/>
      <c r="K101" s="424"/>
      <c r="L101" s="424">
        <f t="shared" ref="L101:AQ101" si="824">SUM(L102:L111)</f>
        <v>180</v>
      </c>
      <c r="M101" s="424">
        <f t="shared" si="824"/>
        <v>144</v>
      </c>
      <c r="N101" s="424">
        <f t="shared" si="824"/>
        <v>72</v>
      </c>
      <c r="O101" s="765">
        <f t="shared" si="824"/>
        <v>72</v>
      </c>
      <c r="P101" s="766">
        <f t="shared" si="824"/>
        <v>32</v>
      </c>
      <c r="Q101" s="765">
        <f t="shared" si="824"/>
        <v>32</v>
      </c>
      <c r="R101" s="766">
        <f t="shared" si="824"/>
        <v>40</v>
      </c>
      <c r="S101" s="765">
        <f t="shared" si="824"/>
        <v>40</v>
      </c>
      <c r="T101" s="766">
        <f t="shared" si="824"/>
        <v>0</v>
      </c>
      <c r="U101" s="766">
        <f t="shared" si="824"/>
        <v>0</v>
      </c>
      <c r="V101" s="766">
        <f t="shared" si="824"/>
        <v>0</v>
      </c>
      <c r="W101" s="766">
        <f t="shared" si="824"/>
        <v>0</v>
      </c>
      <c r="X101" s="765">
        <f t="shared" si="824"/>
        <v>4</v>
      </c>
      <c r="Y101" s="765">
        <f t="shared" si="824"/>
        <v>6</v>
      </c>
      <c r="Z101" s="766">
        <f t="shared" si="824"/>
        <v>0</v>
      </c>
      <c r="AA101" s="766">
        <f t="shared" si="824"/>
        <v>0</v>
      </c>
      <c r="AB101" s="766">
        <f t="shared" si="824"/>
        <v>17</v>
      </c>
      <c r="AC101" s="765">
        <f t="shared" si="824"/>
        <v>170</v>
      </c>
      <c r="AD101" s="766">
        <f t="shared" si="824"/>
        <v>1</v>
      </c>
      <c r="AE101" s="765">
        <f t="shared" si="824"/>
        <v>75</v>
      </c>
      <c r="AF101" s="766">
        <f t="shared" si="824"/>
        <v>0</v>
      </c>
      <c r="AG101" s="766">
        <f t="shared" si="824"/>
        <v>0</v>
      </c>
      <c r="AH101" s="766">
        <f t="shared" si="824"/>
        <v>0</v>
      </c>
      <c r="AI101" s="766">
        <f t="shared" si="824"/>
        <v>0</v>
      </c>
      <c r="AJ101" s="766">
        <f t="shared" si="824"/>
        <v>0</v>
      </c>
      <c r="AK101" s="766">
        <f t="shared" si="824"/>
        <v>0</v>
      </c>
      <c r="AL101" s="766">
        <f t="shared" si="824"/>
        <v>0</v>
      </c>
      <c r="AM101" s="765">
        <f t="shared" si="824"/>
        <v>0</v>
      </c>
      <c r="AN101" s="766">
        <f t="shared" si="824"/>
        <v>0</v>
      </c>
      <c r="AO101" s="766">
        <f t="shared" si="824"/>
        <v>0</v>
      </c>
      <c r="AP101" s="766">
        <f t="shared" si="824"/>
        <v>1</v>
      </c>
      <c r="AQ101" s="765">
        <f t="shared" si="824"/>
        <v>20.666666666666668</v>
      </c>
      <c r="AR101" s="766">
        <f t="shared" ref="AR101:BG101" si="825">SUM(AR102:AR111)</f>
        <v>0</v>
      </c>
      <c r="AS101" s="765">
        <f t="shared" si="825"/>
        <v>0</v>
      </c>
      <c r="AT101" s="766">
        <f t="shared" si="825"/>
        <v>0</v>
      </c>
      <c r="AU101" s="766">
        <f t="shared" si="825"/>
        <v>0</v>
      </c>
      <c r="AV101" s="766">
        <f t="shared" si="825"/>
        <v>0</v>
      </c>
      <c r="AW101" s="766">
        <f t="shared" si="825"/>
        <v>0</v>
      </c>
      <c r="AX101" s="766">
        <f t="shared" si="825"/>
        <v>2</v>
      </c>
      <c r="AY101" s="766">
        <f t="shared" si="825"/>
        <v>16</v>
      </c>
      <c r="AZ101" s="766">
        <f t="shared" si="825"/>
        <v>0</v>
      </c>
      <c r="BA101" s="766">
        <f t="shared" si="825"/>
        <v>0</v>
      </c>
      <c r="BB101" s="766">
        <f t="shared" si="825"/>
        <v>0</v>
      </c>
      <c r="BC101" s="766">
        <f t="shared" si="825"/>
        <v>0</v>
      </c>
      <c r="BD101" s="766">
        <f t="shared" si="825"/>
        <v>0</v>
      </c>
      <c r="BE101" s="766">
        <f t="shared" si="825"/>
        <v>0</v>
      </c>
      <c r="BF101" s="766">
        <f t="shared" si="825"/>
        <v>435.66666666666669</v>
      </c>
      <c r="BG101" s="766">
        <f t="shared" si="825"/>
        <v>184.66666666666666</v>
      </c>
      <c r="BH101" s="425"/>
      <c r="BI101" s="424"/>
      <c r="BJ101" s="424"/>
      <c r="BK101" s="424"/>
      <c r="BL101" s="424"/>
      <c r="BM101" s="424">
        <v>8</v>
      </c>
      <c r="BN101" s="969" t="s">
        <v>655</v>
      </c>
      <c r="BO101" s="970" t="s">
        <v>656</v>
      </c>
      <c r="BP101" s="938">
        <v>1</v>
      </c>
      <c r="BQ101" s="424"/>
      <c r="BR101" s="424"/>
      <c r="BS101" s="424"/>
      <c r="BT101" s="424"/>
      <c r="BU101" s="424"/>
      <c r="BV101" s="541"/>
      <c r="BW101" s="541"/>
      <c r="BX101" s="424">
        <f t="shared" ref="BX101:DC101" si="826">SUM(BX102:BX111)</f>
        <v>42</v>
      </c>
      <c r="BY101" s="424">
        <f t="shared" si="826"/>
        <v>42</v>
      </c>
      <c r="BZ101" s="424">
        <f t="shared" si="826"/>
        <v>12</v>
      </c>
      <c r="CA101" s="765">
        <f t="shared" si="826"/>
        <v>24</v>
      </c>
      <c r="CB101" s="765">
        <f t="shared" si="826"/>
        <v>8</v>
      </c>
      <c r="CC101" s="765">
        <f t="shared" si="826"/>
        <v>24</v>
      </c>
      <c r="CD101" s="765">
        <f t="shared" si="826"/>
        <v>22</v>
      </c>
      <c r="CE101" s="765">
        <f t="shared" si="826"/>
        <v>66</v>
      </c>
      <c r="CF101" s="766">
        <f t="shared" si="826"/>
        <v>0</v>
      </c>
      <c r="CG101" s="766">
        <f t="shared" si="826"/>
        <v>0</v>
      </c>
      <c r="CH101" s="766">
        <f t="shared" si="826"/>
        <v>0</v>
      </c>
      <c r="CI101" s="766">
        <f t="shared" si="826"/>
        <v>0</v>
      </c>
      <c r="CJ101" s="766">
        <f t="shared" si="826"/>
        <v>0</v>
      </c>
      <c r="CK101" s="765">
        <f t="shared" si="826"/>
        <v>6.3000000000000007</v>
      </c>
      <c r="CL101" s="766">
        <f t="shared" si="826"/>
        <v>0</v>
      </c>
      <c r="CM101" s="766">
        <f t="shared" si="826"/>
        <v>0</v>
      </c>
      <c r="CN101" s="766">
        <f t="shared" si="826"/>
        <v>4</v>
      </c>
      <c r="CO101" s="765">
        <f t="shared" si="826"/>
        <v>32</v>
      </c>
      <c r="CP101" s="766">
        <f t="shared" si="826"/>
        <v>1</v>
      </c>
      <c r="CQ101" s="765">
        <f t="shared" si="826"/>
        <v>75</v>
      </c>
      <c r="CR101" s="766">
        <f t="shared" si="826"/>
        <v>0</v>
      </c>
      <c r="CS101" s="766">
        <f t="shared" si="826"/>
        <v>0</v>
      </c>
      <c r="CT101" s="766">
        <f t="shared" si="826"/>
        <v>0</v>
      </c>
      <c r="CU101" s="766">
        <f t="shared" si="826"/>
        <v>0</v>
      </c>
      <c r="CV101" s="766">
        <f t="shared" si="826"/>
        <v>0</v>
      </c>
      <c r="CW101" s="766">
        <f t="shared" si="826"/>
        <v>0</v>
      </c>
      <c r="CX101" s="766">
        <f t="shared" si="826"/>
        <v>0</v>
      </c>
      <c r="CY101" s="765">
        <f t="shared" si="826"/>
        <v>0</v>
      </c>
      <c r="CZ101" s="766">
        <f t="shared" si="826"/>
        <v>0</v>
      </c>
      <c r="DA101" s="766">
        <f t="shared" si="826"/>
        <v>0</v>
      </c>
      <c r="DB101" s="766">
        <f t="shared" si="826"/>
        <v>1</v>
      </c>
      <c r="DC101" s="765">
        <f t="shared" si="826"/>
        <v>8.11</v>
      </c>
      <c r="DD101" s="766">
        <f t="shared" ref="DD101:DS101" si="827">SUM(DD102:DD111)</f>
        <v>0</v>
      </c>
      <c r="DE101" s="766">
        <f t="shared" si="827"/>
        <v>0</v>
      </c>
      <c r="DF101" s="766">
        <f t="shared" si="827"/>
        <v>0</v>
      </c>
      <c r="DG101" s="766">
        <f t="shared" si="827"/>
        <v>0</v>
      </c>
      <c r="DH101" s="766">
        <f t="shared" si="827"/>
        <v>0</v>
      </c>
      <c r="DI101" s="766">
        <f t="shared" si="827"/>
        <v>0</v>
      </c>
      <c r="DJ101" s="766">
        <f t="shared" si="827"/>
        <v>0</v>
      </c>
      <c r="DK101" s="766">
        <f t="shared" si="827"/>
        <v>0</v>
      </c>
      <c r="DL101" s="766">
        <f t="shared" si="827"/>
        <v>0</v>
      </c>
      <c r="DM101" s="766">
        <f t="shared" si="827"/>
        <v>0</v>
      </c>
      <c r="DN101" s="766">
        <f t="shared" si="827"/>
        <v>0</v>
      </c>
      <c r="DO101" s="766">
        <f t="shared" si="827"/>
        <v>0</v>
      </c>
      <c r="DP101" s="766">
        <f t="shared" si="827"/>
        <v>0</v>
      </c>
      <c r="DQ101" s="766">
        <f t="shared" si="827"/>
        <v>0</v>
      </c>
      <c r="DR101" s="766">
        <f t="shared" si="827"/>
        <v>235.41000000000003</v>
      </c>
      <c r="DS101" s="766">
        <f t="shared" si="827"/>
        <v>122.11</v>
      </c>
      <c r="DT101" s="425"/>
      <c r="DU101" s="424"/>
      <c r="DV101" s="424"/>
      <c r="DW101" s="424"/>
      <c r="DX101" s="424"/>
      <c r="DY101" s="424">
        <v>8</v>
      </c>
      <c r="DZ101" s="969" t="s">
        <v>655</v>
      </c>
      <c r="EA101" s="970" t="s">
        <v>656</v>
      </c>
      <c r="EB101" s="938">
        <v>1</v>
      </c>
      <c r="EC101" s="424"/>
      <c r="ED101" s="424"/>
      <c r="EE101" s="424"/>
      <c r="EF101" s="424"/>
      <c r="EG101" s="424"/>
      <c r="EH101" s="424"/>
      <c r="EI101" s="424"/>
      <c r="EJ101" s="429">
        <f t="shared" si="679"/>
        <v>222</v>
      </c>
      <c r="EK101" s="429">
        <f t="shared" si="680"/>
        <v>186</v>
      </c>
      <c r="EL101" s="429">
        <f t="shared" si="681"/>
        <v>84</v>
      </c>
      <c r="EM101" s="1058">
        <f t="shared" si="682"/>
        <v>96</v>
      </c>
      <c r="EN101" s="1058">
        <f t="shared" si="683"/>
        <v>40</v>
      </c>
      <c r="EO101" s="1058">
        <f t="shared" si="684"/>
        <v>56</v>
      </c>
      <c r="EP101" s="1058">
        <f t="shared" si="685"/>
        <v>62</v>
      </c>
      <c r="EQ101" s="1058">
        <f t="shared" si="686"/>
        <v>106</v>
      </c>
      <c r="ER101" s="1058">
        <f t="shared" si="687"/>
        <v>0</v>
      </c>
      <c r="ES101" s="1058">
        <f t="shared" si="688"/>
        <v>0</v>
      </c>
      <c r="ET101" s="1058">
        <f t="shared" si="689"/>
        <v>0</v>
      </c>
      <c r="EU101" s="1058">
        <f t="shared" si="690"/>
        <v>0</v>
      </c>
      <c r="EV101" s="1058">
        <f t="shared" si="691"/>
        <v>4</v>
      </c>
      <c r="EW101" s="1058">
        <f t="shared" si="692"/>
        <v>12.3</v>
      </c>
      <c r="EX101" s="1058">
        <f t="shared" si="693"/>
        <v>0</v>
      </c>
      <c r="EY101" s="1058">
        <f t="shared" si="694"/>
        <v>0</v>
      </c>
      <c r="EZ101" s="1058">
        <f t="shared" si="695"/>
        <v>21</v>
      </c>
      <c r="FA101" s="1058">
        <f t="shared" si="696"/>
        <v>202</v>
      </c>
      <c r="FB101" s="1058">
        <f t="shared" si="697"/>
        <v>2</v>
      </c>
      <c r="FC101" s="1058">
        <f t="shared" si="698"/>
        <v>150</v>
      </c>
      <c r="FD101" s="1058">
        <f t="shared" si="699"/>
        <v>0</v>
      </c>
      <c r="FE101" s="1058">
        <f t="shared" si="700"/>
        <v>0</v>
      </c>
      <c r="FF101" s="1058">
        <f t="shared" si="701"/>
        <v>0</v>
      </c>
      <c r="FG101" s="1058">
        <f t="shared" si="702"/>
        <v>0</v>
      </c>
      <c r="FH101" s="1058">
        <f t="shared" si="703"/>
        <v>0</v>
      </c>
      <c r="FI101" s="1058">
        <f t="shared" si="704"/>
        <v>0</v>
      </c>
      <c r="FJ101" s="1058">
        <f t="shared" si="705"/>
        <v>0</v>
      </c>
      <c r="FK101" s="1058">
        <f t="shared" si="706"/>
        <v>0</v>
      </c>
      <c r="FL101" s="1058">
        <f t="shared" si="707"/>
        <v>0</v>
      </c>
      <c r="FM101" s="1058">
        <f t="shared" si="708"/>
        <v>0</v>
      </c>
      <c r="FN101" s="1058">
        <f t="shared" si="709"/>
        <v>2</v>
      </c>
      <c r="FO101" s="1059">
        <f t="shared" si="710"/>
        <v>28.776666666666667</v>
      </c>
      <c r="FP101" s="1058">
        <f t="shared" si="711"/>
        <v>0</v>
      </c>
      <c r="FQ101" s="1058">
        <f t="shared" si="712"/>
        <v>0</v>
      </c>
      <c r="FR101" s="1058">
        <f t="shared" si="713"/>
        <v>0</v>
      </c>
      <c r="FS101" s="1058">
        <f t="shared" si="714"/>
        <v>0</v>
      </c>
      <c r="FT101" s="1058">
        <f t="shared" si="715"/>
        <v>0</v>
      </c>
      <c r="FU101" s="1058">
        <f t="shared" si="716"/>
        <v>0</v>
      </c>
      <c r="FV101" s="1058">
        <f t="shared" si="717"/>
        <v>2</v>
      </c>
      <c r="FW101" s="1058">
        <f t="shared" si="718"/>
        <v>16</v>
      </c>
      <c r="FX101" s="1058">
        <f t="shared" si="719"/>
        <v>0</v>
      </c>
      <c r="FY101" s="1058">
        <f t="shared" si="720"/>
        <v>0</v>
      </c>
      <c r="FZ101" s="1058">
        <f t="shared" si="721"/>
        <v>0</v>
      </c>
      <c r="GA101" s="1058">
        <f t="shared" si="722"/>
        <v>0</v>
      </c>
      <c r="GB101" s="1058">
        <f t="shared" si="723"/>
        <v>0</v>
      </c>
      <c r="GC101" s="1058">
        <f t="shared" si="724"/>
        <v>0</v>
      </c>
      <c r="GE101" s="1058">
        <v>671.07666666666671</v>
      </c>
      <c r="GF101" s="1058">
        <v>306.77666666666664</v>
      </c>
      <c r="GG101" s="424"/>
      <c r="GH101" s="424"/>
      <c r="GI101" s="424"/>
      <c r="GJ101" s="424"/>
      <c r="GL101" s="559">
        <v>650</v>
      </c>
      <c r="GM101" s="559">
        <v>150</v>
      </c>
      <c r="GN101" s="467" t="s">
        <v>655</v>
      </c>
      <c r="GO101" s="468" t="s">
        <v>656</v>
      </c>
      <c r="GP101" s="471">
        <v>1</v>
      </c>
      <c r="GQ101" s="406"/>
      <c r="GR101" s="422"/>
    </row>
    <row r="102" spans="1:200" ht="24.95" customHeight="1" x14ac:dyDescent="0.45">
      <c r="A102" s="424"/>
      <c r="B102" s="951" t="s">
        <v>148</v>
      </c>
      <c r="C102" s="952" t="s">
        <v>183</v>
      </c>
      <c r="D102" s="929" t="s">
        <v>85</v>
      </c>
      <c r="E102" s="592" t="s">
        <v>30</v>
      </c>
      <c r="F102" s="593" t="s">
        <v>48</v>
      </c>
      <c r="G102" s="592">
        <v>7</v>
      </c>
      <c r="H102" s="593">
        <v>25</v>
      </c>
      <c r="I102" s="593">
        <v>1</v>
      </c>
      <c r="J102" s="660">
        <v>1</v>
      </c>
      <c r="K102" s="593">
        <f>SUM(J102)*2</f>
        <v>2</v>
      </c>
      <c r="L102" s="614">
        <v>60</v>
      </c>
      <c r="M102" s="594">
        <f t="shared" ref="M102:M107" si="828">SUM(N102+P102+R102+T102+V102)</f>
        <v>60</v>
      </c>
      <c r="N102" s="595">
        <v>24</v>
      </c>
      <c r="O102" s="852">
        <f t="shared" ref="O102:O107" si="829">SUM(N102)*I102</f>
        <v>24</v>
      </c>
      <c r="P102" s="853">
        <v>16</v>
      </c>
      <c r="Q102" s="852">
        <f t="shared" ref="Q102:Q103" si="830">P102*J102</f>
        <v>16</v>
      </c>
      <c r="R102" s="853">
        <v>20</v>
      </c>
      <c r="S102" s="852">
        <f t="shared" ref="S102:S103" si="831">SUM(R102)*J102</f>
        <v>20</v>
      </c>
      <c r="T102" s="853"/>
      <c r="U102" s="854">
        <f t="shared" ref="U102:U103" si="832">SUM(T102)*K102</f>
        <v>0</v>
      </c>
      <c r="V102" s="853"/>
      <c r="W102" s="854">
        <f t="shared" ref="W102:W103" si="833">SUM(V102)*J102*5</f>
        <v>0</v>
      </c>
      <c r="X102" s="854">
        <f t="shared" ref="X102:X103" si="834">SUM(J102*AX102*2+K102*AZ102*2)</f>
        <v>2</v>
      </c>
      <c r="Y102" s="852">
        <f t="shared" ref="Y102:Y103" si="835">SUM(L102*5/100*J102)</f>
        <v>3</v>
      </c>
      <c r="Z102" s="853"/>
      <c r="AA102" s="854"/>
      <c r="AB102" s="853"/>
      <c r="AC102" s="852">
        <f t="shared" ref="AC102:AC103" si="836">SUM(AB102)*3*H102/5</f>
        <v>0</v>
      </c>
      <c r="AD102" s="853"/>
      <c r="AE102" s="855">
        <f t="shared" ref="AE102:AE103" si="837">SUM(AD102*H102*(30+4))</f>
        <v>0</v>
      </c>
      <c r="AF102" s="853"/>
      <c r="AG102" s="854">
        <f t="shared" ref="AG102:AG103" si="838">SUM(AF102*H102*3)</f>
        <v>0</v>
      </c>
      <c r="AH102" s="853"/>
      <c r="AI102" s="854">
        <f t="shared" ref="AI102:AI103" si="839">SUM(AH102*H102/3)</f>
        <v>0</v>
      </c>
      <c r="AJ102" s="853"/>
      <c r="AK102" s="854">
        <f t="shared" ref="AK102:AK103" si="840">SUM(AJ102*H102*2/3)</f>
        <v>0</v>
      </c>
      <c r="AL102" s="853"/>
      <c r="AM102" s="852">
        <f>SUM(AL102*H102*2)</f>
        <v>0</v>
      </c>
      <c r="AN102" s="853"/>
      <c r="AO102" s="854">
        <f t="shared" ref="AO102:AO103" si="841">SUM(AN102*J102*2)</f>
        <v>0</v>
      </c>
      <c r="AP102" s="853"/>
      <c r="AQ102" s="852">
        <f t="shared" ref="AQ102:AQ103" si="842">SUM(AP102*H102*2)</f>
        <v>0</v>
      </c>
      <c r="AR102" s="853"/>
      <c r="AS102" s="852">
        <f>SUM(J102*AR102*8)</f>
        <v>0</v>
      </c>
      <c r="AT102" s="853"/>
      <c r="AU102" s="854">
        <f t="shared" ref="AU102:AU103" si="843">AT102*H102/3</f>
        <v>0</v>
      </c>
      <c r="AV102" s="853"/>
      <c r="AW102" s="854">
        <f t="shared" ref="AW102" si="844">SUM(J102*AV102*6)</f>
        <v>0</v>
      </c>
      <c r="AX102" s="853">
        <v>1</v>
      </c>
      <c r="AY102" s="854">
        <f t="shared" ref="AY102:AY103" si="845">SUM(J102*AX102*8)</f>
        <v>8</v>
      </c>
      <c r="AZ102" s="853"/>
      <c r="BA102" s="854">
        <f t="shared" ref="BA102:BA103" si="846">SUM(AZ102*K102*5*6)</f>
        <v>0</v>
      </c>
      <c r="BB102" s="853"/>
      <c r="BC102" s="854">
        <f t="shared" ref="BC102:BC103" si="847">SUM(BB102*K102*4*6)</f>
        <v>0</v>
      </c>
      <c r="BD102" s="853"/>
      <c r="BE102" s="854">
        <f t="shared" ref="BE102:BE103" si="848">SUM(BD102*50)</f>
        <v>0</v>
      </c>
      <c r="BF102" s="854">
        <f t="shared" ref="BF102:BF107" si="849">O102+Q102+S102+U102+W102+X102+Y102+AA102+AC102+AE102+AG102+AI102+AK102+AM102+AO102+AQ102+AS102+AU102+AW102+AY102+BA102+BC102+BE102</f>
        <v>73</v>
      </c>
      <c r="BG102" s="854">
        <f t="shared" ref="BG102:BG107" si="850">BC102+BA102+AY102+AW102+AS102+AQ102+X102+W102+U102+S102+Q102+O102</f>
        <v>70</v>
      </c>
      <c r="BH102" s="84"/>
      <c r="BI102" s="424"/>
      <c r="BJ102" s="424"/>
      <c r="BK102" s="424"/>
      <c r="BL102" s="424"/>
      <c r="BM102" s="424"/>
      <c r="BN102" s="1016" t="s">
        <v>431</v>
      </c>
      <c r="BO102" s="1027" t="s">
        <v>183</v>
      </c>
      <c r="BP102" s="1012" t="s">
        <v>24</v>
      </c>
      <c r="BQ102" s="728" t="s">
        <v>30</v>
      </c>
      <c r="BR102" s="728" t="s">
        <v>31</v>
      </c>
      <c r="BS102" s="728">
        <v>2</v>
      </c>
      <c r="BT102" s="728">
        <v>80</v>
      </c>
      <c r="BU102" s="728">
        <v>2</v>
      </c>
      <c r="BV102" s="746">
        <v>3</v>
      </c>
      <c r="BW102" s="746">
        <f>BV102*2</f>
        <v>6</v>
      </c>
      <c r="BX102" s="729">
        <f>42</f>
        <v>42</v>
      </c>
      <c r="BY102" s="730">
        <f t="shared" ref="BY102" si="851">SUM(BZ102+CB102+CD102+CF102+CH102)</f>
        <v>42</v>
      </c>
      <c r="BZ102" s="729">
        <f>12</f>
        <v>12</v>
      </c>
      <c r="CA102" s="774">
        <f t="shared" ref="CA102" si="852">SUM(BZ102)*BU102</f>
        <v>24</v>
      </c>
      <c r="CB102" s="774">
        <v>8</v>
      </c>
      <c r="CC102" s="774">
        <f t="shared" ref="CC102" si="853">BV102*CB102</f>
        <v>24</v>
      </c>
      <c r="CD102" s="774">
        <f>22</f>
        <v>22</v>
      </c>
      <c r="CE102" s="774">
        <f t="shared" ref="CE102" si="854">SUM(CD102)*BV102</f>
        <v>66</v>
      </c>
      <c r="CF102" s="820"/>
      <c r="CG102" s="805">
        <f t="shared" ref="CG102" si="855">SUM(CF102)*BW102</f>
        <v>0</v>
      </c>
      <c r="CH102" s="820"/>
      <c r="CI102" s="805">
        <f t="shared" ref="CI102" si="856">SUM(CH102)*BV102*1</f>
        <v>0</v>
      </c>
      <c r="CJ102" s="779">
        <f t="shared" ref="CJ102" si="857">2/8*BV102*DJ102</f>
        <v>0</v>
      </c>
      <c r="CK102" s="774">
        <f t="shared" ref="CK102" si="858">SUM(BX102*5/100*BV102)</f>
        <v>6.3000000000000007</v>
      </c>
      <c r="CL102" s="820"/>
      <c r="CM102" s="805"/>
      <c r="CN102" s="820"/>
      <c r="CO102" s="816">
        <f t="shared" ref="CO102" si="859">SUM(CN102)*3*BT102/5</f>
        <v>0</v>
      </c>
      <c r="CP102" s="820"/>
      <c r="CQ102" s="805">
        <f t="shared" ref="CQ102" si="860">SUM(CP102*BT102*(30+4))</f>
        <v>0</v>
      </c>
      <c r="CR102" s="820"/>
      <c r="CS102" s="805">
        <f t="shared" ref="CS102" si="861">SUM(CR102*BT102*3)</f>
        <v>0</v>
      </c>
      <c r="CT102" s="820"/>
      <c r="CU102" s="779">
        <f t="shared" ref="CU102" si="862">SUM(CT102*BT102/3)</f>
        <v>0</v>
      </c>
      <c r="CV102" s="820"/>
      <c r="CW102" s="779">
        <f t="shared" ref="CW102" si="863">SUM(CV102*BT102*2/3)</f>
        <v>0</v>
      </c>
      <c r="CX102" s="820"/>
      <c r="CY102" s="816">
        <f t="shared" ref="CY102" si="864">SUM(CX102*BT102)</f>
        <v>0</v>
      </c>
      <c r="CZ102" s="820"/>
      <c r="DA102" s="805">
        <f t="shared" ref="DA102" si="865">SUM(CZ102*BV102)</f>
        <v>0</v>
      </c>
      <c r="DB102" s="820"/>
      <c r="DC102" s="816">
        <f t="shared" ref="DC102" si="866">SUM(DB102*BT102*2)</f>
        <v>0</v>
      </c>
      <c r="DD102" s="820"/>
      <c r="DE102" s="779">
        <f t="shared" ref="DE102" si="867">SUM(BV102*DD102*6)</f>
        <v>0</v>
      </c>
      <c r="DF102" s="809"/>
      <c r="DG102" s="779">
        <f t="shared" ref="DG102" si="868">DF102*BT102/3</f>
        <v>0</v>
      </c>
      <c r="DH102" s="820"/>
      <c r="DI102" s="779">
        <f t="shared" ref="DI102" si="869">SUM(DH102*BT102/3)</f>
        <v>0</v>
      </c>
      <c r="DJ102" s="809"/>
      <c r="DK102" s="779">
        <f t="shared" ref="DK102" si="870">DJ102*BV102*8/2</f>
        <v>0</v>
      </c>
      <c r="DL102" s="820"/>
      <c r="DM102" s="779">
        <f t="shared" ref="DM102" si="871">DL102*BV102*8/2</f>
        <v>0</v>
      </c>
      <c r="DN102" s="820"/>
      <c r="DO102" s="805">
        <f t="shared" ref="DO102" si="872">SUM(DN102*BW102*4*6)</f>
        <v>0</v>
      </c>
      <c r="DP102" s="820"/>
      <c r="DQ102" s="779">
        <f t="shared" ref="DQ102" si="873">SUM(DP102*50)</f>
        <v>0</v>
      </c>
      <c r="DR102" s="779">
        <f t="shared" ref="DR102" si="874">CA102+CC102+CE102+CG102+CI102+CJ102+CK102+CM102+CO102+CQ102+CS102+CU102+CW102+CY102+DA102+DC102+DE102+DG102+DI102+DK102+DM102+DO102+DQ102</f>
        <v>120.3</v>
      </c>
      <c r="DS102" s="779">
        <f t="shared" ref="DS102" si="875">DO102+DM102+DK102+DI102+DE102+DC102+CJ102+CI102+CG102+CE102+CC102+CA102</f>
        <v>114</v>
      </c>
      <c r="DT102" s="84"/>
      <c r="DU102" s="633"/>
      <c r="DV102" s="49"/>
      <c r="DW102" s="49"/>
      <c r="DX102" s="49"/>
      <c r="DY102" s="424"/>
      <c r="DZ102" s="971"/>
      <c r="EA102" s="972"/>
      <c r="EB102" s="611"/>
      <c r="EC102" s="424"/>
      <c r="ED102" s="424"/>
      <c r="EE102" s="424"/>
      <c r="EF102" s="424"/>
      <c r="EG102" s="424"/>
      <c r="EH102" s="424"/>
      <c r="EI102" s="424"/>
      <c r="EJ102" s="429">
        <f t="shared" si="679"/>
        <v>102</v>
      </c>
      <c r="EK102" s="429">
        <f t="shared" si="680"/>
        <v>102</v>
      </c>
      <c r="EL102" s="429">
        <f t="shared" si="681"/>
        <v>36</v>
      </c>
      <c r="EM102" s="1058">
        <f t="shared" si="682"/>
        <v>48</v>
      </c>
      <c r="EN102" s="1058">
        <f t="shared" si="683"/>
        <v>24</v>
      </c>
      <c r="EO102" s="1058">
        <f t="shared" si="684"/>
        <v>40</v>
      </c>
      <c r="EP102" s="1058">
        <f t="shared" si="685"/>
        <v>42</v>
      </c>
      <c r="EQ102" s="1058">
        <f t="shared" si="686"/>
        <v>86</v>
      </c>
      <c r="ER102" s="1058">
        <f t="shared" si="687"/>
        <v>0</v>
      </c>
      <c r="ES102" s="1058">
        <f t="shared" si="688"/>
        <v>0</v>
      </c>
      <c r="ET102" s="1058">
        <f t="shared" si="689"/>
        <v>0</v>
      </c>
      <c r="EU102" s="1058">
        <f t="shared" si="690"/>
        <v>0</v>
      </c>
      <c r="EV102" s="1058">
        <f t="shared" si="691"/>
        <v>2</v>
      </c>
      <c r="EW102" s="1058">
        <f t="shared" si="692"/>
        <v>9.3000000000000007</v>
      </c>
      <c r="EX102" s="1058">
        <f t="shared" si="693"/>
        <v>0</v>
      </c>
      <c r="EY102" s="1058">
        <f t="shared" si="694"/>
        <v>0</v>
      </c>
      <c r="EZ102" s="1058">
        <f t="shared" si="695"/>
        <v>0</v>
      </c>
      <c r="FA102" s="1058">
        <f t="shared" si="696"/>
        <v>0</v>
      </c>
      <c r="FB102" s="1058">
        <f t="shared" si="697"/>
        <v>0</v>
      </c>
      <c r="FC102" s="1058">
        <f t="shared" si="698"/>
        <v>0</v>
      </c>
      <c r="FD102" s="1058">
        <f t="shared" si="699"/>
        <v>0</v>
      </c>
      <c r="FE102" s="1058">
        <f t="shared" si="700"/>
        <v>0</v>
      </c>
      <c r="FF102" s="1058">
        <f t="shared" si="701"/>
        <v>0</v>
      </c>
      <c r="FG102" s="1058">
        <f t="shared" si="702"/>
        <v>0</v>
      </c>
      <c r="FH102" s="1058">
        <f t="shared" si="703"/>
        <v>0</v>
      </c>
      <c r="FI102" s="1058">
        <f t="shared" si="704"/>
        <v>0</v>
      </c>
      <c r="FJ102" s="1058">
        <f t="shared" si="705"/>
        <v>0</v>
      </c>
      <c r="FK102" s="1058">
        <f t="shared" si="706"/>
        <v>0</v>
      </c>
      <c r="FL102" s="1058">
        <f t="shared" si="707"/>
        <v>0</v>
      </c>
      <c r="FM102" s="1058">
        <f t="shared" si="708"/>
        <v>0</v>
      </c>
      <c r="FN102" s="1058">
        <f t="shared" si="709"/>
        <v>0</v>
      </c>
      <c r="FO102" s="1059">
        <f t="shared" si="710"/>
        <v>0</v>
      </c>
      <c r="FP102" s="1058">
        <f t="shared" si="711"/>
        <v>0</v>
      </c>
      <c r="FQ102" s="1058">
        <f t="shared" si="712"/>
        <v>0</v>
      </c>
      <c r="FR102" s="1058">
        <f t="shared" si="713"/>
        <v>0</v>
      </c>
      <c r="FS102" s="1058">
        <f t="shared" si="714"/>
        <v>0</v>
      </c>
      <c r="FT102" s="1058">
        <f t="shared" si="715"/>
        <v>0</v>
      </c>
      <c r="FU102" s="1058">
        <f t="shared" si="716"/>
        <v>0</v>
      </c>
      <c r="FV102" s="1058">
        <f t="shared" si="717"/>
        <v>1</v>
      </c>
      <c r="FW102" s="1058">
        <f t="shared" si="718"/>
        <v>8</v>
      </c>
      <c r="FX102" s="1058">
        <f t="shared" si="719"/>
        <v>0</v>
      </c>
      <c r="FY102" s="1058">
        <f t="shared" si="720"/>
        <v>0</v>
      </c>
      <c r="FZ102" s="1058">
        <f t="shared" si="721"/>
        <v>0</v>
      </c>
      <c r="GA102" s="1058">
        <f t="shared" si="722"/>
        <v>0</v>
      </c>
      <c r="GB102" s="1058">
        <f t="shared" si="723"/>
        <v>0</v>
      </c>
      <c r="GC102" s="1058">
        <f t="shared" si="724"/>
        <v>0</v>
      </c>
      <c r="GE102" s="1058">
        <v>193.3</v>
      </c>
      <c r="GF102" s="1058">
        <v>184</v>
      </c>
      <c r="GG102" s="424"/>
      <c r="GH102" s="424"/>
      <c r="GI102" s="424"/>
      <c r="GJ102" s="424"/>
      <c r="GL102" s="559"/>
      <c r="GM102" s="559"/>
      <c r="GN102" s="9"/>
      <c r="GO102" s="17"/>
      <c r="GP102" s="17"/>
      <c r="GQ102" s="406"/>
      <c r="GR102" s="422"/>
    </row>
    <row r="103" spans="1:200" ht="24.95" customHeight="1" x14ac:dyDescent="0.45">
      <c r="A103" s="424"/>
      <c r="B103" s="951" t="s">
        <v>148</v>
      </c>
      <c r="C103" s="952" t="s">
        <v>183</v>
      </c>
      <c r="D103" s="929" t="s">
        <v>349</v>
      </c>
      <c r="E103" s="592" t="s">
        <v>30</v>
      </c>
      <c r="F103" s="593" t="s">
        <v>48</v>
      </c>
      <c r="G103" s="592">
        <v>7</v>
      </c>
      <c r="H103" s="593">
        <v>24</v>
      </c>
      <c r="I103" s="593">
        <v>1</v>
      </c>
      <c r="J103" s="660">
        <v>1</v>
      </c>
      <c r="K103" s="593">
        <f>SUM(J103)*2</f>
        <v>2</v>
      </c>
      <c r="L103" s="629">
        <v>60</v>
      </c>
      <c r="M103" s="594">
        <f t="shared" si="828"/>
        <v>60</v>
      </c>
      <c r="N103" s="595">
        <v>24</v>
      </c>
      <c r="O103" s="852">
        <f t="shared" si="829"/>
        <v>24</v>
      </c>
      <c r="P103" s="853">
        <v>16</v>
      </c>
      <c r="Q103" s="852">
        <f t="shared" si="830"/>
        <v>16</v>
      </c>
      <c r="R103" s="853">
        <v>20</v>
      </c>
      <c r="S103" s="852">
        <f t="shared" si="831"/>
        <v>20</v>
      </c>
      <c r="T103" s="853"/>
      <c r="U103" s="854">
        <f t="shared" si="832"/>
        <v>0</v>
      </c>
      <c r="V103" s="853"/>
      <c r="W103" s="854">
        <f t="shared" si="833"/>
        <v>0</v>
      </c>
      <c r="X103" s="854">
        <f t="shared" si="834"/>
        <v>2</v>
      </c>
      <c r="Y103" s="852">
        <f t="shared" si="835"/>
        <v>3</v>
      </c>
      <c r="Z103" s="853"/>
      <c r="AA103" s="854"/>
      <c r="AB103" s="853"/>
      <c r="AC103" s="852">
        <f t="shared" si="836"/>
        <v>0</v>
      </c>
      <c r="AD103" s="853"/>
      <c r="AE103" s="855">
        <f t="shared" si="837"/>
        <v>0</v>
      </c>
      <c r="AF103" s="853"/>
      <c r="AG103" s="854">
        <f t="shared" si="838"/>
        <v>0</v>
      </c>
      <c r="AH103" s="853"/>
      <c r="AI103" s="854">
        <f t="shared" si="839"/>
        <v>0</v>
      </c>
      <c r="AJ103" s="853"/>
      <c r="AK103" s="854">
        <f t="shared" si="840"/>
        <v>0</v>
      </c>
      <c r="AL103" s="853"/>
      <c r="AM103" s="852">
        <f t="shared" ref="AM103" si="876">SUM(AL103*H103*2)</f>
        <v>0</v>
      </c>
      <c r="AN103" s="853"/>
      <c r="AO103" s="854">
        <f t="shared" si="841"/>
        <v>0</v>
      </c>
      <c r="AP103" s="853"/>
      <c r="AQ103" s="852">
        <f t="shared" si="842"/>
        <v>0</v>
      </c>
      <c r="AR103" s="853"/>
      <c r="AS103" s="852">
        <f>SUM(J103*AR103*8)</f>
        <v>0</v>
      </c>
      <c r="AT103" s="853"/>
      <c r="AU103" s="854">
        <f t="shared" si="843"/>
        <v>0</v>
      </c>
      <c r="AV103" s="853"/>
      <c r="AW103" s="854">
        <f t="shared" ref="AW103" si="877">SUM(J103*AV103*6)</f>
        <v>0</v>
      </c>
      <c r="AX103" s="853">
        <v>1</v>
      </c>
      <c r="AY103" s="854">
        <f t="shared" si="845"/>
        <v>8</v>
      </c>
      <c r="AZ103" s="853"/>
      <c r="BA103" s="854">
        <f t="shared" si="846"/>
        <v>0</v>
      </c>
      <c r="BB103" s="853"/>
      <c r="BC103" s="854">
        <f t="shared" si="847"/>
        <v>0</v>
      </c>
      <c r="BD103" s="853"/>
      <c r="BE103" s="854">
        <f t="shared" si="848"/>
        <v>0</v>
      </c>
      <c r="BF103" s="854">
        <f t="shared" si="849"/>
        <v>73</v>
      </c>
      <c r="BG103" s="854">
        <f t="shared" si="850"/>
        <v>70</v>
      </c>
      <c r="BH103" s="84"/>
      <c r="BI103" s="49"/>
      <c r="BJ103" s="49"/>
      <c r="BK103" s="49"/>
      <c r="BL103" s="49"/>
      <c r="BM103" s="424"/>
      <c r="BN103" s="955" t="s">
        <v>150</v>
      </c>
      <c r="BO103" s="956" t="s">
        <v>183</v>
      </c>
      <c r="BP103" s="932" t="s">
        <v>24</v>
      </c>
      <c r="BQ103" s="160" t="s">
        <v>323</v>
      </c>
      <c r="BR103" s="160" t="s">
        <v>512</v>
      </c>
      <c r="BS103" s="160">
        <v>10</v>
      </c>
      <c r="BT103" s="160">
        <v>5</v>
      </c>
      <c r="BU103" s="160">
        <v>1</v>
      </c>
      <c r="BV103" s="563">
        <v>1</v>
      </c>
      <c r="BW103" s="563">
        <v>1</v>
      </c>
      <c r="BX103" s="159"/>
      <c r="BY103" s="259">
        <f t="shared" ref="BY103:BY104" si="878">SUM(BZ103+CB103+CD103+CF103+CH103)</f>
        <v>0</v>
      </c>
      <c r="BZ103" s="258"/>
      <c r="CA103" s="774">
        <f t="shared" ref="CA103" si="879">SUM(BZ103)*BU103</f>
        <v>0</v>
      </c>
      <c r="CB103" s="808"/>
      <c r="CC103" s="774">
        <f t="shared" ref="CC103:CC104" si="880">CB103*BV103</f>
        <v>0</v>
      </c>
      <c r="CD103" s="808"/>
      <c r="CE103" s="774">
        <f t="shared" ref="CE103" si="881">SUM(CD103)*BV103</f>
        <v>0</v>
      </c>
      <c r="CF103" s="775"/>
      <c r="CG103" s="776">
        <f t="shared" ref="CG103" si="882">SUM(CF103)*BW103</f>
        <v>0</v>
      </c>
      <c r="CH103" s="775"/>
      <c r="CI103" s="776">
        <f t="shared" ref="CI103" si="883">SUM(CH103)*BV103*5</f>
        <v>0</v>
      </c>
      <c r="CJ103" s="776"/>
      <c r="CK103" s="774">
        <f t="shared" ref="CK103:CK104" si="884">BX103*BV103*0.05</f>
        <v>0</v>
      </c>
      <c r="CL103" s="775"/>
      <c r="CM103" s="776"/>
      <c r="CN103" s="775"/>
      <c r="CO103" s="774">
        <f t="shared" ref="CO103" si="885">SUM(CN103)*3*BT103/5</f>
        <v>0</v>
      </c>
      <c r="CP103" s="775">
        <v>1</v>
      </c>
      <c r="CQ103" s="777">
        <f>SUM(CP103*BT103*(15))</f>
        <v>75</v>
      </c>
      <c r="CR103" s="775"/>
      <c r="CS103" s="776">
        <f t="shared" ref="CS103" si="886">SUM(CR103*BT103*3)</f>
        <v>0</v>
      </c>
      <c r="CT103" s="775"/>
      <c r="CU103" s="776">
        <f t="shared" ref="CU103:CU104" si="887">SUM(CT103*BT103/3)</f>
        <v>0</v>
      </c>
      <c r="CV103" s="775"/>
      <c r="CW103" s="776">
        <f t="shared" ref="CW103" si="888">SUM(CV103*BT103*2/3)</f>
        <v>0</v>
      </c>
      <c r="CX103" s="775"/>
      <c r="CY103" s="774">
        <f t="shared" ref="CY103:CY104" si="889">SUM(CX103*BT103*2)</f>
        <v>0</v>
      </c>
      <c r="CZ103" s="775"/>
      <c r="DA103" s="776">
        <f t="shared" ref="DA103" si="890">SUM(CZ103*BV103)</f>
        <v>0</v>
      </c>
      <c r="DB103" s="775"/>
      <c r="DC103" s="774">
        <f t="shared" ref="DC103" si="891">SUM(DB103*BT103*2)</f>
        <v>0</v>
      </c>
      <c r="DD103" s="775"/>
      <c r="DE103" s="776">
        <f t="shared" ref="DE103" si="892">SUM(BV103*DD103*6)</f>
        <v>0</v>
      </c>
      <c r="DF103" s="778"/>
      <c r="DG103" s="779">
        <f t="shared" ref="DG103:DG104" si="893">DF103*BT103/3</f>
        <v>0</v>
      </c>
      <c r="DH103" s="775"/>
      <c r="DI103" s="776">
        <f t="shared" ref="DI103:DI104" si="894">SUM(DH103*BT103/3)</f>
        <v>0</v>
      </c>
      <c r="DJ103" s="775"/>
      <c r="DK103" s="776">
        <f t="shared" ref="DK103:DK104" si="895">SUM(BV103*DJ103*8)</f>
        <v>0</v>
      </c>
      <c r="DL103" s="775"/>
      <c r="DM103" s="776">
        <f>BW103*DL103*3*8</f>
        <v>0</v>
      </c>
      <c r="DN103" s="775"/>
      <c r="DO103" s="776">
        <f t="shared" ref="DO103" si="896">SUM(DN103*BW103*4*6)</f>
        <v>0</v>
      </c>
      <c r="DP103" s="775"/>
      <c r="DQ103" s="776">
        <f t="shared" ref="DQ103:DQ104" si="897">SUM(DP103*50)</f>
        <v>0</v>
      </c>
      <c r="DR103" s="779">
        <f t="shared" ref="DR103:DR104" si="898">CA103+CC103+CE103+CG103+CI103+CJ103+CK103+CM103+CO103+CQ103+CS103+CU103+CW103+CY103+DA103+DC103+DE103+DG103+DI103+DK103+DM103+DO103+DQ103</f>
        <v>75</v>
      </c>
      <c r="DS103" s="779">
        <f t="shared" ref="DS103:DS104" si="899">DO103+DM103+DK103+DI103+DE103+DC103+CJ103+CI103+CG103+CE103+CC103+CA103</f>
        <v>0</v>
      </c>
      <c r="DT103" s="84"/>
      <c r="DU103" s="424"/>
      <c r="DV103" s="424"/>
      <c r="DW103" s="424"/>
      <c r="DX103" s="424"/>
      <c r="DY103" s="424"/>
      <c r="DZ103" s="971"/>
      <c r="EA103" s="972"/>
      <c r="EB103" s="611"/>
      <c r="EC103" s="424"/>
      <c r="ED103" s="424"/>
      <c r="EE103" s="424"/>
      <c r="EF103" s="424"/>
      <c r="EG103" s="424"/>
      <c r="EH103" s="424"/>
      <c r="EI103" s="424"/>
      <c r="EJ103" s="429">
        <f t="shared" si="679"/>
        <v>60</v>
      </c>
      <c r="EK103" s="429">
        <f t="shared" si="680"/>
        <v>60</v>
      </c>
      <c r="EL103" s="429">
        <f t="shared" si="681"/>
        <v>24</v>
      </c>
      <c r="EM103" s="1058">
        <f t="shared" si="682"/>
        <v>24</v>
      </c>
      <c r="EN103" s="1058">
        <f t="shared" si="683"/>
        <v>16</v>
      </c>
      <c r="EO103" s="1058">
        <f t="shared" si="684"/>
        <v>16</v>
      </c>
      <c r="EP103" s="1058">
        <f t="shared" si="685"/>
        <v>20</v>
      </c>
      <c r="EQ103" s="1058">
        <f t="shared" si="686"/>
        <v>20</v>
      </c>
      <c r="ER103" s="1058">
        <f t="shared" si="687"/>
        <v>0</v>
      </c>
      <c r="ES103" s="1058">
        <f t="shared" si="688"/>
        <v>0</v>
      </c>
      <c r="ET103" s="1058">
        <f t="shared" si="689"/>
        <v>0</v>
      </c>
      <c r="EU103" s="1058">
        <f t="shared" si="690"/>
        <v>0</v>
      </c>
      <c r="EV103" s="1058">
        <f t="shared" si="691"/>
        <v>2</v>
      </c>
      <c r="EW103" s="1058">
        <f t="shared" si="692"/>
        <v>3</v>
      </c>
      <c r="EX103" s="1058">
        <f t="shared" si="693"/>
        <v>0</v>
      </c>
      <c r="EY103" s="1058">
        <f t="shared" si="694"/>
        <v>0</v>
      </c>
      <c r="EZ103" s="1058">
        <f t="shared" si="695"/>
        <v>0</v>
      </c>
      <c r="FA103" s="1058">
        <f t="shared" si="696"/>
        <v>0</v>
      </c>
      <c r="FB103" s="1058">
        <f t="shared" si="697"/>
        <v>1</v>
      </c>
      <c r="FC103" s="1058">
        <f t="shared" si="698"/>
        <v>75</v>
      </c>
      <c r="FD103" s="1058">
        <f t="shared" si="699"/>
        <v>0</v>
      </c>
      <c r="FE103" s="1058">
        <f t="shared" si="700"/>
        <v>0</v>
      </c>
      <c r="FF103" s="1058">
        <f t="shared" si="701"/>
        <v>0</v>
      </c>
      <c r="FG103" s="1058">
        <f t="shared" si="702"/>
        <v>0</v>
      </c>
      <c r="FH103" s="1058">
        <f t="shared" si="703"/>
        <v>0</v>
      </c>
      <c r="FI103" s="1058">
        <f t="shared" si="704"/>
        <v>0</v>
      </c>
      <c r="FJ103" s="1058">
        <f t="shared" si="705"/>
        <v>0</v>
      </c>
      <c r="FK103" s="1058">
        <f t="shared" si="706"/>
        <v>0</v>
      </c>
      <c r="FL103" s="1058">
        <f t="shared" si="707"/>
        <v>0</v>
      </c>
      <c r="FM103" s="1058">
        <f t="shared" si="708"/>
        <v>0</v>
      </c>
      <c r="FN103" s="1058">
        <f t="shared" si="709"/>
        <v>0</v>
      </c>
      <c r="FO103" s="1059">
        <f t="shared" si="710"/>
        <v>0</v>
      </c>
      <c r="FP103" s="1058">
        <f t="shared" si="711"/>
        <v>0</v>
      </c>
      <c r="FQ103" s="1058">
        <f t="shared" si="712"/>
        <v>0</v>
      </c>
      <c r="FR103" s="1058">
        <f t="shared" si="713"/>
        <v>0</v>
      </c>
      <c r="FS103" s="1058">
        <f t="shared" si="714"/>
        <v>0</v>
      </c>
      <c r="FT103" s="1058">
        <f t="shared" si="715"/>
        <v>0</v>
      </c>
      <c r="FU103" s="1058">
        <f t="shared" si="716"/>
        <v>0</v>
      </c>
      <c r="FV103" s="1058">
        <f t="shared" si="717"/>
        <v>1</v>
      </c>
      <c r="FW103" s="1058">
        <f t="shared" si="718"/>
        <v>8</v>
      </c>
      <c r="FX103" s="1058">
        <f t="shared" si="719"/>
        <v>0</v>
      </c>
      <c r="FY103" s="1058">
        <f t="shared" si="720"/>
        <v>0</v>
      </c>
      <c r="FZ103" s="1058">
        <f t="shared" si="721"/>
        <v>0</v>
      </c>
      <c r="GA103" s="1058">
        <f t="shared" si="722"/>
        <v>0</v>
      </c>
      <c r="GB103" s="1058">
        <f t="shared" si="723"/>
        <v>0</v>
      </c>
      <c r="GC103" s="1058">
        <f t="shared" si="724"/>
        <v>0</v>
      </c>
      <c r="GE103" s="1058">
        <v>148</v>
      </c>
      <c r="GF103" s="1058">
        <v>70</v>
      </c>
      <c r="GG103" s="424"/>
      <c r="GH103" s="424"/>
      <c r="GI103" s="424"/>
      <c r="GJ103" s="424"/>
      <c r="GL103" s="559"/>
      <c r="GM103" s="559"/>
      <c r="GN103" s="9"/>
      <c r="GO103" s="17"/>
      <c r="GP103" s="17"/>
      <c r="GQ103" s="406"/>
      <c r="GR103" s="422"/>
    </row>
    <row r="104" spans="1:200" ht="24.95" customHeight="1" x14ac:dyDescent="0.45">
      <c r="A104" s="424"/>
      <c r="B104" s="951" t="s">
        <v>148</v>
      </c>
      <c r="C104" s="952" t="s">
        <v>183</v>
      </c>
      <c r="D104" s="929" t="s">
        <v>84</v>
      </c>
      <c r="E104" s="592" t="s">
        <v>30</v>
      </c>
      <c r="F104" s="593" t="s">
        <v>48</v>
      </c>
      <c r="G104" s="592">
        <v>7</v>
      </c>
      <c r="H104" s="593">
        <v>25</v>
      </c>
      <c r="I104" s="593">
        <v>1</v>
      </c>
      <c r="J104" s="660">
        <v>1</v>
      </c>
      <c r="K104" s="593">
        <f>SUM(J104)*2</f>
        <v>2</v>
      </c>
      <c r="L104" s="629">
        <v>60</v>
      </c>
      <c r="M104" s="594">
        <f t="shared" si="828"/>
        <v>24</v>
      </c>
      <c r="N104" s="595">
        <v>24</v>
      </c>
      <c r="O104" s="852">
        <f t="shared" si="829"/>
        <v>24</v>
      </c>
      <c r="P104" s="853"/>
      <c r="Q104" s="852"/>
      <c r="R104" s="853"/>
      <c r="S104" s="852"/>
      <c r="T104" s="853"/>
      <c r="U104" s="854"/>
      <c r="V104" s="853"/>
      <c r="W104" s="854"/>
      <c r="X104" s="854"/>
      <c r="Y104" s="852"/>
      <c r="Z104" s="853"/>
      <c r="AA104" s="854"/>
      <c r="AB104" s="853"/>
      <c r="AC104" s="852"/>
      <c r="AD104" s="853"/>
      <c r="AE104" s="855"/>
      <c r="AF104" s="853"/>
      <c r="AG104" s="854"/>
      <c r="AH104" s="853"/>
      <c r="AI104" s="854"/>
      <c r="AJ104" s="853"/>
      <c r="AK104" s="854"/>
      <c r="AL104" s="853"/>
      <c r="AM104" s="852"/>
      <c r="AN104" s="853"/>
      <c r="AO104" s="854"/>
      <c r="AP104" s="853"/>
      <c r="AQ104" s="852"/>
      <c r="AR104" s="853"/>
      <c r="AS104" s="852"/>
      <c r="AT104" s="853"/>
      <c r="AU104" s="854"/>
      <c r="AV104" s="853"/>
      <c r="AW104" s="854"/>
      <c r="AX104" s="853"/>
      <c r="AY104" s="854"/>
      <c r="AZ104" s="853"/>
      <c r="BA104" s="854"/>
      <c r="BB104" s="853"/>
      <c r="BC104" s="854"/>
      <c r="BD104" s="853"/>
      <c r="BE104" s="854"/>
      <c r="BF104" s="854">
        <f t="shared" si="849"/>
        <v>24</v>
      </c>
      <c r="BG104" s="854">
        <f t="shared" si="850"/>
        <v>24</v>
      </c>
      <c r="BH104" s="84"/>
      <c r="BI104" s="424"/>
      <c r="BJ104" s="424"/>
      <c r="BK104" s="424"/>
      <c r="BL104" s="424"/>
      <c r="BM104" s="424"/>
      <c r="BN104" s="955" t="s">
        <v>411</v>
      </c>
      <c r="BO104" s="956" t="s">
        <v>183</v>
      </c>
      <c r="BP104" s="932" t="s">
        <v>24</v>
      </c>
      <c r="BQ104" s="160" t="s">
        <v>323</v>
      </c>
      <c r="BR104" s="160" t="s">
        <v>267</v>
      </c>
      <c r="BS104" s="160">
        <v>6</v>
      </c>
      <c r="BT104" s="160">
        <v>73</v>
      </c>
      <c r="BU104" s="160">
        <v>1</v>
      </c>
      <c r="BV104" s="160">
        <v>3</v>
      </c>
      <c r="BW104" s="563">
        <v>1</v>
      </c>
      <c r="BX104" s="261"/>
      <c r="BY104" s="259">
        <f t="shared" si="878"/>
        <v>0</v>
      </c>
      <c r="BZ104" s="258"/>
      <c r="CA104" s="774">
        <f t="shared" ref="CA104" si="900">SUM(BZ104)*BU104</f>
        <v>0</v>
      </c>
      <c r="CB104" s="808"/>
      <c r="CC104" s="774">
        <f t="shared" si="880"/>
        <v>0</v>
      </c>
      <c r="CD104" s="808"/>
      <c r="CE104" s="774">
        <f t="shared" ref="CE104" si="901">SUM(CD104)*BV104</f>
        <v>0</v>
      </c>
      <c r="CF104" s="775"/>
      <c r="CG104" s="776">
        <f t="shared" ref="CG104" si="902">SUM(CF104)*BW104</f>
        <v>0</v>
      </c>
      <c r="CH104" s="775"/>
      <c r="CI104" s="776">
        <f t="shared" ref="CI104" si="903">SUM(CH104)*BV104*5</f>
        <v>0</v>
      </c>
      <c r="CJ104" s="776">
        <f>SUM(BV104*DJ104*2+BW104*DL104*2)</f>
        <v>0</v>
      </c>
      <c r="CK104" s="774">
        <f t="shared" si="884"/>
        <v>0</v>
      </c>
      <c r="CL104" s="775"/>
      <c r="CM104" s="776"/>
      <c r="CN104" s="775">
        <v>4</v>
      </c>
      <c r="CO104" s="784">
        <f>CN104*8*BW104</f>
        <v>32</v>
      </c>
      <c r="CP104" s="775"/>
      <c r="CQ104" s="783">
        <f>SUM(CP104*BT104*(30+4))/5</f>
        <v>0</v>
      </c>
      <c r="CR104" s="775"/>
      <c r="CS104" s="776">
        <f t="shared" ref="CS104" si="904">SUM(CR104*BT104*3)</f>
        <v>0</v>
      </c>
      <c r="CT104" s="775"/>
      <c r="CU104" s="776">
        <f t="shared" si="887"/>
        <v>0</v>
      </c>
      <c r="CV104" s="775"/>
      <c r="CW104" s="776">
        <f t="shared" ref="CW104" si="905">SUM(CV104*BT104*2/3)</f>
        <v>0</v>
      </c>
      <c r="CX104" s="775"/>
      <c r="CY104" s="774">
        <f t="shared" si="889"/>
        <v>0</v>
      </c>
      <c r="CZ104" s="775"/>
      <c r="DA104" s="776">
        <f t="shared" ref="DA104" si="906">SUM(CZ104*BV104)</f>
        <v>0</v>
      </c>
      <c r="DB104" s="775">
        <v>1</v>
      </c>
      <c r="DC104" s="774">
        <v>8.11</v>
      </c>
      <c r="DD104" s="775"/>
      <c r="DE104" s="776">
        <f t="shared" ref="DE104" si="907">SUM(BV104*DD104*6)</f>
        <v>0</v>
      </c>
      <c r="DF104" s="778"/>
      <c r="DG104" s="779">
        <f t="shared" si="893"/>
        <v>0</v>
      </c>
      <c r="DH104" s="775"/>
      <c r="DI104" s="776">
        <f t="shared" si="894"/>
        <v>0</v>
      </c>
      <c r="DJ104" s="775"/>
      <c r="DK104" s="776">
        <f t="shared" si="895"/>
        <v>0</v>
      </c>
      <c r="DL104" s="775"/>
      <c r="DM104" s="776">
        <f>SUM(DL104*BW104*5*6)</f>
        <v>0</v>
      </c>
      <c r="DN104" s="775"/>
      <c r="DO104" s="776">
        <f t="shared" ref="DO104" si="908">SUM(DN104*BW104*4*6)</f>
        <v>0</v>
      </c>
      <c r="DP104" s="775"/>
      <c r="DQ104" s="776">
        <f t="shared" si="897"/>
        <v>0</v>
      </c>
      <c r="DR104" s="779">
        <f t="shared" si="898"/>
        <v>40.11</v>
      </c>
      <c r="DS104" s="779">
        <f t="shared" si="899"/>
        <v>8.11</v>
      </c>
      <c r="DT104" s="84"/>
      <c r="DU104" s="424"/>
      <c r="DV104" s="424"/>
      <c r="DW104" s="424"/>
      <c r="DX104" s="424"/>
      <c r="DY104" s="424"/>
      <c r="DZ104" s="971"/>
      <c r="EA104" s="972"/>
      <c r="EB104" s="611"/>
      <c r="EC104" s="424"/>
      <c r="ED104" s="424"/>
      <c r="EE104" s="424"/>
      <c r="EF104" s="424"/>
      <c r="EG104" s="424"/>
      <c r="EH104" s="424"/>
      <c r="EI104" s="424"/>
      <c r="EJ104" s="429">
        <f t="shared" si="679"/>
        <v>60</v>
      </c>
      <c r="EK104" s="429">
        <f t="shared" si="680"/>
        <v>24</v>
      </c>
      <c r="EL104" s="429">
        <f t="shared" si="681"/>
        <v>24</v>
      </c>
      <c r="EM104" s="1058">
        <f t="shared" si="682"/>
        <v>24</v>
      </c>
      <c r="EN104" s="1058">
        <f t="shared" si="683"/>
        <v>0</v>
      </c>
      <c r="EO104" s="1058">
        <f t="shared" si="684"/>
        <v>0</v>
      </c>
      <c r="EP104" s="1058">
        <f t="shared" si="685"/>
        <v>0</v>
      </c>
      <c r="EQ104" s="1058">
        <f t="shared" si="686"/>
        <v>0</v>
      </c>
      <c r="ER104" s="1058">
        <f t="shared" si="687"/>
        <v>0</v>
      </c>
      <c r="ES104" s="1058">
        <f t="shared" si="688"/>
        <v>0</v>
      </c>
      <c r="ET104" s="1058">
        <f t="shared" si="689"/>
        <v>0</v>
      </c>
      <c r="EU104" s="1058">
        <f t="shared" si="690"/>
        <v>0</v>
      </c>
      <c r="EV104" s="1058">
        <f t="shared" si="691"/>
        <v>0</v>
      </c>
      <c r="EW104" s="1058">
        <f t="shared" si="692"/>
        <v>0</v>
      </c>
      <c r="EX104" s="1058">
        <f t="shared" si="693"/>
        <v>0</v>
      </c>
      <c r="EY104" s="1058">
        <f t="shared" si="694"/>
        <v>0</v>
      </c>
      <c r="EZ104" s="1058">
        <f t="shared" si="695"/>
        <v>4</v>
      </c>
      <c r="FA104" s="1058">
        <f t="shared" si="696"/>
        <v>32</v>
      </c>
      <c r="FB104" s="1058">
        <f t="shared" si="697"/>
        <v>0</v>
      </c>
      <c r="FC104" s="1058">
        <f t="shared" si="698"/>
        <v>0</v>
      </c>
      <c r="FD104" s="1058">
        <f t="shared" si="699"/>
        <v>0</v>
      </c>
      <c r="FE104" s="1058">
        <f t="shared" si="700"/>
        <v>0</v>
      </c>
      <c r="FF104" s="1058">
        <f t="shared" si="701"/>
        <v>0</v>
      </c>
      <c r="FG104" s="1058">
        <f t="shared" si="702"/>
        <v>0</v>
      </c>
      <c r="FH104" s="1058">
        <f t="shared" si="703"/>
        <v>0</v>
      </c>
      <c r="FI104" s="1058">
        <f t="shared" si="704"/>
        <v>0</v>
      </c>
      <c r="FJ104" s="1058">
        <f t="shared" si="705"/>
        <v>0</v>
      </c>
      <c r="FK104" s="1058">
        <f t="shared" si="706"/>
        <v>0</v>
      </c>
      <c r="FL104" s="1058">
        <f t="shared" si="707"/>
        <v>0</v>
      </c>
      <c r="FM104" s="1058">
        <f t="shared" si="708"/>
        <v>0</v>
      </c>
      <c r="FN104" s="1058">
        <f t="shared" si="709"/>
        <v>1</v>
      </c>
      <c r="FO104" s="1059">
        <f t="shared" si="710"/>
        <v>8.11</v>
      </c>
      <c r="FP104" s="1058">
        <f t="shared" si="711"/>
        <v>0</v>
      </c>
      <c r="FQ104" s="1058">
        <f t="shared" si="712"/>
        <v>0</v>
      </c>
      <c r="FR104" s="1058">
        <f t="shared" si="713"/>
        <v>0</v>
      </c>
      <c r="FS104" s="1058">
        <f t="shared" si="714"/>
        <v>0</v>
      </c>
      <c r="FT104" s="1058">
        <f t="shared" si="715"/>
        <v>0</v>
      </c>
      <c r="FU104" s="1058">
        <f t="shared" si="716"/>
        <v>0</v>
      </c>
      <c r="FV104" s="1058">
        <f t="shared" si="717"/>
        <v>0</v>
      </c>
      <c r="FW104" s="1058">
        <f t="shared" si="718"/>
        <v>0</v>
      </c>
      <c r="FX104" s="1058">
        <f t="shared" si="719"/>
        <v>0</v>
      </c>
      <c r="FY104" s="1058">
        <f t="shared" si="720"/>
        <v>0</v>
      </c>
      <c r="FZ104" s="1058">
        <f t="shared" si="721"/>
        <v>0</v>
      </c>
      <c r="GA104" s="1058">
        <f t="shared" si="722"/>
        <v>0</v>
      </c>
      <c r="GB104" s="1058">
        <f t="shared" si="723"/>
        <v>0</v>
      </c>
      <c r="GC104" s="1058">
        <f t="shared" si="724"/>
        <v>0</v>
      </c>
      <c r="GE104" s="1058">
        <v>64.11</v>
      </c>
      <c r="GF104" s="1058">
        <v>32.11</v>
      </c>
      <c r="GG104" s="424"/>
      <c r="GH104" s="424"/>
      <c r="GI104" s="424"/>
      <c r="GJ104" s="424"/>
      <c r="GL104" s="559"/>
      <c r="GM104" s="559"/>
      <c r="GN104" s="9"/>
      <c r="GO104" s="17"/>
      <c r="GP104" s="17"/>
      <c r="GQ104" s="406"/>
      <c r="GR104" s="422"/>
    </row>
    <row r="105" spans="1:200" ht="24.95" customHeight="1" x14ac:dyDescent="0.45">
      <c r="A105" s="424"/>
      <c r="B105" s="955" t="s">
        <v>150</v>
      </c>
      <c r="C105" s="956" t="s">
        <v>183</v>
      </c>
      <c r="D105" s="932" t="s">
        <v>24</v>
      </c>
      <c r="E105" s="160" t="s">
        <v>323</v>
      </c>
      <c r="F105" s="160" t="s">
        <v>512</v>
      </c>
      <c r="G105" s="160">
        <v>9</v>
      </c>
      <c r="H105" s="160">
        <v>5</v>
      </c>
      <c r="I105" s="160">
        <v>1</v>
      </c>
      <c r="J105" s="563">
        <v>1</v>
      </c>
      <c r="K105" s="160">
        <v>1</v>
      </c>
      <c r="L105" s="159"/>
      <c r="M105" s="259">
        <f t="shared" si="828"/>
        <v>0</v>
      </c>
      <c r="N105" s="258"/>
      <c r="O105" s="859">
        <f t="shared" si="829"/>
        <v>0</v>
      </c>
      <c r="P105" s="860"/>
      <c r="Q105" s="859">
        <f t="shared" ref="Q105:Q107" si="909">P105*J105</f>
        <v>0</v>
      </c>
      <c r="R105" s="860"/>
      <c r="S105" s="859">
        <f t="shared" ref="S105:S107" si="910">SUM(R105)*J105</f>
        <v>0</v>
      </c>
      <c r="T105" s="860"/>
      <c r="U105" s="861">
        <f t="shared" ref="U105:U107" si="911">SUM(T105)*K105</f>
        <v>0</v>
      </c>
      <c r="V105" s="860"/>
      <c r="W105" s="861">
        <f t="shared" ref="W105:W107" si="912">SUM(V105)*J105*5</f>
        <v>0</v>
      </c>
      <c r="X105" s="861"/>
      <c r="Y105" s="859">
        <f t="shared" ref="Y105:Y107" si="913">L105*J105*0.05</f>
        <v>0</v>
      </c>
      <c r="Z105" s="860"/>
      <c r="AA105" s="861"/>
      <c r="AB105" s="860"/>
      <c r="AC105" s="859">
        <f t="shared" ref="AC105" si="914">SUM(AB105)*3*H105/5</f>
        <v>0</v>
      </c>
      <c r="AD105" s="860">
        <v>1</v>
      </c>
      <c r="AE105" s="862">
        <f t="shared" ref="AE105" si="915">SUM(AD105*H105*(15))</f>
        <v>75</v>
      </c>
      <c r="AF105" s="860"/>
      <c r="AG105" s="861">
        <f t="shared" ref="AG105" si="916">SUM(AF105*H105*3)</f>
        <v>0</v>
      </c>
      <c r="AH105" s="860"/>
      <c r="AI105" s="861">
        <f t="shared" ref="AI105" si="917">SUM(AH105*H105/3)</f>
        <v>0</v>
      </c>
      <c r="AJ105" s="860"/>
      <c r="AK105" s="861">
        <f t="shared" ref="AK105:AK106" si="918">SUM(AJ105*H105*2/3)</f>
        <v>0</v>
      </c>
      <c r="AL105" s="860"/>
      <c r="AM105" s="859">
        <f t="shared" ref="AM105:AM107" si="919">SUM(AL105*H105*2)</f>
        <v>0</v>
      </c>
      <c r="AN105" s="860"/>
      <c r="AO105" s="861">
        <f t="shared" ref="AO105" si="920">SUM(AN105*J105)</f>
        <v>0</v>
      </c>
      <c r="AP105" s="860"/>
      <c r="AQ105" s="859">
        <f t="shared" ref="AQ105" si="921">SUM(AP105*H105*2)</f>
        <v>0</v>
      </c>
      <c r="AR105" s="860"/>
      <c r="AS105" s="861">
        <f t="shared" ref="AS105:AS107" si="922">SUM(J105*AR105*6)</f>
        <v>0</v>
      </c>
      <c r="AT105" s="863"/>
      <c r="AU105" s="864">
        <f t="shared" ref="AU105:AU107" si="923">AT105*H105/3</f>
        <v>0</v>
      </c>
      <c r="AV105" s="860"/>
      <c r="AW105" s="861">
        <f t="shared" ref="AW105" si="924">SUM(AV105*H105/3)</f>
        <v>0</v>
      </c>
      <c r="AX105" s="860"/>
      <c r="AY105" s="861">
        <f t="shared" ref="AY105" si="925">SUM(J105*AX105*8)</f>
        <v>0</v>
      </c>
      <c r="AZ105" s="860"/>
      <c r="BA105" s="861">
        <f>SUM(AZ105*H105*5*2/3)</f>
        <v>0</v>
      </c>
      <c r="BB105" s="860"/>
      <c r="BC105" s="861">
        <f t="shared" ref="BC105" si="926">SUM(BB105*K105*4*6)</f>
        <v>0</v>
      </c>
      <c r="BD105" s="860"/>
      <c r="BE105" s="861">
        <f t="shared" ref="BE105:BE107" si="927">SUM(BD105*50)</f>
        <v>0</v>
      </c>
      <c r="BF105" s="864">
        <f t="shared" si="849"/>
        <v>75</v>
      </c>
      <c r="BG105" s="864">
        <f t="shared" si="850"/>
        <v>0</v>
      </c>
      <c r="BH105" s="84"/>
      <c r="BI105" s="424"/>
      <c r="BJ105" s="424"/>
      <c r="BK105" s="424"/>
      <c r="BL105" s="424"/>
      <c r="BM105" s="424"/>
      <c r="BN105" s="957"/>
      <c r="BO105" s="958"/>
      <c r="BP105" s="867"/>
      <c r="BQ105" s="605"/>
      <c r="BR105" s="606"/>
      <c r="BS105" s="607"/>
      <c r="BT105" s="607"/>
      <c r="BU105" s="607"/>
      <c r="BV105" s="747"/>
      <c r="BW105" s="747"/>
      <c r="BX105" s="71"/>
      <c r="BY105" s="608">
        <f t="shared" ref="BY105:BY114" si="928">SUM(BZ105+CB105+CF105+CH105+DD105*2)</f>
        <v>0</v>
      </c>
      <c r="BZ105" s="70"/>
      <c r="CA105" s="767"/>
      <c r="CB105" s="796"/>
      <c r="CC105" s="767"/>
      <c r="CD105" s="796"/>
      <c r="CE105" s="767"/>
      <c r="CF105" s="780"/>
      <c r="CG105" s="612"/>
      <c r="CH105" s="780"/>
      <c r="CI105" s="612"/>
      <c r="CJ105" s="612"/>
      <c r="CK105" s="767"/>
      <c r="CL105" s="780"/>
      <c r="CM105" s="612"/>
      <c r="CN105" s="780"/>
      <c r="CO105" s="767"/>
      <c r="CP105" s="780"/>
      <c r="CQ105" s="770"/>
      <c r="CR105" s="780"/>
      <c r="CS105" s="612"/>
      <c r="CT105" s="780"/>
      <c r="CU105" s="612"/>
      <c r="CV105" s="780"/>
      <c r="CW105" s="612"/>
      <c r="CX105" s="780"/>
      <c r="CY105" s="767"/>
      <c r="CZ105" s="780"/>
      <c r="DA105" s="612"/>
      <c r="DB105" s="780"/>
      <c r="DC105" s="767"/>
      <c r="DD105" s="780"/>
      <c r="DE105" s="612"/>
      <c r="DF105" s="780"/>
      <c r="DG105" s="612"/>
      <c r="DH105" s="780"/>
      <c r="DI105" s="612"/>
      <c r="DJ105" s="780"/>
      <c r="DK105" s="612"/>
      <c r="DL105" s="780"/>
      <c r="DM105" s="612"/>
      <c r="DN105" s="780"/>
      <c r="DO105" s="612"/>
      <c r="DP105" s="780"/>
      <c r="DQ105" s="612"/>
      <c r="DR105" s="612"/>
      <c r="DS105" s="612">
        <f t="shared" ref="DS105:DS114" si="929">SUM(DA105+DQ105+DO105+DM105+DK105+DI105+DE105+DC105+CW105+CY105+CU105+CS105+CQ105+CO105+CM105+CK105+CJ105+CI105+CG105+CC105+CA105+CE105+DG105)</f>
        <v>0</v>
      </c>
      <c r="DT105" s="84"/>
      <c r="DU105" s="424"/>
      <c r="DV105" s="424"/>
      <c r="DW105" s="424"/>
      <c r="DX105" s="424"/>
      <c r="DY105" s="424"/>
      <c r="DZ105" s="965"/>
      <c r="EA105" s="965"/>
      <c r="EB105" s="764"/>
      <c r="EC105" s="424"/>
      <c r="ED105" s="424"/>
      <c r="EE105" s="424"/>
      <c r="EF105" s="424"/>
      <c r="EG105" s="424"/>
      <c r="EH105" s="424"/>
      <c r="EI105" s="424"/>
      <c r="EJ105" s="429">
        <f t="shared" si="679"/>
        <v>0</v>
      </c>
      <c r="EK105" s="429">
        <f t="shared" si="680"/>
        <v>0</v>
      </c>
      <c r="EL105" s="429">
        <f t="shared" si="681"/>
        <v>0</v>
      </c>
      <c r="EM105" s="1058">
        <f t="shared" si="682"/>
        <v>0</v>
      </c>
      <c r="EN105" s="1058">
        <f t="shared" si="683"/>
        <v>0</v>
      </c>
      <c r="EO105" s="1058">
        <f t="shared" si="684"/>
        <v>0</v>
      </c>
      <c r="EP105" s="1058">
        <f t="shared" si="685"/>
        <v>0</v>
      </c>
      <c r="EQ105" s="1058">
        <f t="shared" si="686"/>
        <v>0</v>
      </c>
      <c r="ER105" s="1058">
        <f t="shared" si="687"/>
        <v>0</v>
      </c>
      <c r="ES105" s="1058">
        <f t="shared" si="688"/>
        <v>0</v>
      </c>
      <c r="ET105" s="1058">
        <f t="shared" si="689"/>
        <v>0</v>
      </c>
      <c r="EU105" s="1058">
        <f t="shared" si="690"/>
        <v>0</v>
      </c>
      <c r="EV105" s="1058">
        <f t="shared" si="691"/>
        <v>0</v>
      </c>
      <c r="EW105" s="1058">
        <f t="shared" si="692"/>
        <v>0</v>
      </c>
      <c r="EX105" s="1058">
        <f t="shared" si="693"/>
        <v>0</v>
      </c>
      <c r="EY105" s="1058">
        <f t="shared" si="694"/>
        <v>0</v>
      </c>
      <c r="EZ105" s="1058">
        <f t="shared" si="695"/>
        <v>0</v>
      </c>
      <c r="FA105" s="1058">
        <f t="shared" si="696"/>
        <v>0</v>
      </c>
      <c r="FB105" s="1058">
        <f t="shared" si="697"/>
        <v>1</v>
      </c>
      <c r="FC105" s="1058">
        <f t="shared" si="698"/>
        <v>75</v>
      </c>
      <c r="FD105" s="1058">
        <f t="shared" si="699"/>
        <v>0</v>
      </c>
      <c r="FE105" s="1058">
        <f t="shared" si="700"/>
        <v>0</v>
      </c>
      <c r="FF105" s="1058">
        <f t="shared" si="701"/>
        <v>0</v>
      </c>
      <c r="FG105" s="1058">
        <f t="shared" si="702"/>
        <v>0</v>
      </c>
      <c r="FH105" s="1058">
        <f t="shared" si="703"/>
        <v>0</v>
      </c>
      <c r="FI105" s="1058">
        <f t="shared" si="704"/>
        <v>0</v>
      </c>
      <c r="FJ105" s="1058">
        <f t="shared" si="705"/>
        <v>0</v>
      </c>
      <c r="FK105" s="1058">
        <f t="shared" si="706"/>
        <v>0</v>
      </c>
      <c r="FL105" s="1058">
        <f t="shared" si="707"/>
        <v>0</v>
      </c>
      <c r="FM105" s="1058">
        <f t="shared" si="708"/>
        <v>0</v>
      </c>
      <c r="FN105" s="1058">
        <f t="shared" si="709"/>
        <v>0</v>
      </c>
      <c r="FO105" s="1059">
        <f t="shared" si="710"/>
        <v>0</v>
      </c>
      <c r="FP105" s="1058">
        <f t="shared" si="711"/>
        <v>0</v>
      </c>
      <c r="FQ105" s="1058">
        <f t="shared" si="712"/>
        <v>0</v>
      </c>
      <c r="FR105" s="1058">
        <f t="shared" si="713"/>
        <v>0</v>
      </c>
      <c r="FS105" s="1058">
        <f t="shared" si="714"/>
        <v>0</v>
      </c>
      <c r="FT105" s="1058">
        <f t="shared" si="715"/>
        <v>0</v>
      </c>
      <c r="FU105" s="1058">
        <f t="shared" si="716"/>
        <v>0</v>
      </c>
      <c r="FV105" s="1058">
        <f t="shared" si="717"/>
        <v>0</v>
      </c>
      <c r="FW105" s="1058">
        <f t="shared" si="718"/>
        <v>0</v>
      </c>
      <c r="FX105" s="1058">
        <f t="shared" si="719"/>
        <v>0</v>
      </c>
      <c r="FY105" s="1058">
        <f t="shared" si="720"/>
        <v>0</v>
      </c>
      <c r="FZ105" s="1058">
        <f t="shared" si="721"/>
        <v>0</v>
      </c>
      <c r="GA105" s="1058">
        <f t="shared" si="722"/>
        <v>0</v>
      </c>
      <c r="GB105" s="1058">
        <f t="shared" si="723"/>
        <v>0</v>
      </c>
      <c r="GC105" s="1058">
        <f t="shared" si="724"/>
        <v>0</v>
      </c>
      <c r="GE105" s="1058">
        <v>75</v>
      </c>
      <c r="GF105" s="1058">
        <v>0</v>
      </c>
      <c r="GG105" s="424"/>
      <c r="GH105" s="424"/>
      <c r="GI105" s="424"/>
      <c r="GJ105" s="424"/>
      <c r="GL105" s="559"/>
      <c r="GM105" s="559"/>
      <c r="GN105" s="423"/>
      <c r="GO105" s="423"/>
      <c r="GP105" s="406"/>
      <c r="GQ105" s="406"/>
      <c r="GR105" s="422"/>
    </row>
    <row r="106" spans="1:200" ht="24.95" customHeight="1" x14ac:dyDescent="0.45">
      <c r="A106" s="424"/>
      <c r="B106" s="960" t="s">
        <v>422</v>
      </c>
      <c r="C106" s="961" t="s">
        <v>183</v>
      </c>
      <c r="D106" s="933" t="s">
        <v>24</v>
      </c>
      <c r="E106" s="735" t="s">
        <v>323</v>
      </c>
      <c r="F106" s="735" t="s">
        <v>512</v>
      </c>
      <c r="G106" s="735">
        <v>9</v>
      </c>
      <c r="H106" s="735">
        <v>5</v>
      </c>
      <c r="I106" s="735">
        <v>1</v>
      </c>
      <c r="J106" s="563">
        <v>1</v>
      </c>
      <c r="K106" s="735">
        <f t="shared" ref="K106" si="930">SUM(J106)*2</f>
        <v>2</v>
      </c>
      <c r="L106" s="353"/>
      <c r="M106" s="737">
        <f t="shared" si="828"/>
        <v>0</v>
      </c>
      <c r="N106" s="738"/>
      <c r="O106" s="859">
        <f t="shared" si="829"/>
        <v>0</v>
      </c>
      <c r="P106" s="868"/>
      <c r="Q106" s="859">
        <f t="shared" si="909"/>
        <v>0</v>
      </c>
      <c r="R106" s="868"/>
      <c r="S106" s="859">
        <f t="shared" si="910"/>
        <v>0</v>
      </c>
      <c r="T106" s="868"/>
      <c r="U106" s="869">
        <f t="shared" si="911"/>
        <v>0</v>
      </c>
      <c r="V106" s="868"/>
      <c r="W106" s="869">
        <f t="shared" si="912"/>
        <v>0</v>
      </c>
      <c r="X106" s="869">
        <f t="shared" ref="X106:X107" si="931">SUM(J106*AX106*2+K106*AZ106*2)</f>
        <v>0</v>
      </c>
      <c r="Y106" s="859">
        <f t="shared" si="913"/>
        <v>0</v>
      </c>
      <c r="Z106" s="868"/>
      <c r="AA106" s="869"/>
      <c r="AB106" s="868">
        <v>17</v>
      </c>
      <c r="AC106" s="859">
        <f>AB106*H106*2</f>
        <v>170</v>
      </c>
      <c r="AD106" s="868"/>
      <c r="AE106" s="862">
        <f>SUM(AD106*H106*(30+4))/5</f>
        <v>0</v>
      </c>
      <c r="AF106" s="868"/>
      <c r="AG106" s="869">
        <f t="shared" ref="AG106:AG107" si="932">SUM(AF106*H106*3)</f>
        <v>0</v>
      </c>
      <c r="AH106" s="868"/>
      <c r="AI106" s="869">
        <f t="shared" ref="AI106:AI107" si="933">SUM(AH106*H106/3)</f>
        <v>0</v>
      </c>
      <c r="AJ106" s="868"/>
      <c r="AK106" s="869">
        <f t="shared" si="918"/>
        <v>0</v>
      </c>
      <c r="AL106" s="868"/>
      <c r="AM106" s="859">
        <f t="shared" si="919"/>
        <v>0</v>
      </c>
      <c r="AN106" s="868"/>
      <c r="AO106" s="869">
        <f>SUM(AN106*J106)</f>
        <v>0</v>
      </c>
      <c r="AP106" s="868"/>
      <c r="AQ106" s="865">
        <f>H106*AP106*3/3</f>
        <v>0</v>
      </c>
      <c r="AR106" s="868"/>
      <c r="AS106" s="869">
        <f t="shared" si="922"/>
        <v>0</v>
      </c>
      <c r="AT106" s="870"/>
      <c r="AU106" s="869">
        <f t="shared" si="923"/>
        <v>0</v>
      </c>
      <c r="AV106" s="868"/>
      <c r="AW106" s="869">
        <f>SUM(AV106*H106/3)</f>
        <v>0</v>
      </c>
      <c r="AX106" s="868"/>
      <c r="AY106" s="869">
        <f t="shared" ref="AY106:AY107" si="934">SUM(J106*AX106*8)</f>
        <v>0</v>
      </c>
      <c r="AZ106" s="868"/>
      <c r="BA106" s="869">
        <f>SUM(AZ106*K106*5*6)</f>
        <v>0</v>
      </c>
      <c r="BB106" s="868"/>
      <c r="BC106" s="869">
        <f t="shared" ref="BC106" si="935">SUM(BB106*K106*4*6)</f>
        <v>0</v>
      </c>
      <c r="BD106" s="868"/>
      <c r="BE106" s="869">
        <f t="shared" si="927"/>
        <v>0</v>
      </c>
      <c r="BF106" s="869">
        <f t="shared" si="849"/>
        <v>170</v>
      </c>
      <c r="BG106" s="869">
        <f t="shared" si="850"/>
        <v>0</v>
      </c>
      <c r="BH106" s="84"/>
      <c r="BI106" s="424"/>
      <c r="BJ106" s="424"/>
      <c r="BK106" s="424"/>
      <c r="BL106" s="424"/>
      <c r="BM106" s="424"/>
      <c r="BN106" s="965"/>
      <c r="BO106" s="965"/>
      <c r="BP106" s="764"/>
      <c r="BQ106" s="424"/>
      <c r="BR106" s="424"/>
      <c r="BS106" s="424"/>
      <c r="BT106" s="424"/>
      <c r="BU106" s="424"/>
      <c r="BV106" s="541"/>
      <c r="BW106" s="541"/>
      <c r="BX106" s="424"/>
      <c r="BY106" s="608">
        <f t="shared" si="928"/>
        <v>0</v>
      </c>
      <c r="BZ106" s="70"/>
      <c r="CA106" s="767"/>
      <c r="CB106" s="796"/>
      <c r="CC106" s="767"/>
      <c r="CD106" s="796"/>
      <c r="CE106" s="767"/>
      <c r="CF106" s="780"/>
      <c r="CG106" s="612"/>
      <c r="CH106" s="780"/>
      <c r="CI106" s="612"/>
      <c r="CJ106" s="612"/>
      <c r="CK106" s="767"/>
      <c r="CL106" s="780"/>
      <c r="CM106" s="612"/>
      <c r="CN106" s="780"/>
      <c r="CO106" s="767"/>
      <c r="CP106" s="780"/>
      <c r="CQ106" s="770"/>
      <c r="CR106" s="780"/>
      <c r="CS106" s="612"/>
      <c r="CT106" s="780"/>
      <c r="CU106" s="612"/>
      <c r="CV106" s="780"/>
      <c r="CW106" s="612"/>
      <c r="CX106" s="780"/>
      <c r="CY106" s="767"/>
      <c r="CZ106" s="780"/>
      <c r="DA106" s="612"/>
      <c r="DB106" s="780"/>
      <c r="DC106" s="767"/>
      <c r="DD106" s="780"/>
      <c r="DE106" s="612"/>
      <c r="DF106" s="780"/>
      <c r="DG106" s="612"/>
      <c r="DH106" s="780"/>
      <c r="DI106" s="612"/>
      <c r="DJ106" s="780"/>
      <c r="DK106" s="612"/>
      <c r="DL106" s="780"/>
      <c r="DM106" s="612"/>
      <c r="DN106" s="780"/>
      <c r="DO106" s="612"/>
      <c r="DP106" s="780"/>
      <c r="DQ106" s="612"/>
      <c r="DR106" s="612"/>
      <c r="DS106" s="612">
        <f t="shared" si="929"/>
        <v>0</v>
      </c>
      <c r="DT106" s="84"/>
      <c r="DU106" s="424"/>
      <c r="DV106" s="424"/>
      <c r="DW106" s="424"/>
      <c r="DX106" s="424"/>
      <c r="DY106" s="424"/>
      <c r="DZ106" s="965"/>
      <c r="EA106" s="965"/>
      <c r="EB106" s="764"/>
      <c r="EC106" s="424"/>
      <c r="ED106" s="424"/>
      <c r="EE106" s="424"/>
      <c r="EF106" s="424"/>
      <c r="EG106" s="424"/>
      <c r="EH106" s="424"/>
      <c r="EI106" s="424"/>
      <c r="EJ106" s="429">
        <f t="shared" si="679"/>
        <v>0</v>
      </c>
      <c r="EK106" s="429">
        <f t="shared" si="680"/>
        <v>0</v>
      </c>
      <c r="EL106" s="429">
        <f t="shared" si="681"/>
        <v>0</v>
      </c>
      <c r="EM106" s="1058">
        <f t="shared" si="682"/>
        <v>0</v>
      </c>
      <c r="EN106" s="1058">
        <f t="shared" si="683"/>
        <v>0</v>
      </c>
      <c r="EO106" s="1058">
        <f t="shared" si="684"/>
        <v>0</v>
      </c>
      <c r="EP106" s="1058">
        <f t="shared" si="685"/>
        <v>0</v>
      </c>
      <c r="EQ106" s="1058">
        <f t="shared" si="686"/>
        <v>0</v>
      </c>
      <c r="ER106" s="1058">
        <f t="shared" si="687"/>
        <v>0</v>
      </c>
      <c r="ES106" s="1058">
        <f t="shared" si="688"/>
        <v>0</v>
      </c>
      <c r="ET106" s="1058">
        <f t="shared" si="689"/>
        <v>0</v>
      </c>
      <c r="EU106" s="1058">
        <f t="shared" si="690"/>
        <v>0</v>
      </c>
      <c r="EV106" s="1058">
        <f t="shared" si="691"/>
        <v>0</v>
      </c>
      <c r="EW106" s="1058">
        <f t="shared" si="692"/>
        <v>0</v>
      </c>
      <c r="EX106" s="1058">
        <f t="shared" si="693"/>
        <v>0</v>
      </c>
      <c r="EY106" s="1058">
        <f t="shared" si="694"/>
        <v>0</v>
      </c>
      <c r="EZ106" s="1058">
        <f t="shared" si="695"/>
        <v>17</v>
      </c>
      <c r="FA106" s="1058">
        <f t="shared" si="696"/>
        <v>170</v>
      </c>
      <c r="FB106" s="1058">
        <f t="shared" si="697"/>
        <v>0</v>
      </c>
      <c r="FC106" s="1058">
        <f t="shared" si="698"/>
        <v>0</v>
      </c>
      <c r="FD106" s="1058">
        <f t="shared" si="699"/>
        <v>0</v>
      </c>
      <c r="FE106" s="1058">
        <f t="shared" si="700"/>
        <v>0</v>
      </c>
      <c r="FF106" s="1058">
        <f t="shared" si="701"/>
        <v>0</v>
      </c>
      <c r="FG106" s="1058">
        <f t="shared" si="702"/>
        <v>0</v>
      </c>
      <c r="FH106" s="1058">
        <f t="shared" si="703"/>
        <v>0</v>
      </c>
      <c r="FI106" s="1058">
        <f t="shared" si="704"/>
        <v>0</v>
      </c>
      <c r="FJ106" s="1058">
        <f t="shared" si="705"/>
        <v>0</v>
      </c>
      <c r="FK106" s="1058">
        <f t="shared" si="706"/>
        <v>0</v>
      </c>
      <c r="FL106" s="1058">
        <f t="shared" si="707"/>
        <v>0</v>
      </c>
      <c r="FM106" s="1058">
        <f t="shared" si="708"/>
        <v>0</v>
      </c>
      <c r="FN106" s="1058">
        <f t="shared" si="709"/>
        <v>0</v>
      </c>
      <c r="FO106" s="1059">
        <f t="shared" si="710"/>
        <v>0</v>
      </c>
      <c r="FP106" s="1058">
        <f t="shared" si="711"/>
        <v>0</v>
      </c>
      <c r="FQ106" s="1058">
        <f t="shared" si="712"/>
        <v>0</v>
      </c>
      <c r="FR106" s="1058">
        <f t="shared" si="713"/>
        <v>0</v>
      </c>
      <c r="FS106" s="1058">
        <f t="shared" si="714"/>
        <v>0</v>
      </c>
      <c r="FT106" s="1058">
        <f t="shared" si="715"/>
        <v>0</v>
      </c>
      <c r="FU106" s="1058">
        <f t="shared" si="716"/>
        <v>0</v>
      </c>
      <c r="FV106" s="1058">
        <f t="shared" si="717"/>
        <v>0</v>
      </c>
      <c r="FW106" s="1058">
        <f t="shared" si="718"/>
        <v>0</v>
      </c>
      <c r="FX106" s="1058">
        <f t="shared" si="719"/>
        <v>0</v>
      </c>
      <c r="FY106" s="1058">
        <f t="shared" si="720"/>
        <v>0</v>
      </c>
      <c r="FZ106" s="1058">
        <f t="shared" si="721"/>
        <v>0</v>
      </c>
      <c r="GA106" s="1058">
        <f t="shared" si="722"/>
        <v>0</v>
      </c>
      <c r="GB106" s="1058">
        <f t="shared" si="723"/>
        <v>0</v>
      </c>
      <c r="GC106" s="1058">
        <f t="shared" si="724"/>
        <v>0</v>
      </c>
      <c r="GE106" s="1058">
        <v>170</v>
      </c>
      <c r="GF106" s="1058">
        <v>0</v>
      </c>
      <c r="GG106" s="424"/>
      <c r="GH106" s="424"/>
      <c r="GI106" s="424"/>
      <c r="GJ106" s="424"/>
      <c r="GL106" s="559"/>
      <c r="GM106" s="559"/>
      <c r="GN106" s="423"/>
      <c r="GO106" s="423"/>
      <c r="GP106" s="406"/>
      <c r="GQ106" s="406"/>
      <c r="GR106" s="422"/>
    </row>
    <row r="107" spans="1:200" ht="24.95" customHeight="1" x14ac:dyDescent="0.45">
      <c r="A107" s="424"/>
      <c r="B107" s="552" t="s">
        <v>410</v>
      </c>
      <c r="C107" s="842" t="s">
        <v>183</v>
      </c>
      <c r="D107" s="842" t="s">
        <v>24</v>
      </c>
      <c r="E107" s="841" t="s">
        <v>323</v>
      </c>
      <c r="F107" s="841" t="s">
        <v>512</v>
      </c>
      <c r="G107" s="841">
        <v>9</v>
      </c>
      <c r="H107" s="841">
        <v>62</v>
      </c>
      <c r="I107" s="841">
        <v>1</v>
      </c>
      <c r="J107" s="841">
        <v>1</v>
      </c>
      <c r="K107" s="841">
        <f t="shared" ref="K107" si="936">SUM(J107)*2</f>
        <v>2</v>
      </c>
      <c r="L107" s="552"/>
      <c r="M107" s="844">
        <f t="shared" si="828"/>
        <v>0</v>
      </c>
      <c r="N107" s="845"/>
      <c r="O107" s="553">
        <f t="shared" si="829"/>
        <v>0</v>
      </c>
      <c r="P107" s="845"/>
      <c r="Q107" s="553">
        <f t="shared" si="909"/>
        <v>0</v>
      </c>
      <c r="R107" s="845"/>
      <c r="S107" s="553">
        <f t="shared" si="910"/>
        <v>0</v>
      </c>
      <c r="T107" s="845"/>
      <c r="U107" s="553">
        <f t="shared" si="911"/>
        <v>0</v>
      </c>
      <c r="V107" s="845"/>
      <c r="W107" s="553">
        <f t="shared" si="912"/>
        <v>0</v>
      </c>
      <c r="X107" s="554">
        <f t="shared" si="931"/>
        <v>0</v>
      </c>
      <c r="Y107" s="554">
        <f t="shared" si="913"/>
        <v>0</v>
      </c>
      <c r="Z107" s="845"/>
      <c r="AA107" s="553"/>
      <c r="AB107" s="845"/>
      <c r="AC107" s="554">
        <f>AB107*H107*2</f>
        <v>0</v>
      </c>
      <c r="AD107" s="845"/>
      <c r="AE107" s="701">
        <f>SUM(AD107*H107*(30+4))/5</f>
        <v>0</v>
      </c>
      <c r="AF107" s="845"/>
      <c r="AG107" s="555">
        <f t="shared" si="932"/>
        <v>0</v>
      </c>
      <c r="AH107" s="845"/>
      <c r="AI107" s="554">
        <f t="shared" si="933"/>
        <v>0</v>
      </c>
      <c r="AJ107" s="845"/>
      <c r="AK107" s="554">
        <f t="shared" ref="AK107" si="937">SUM(AJ107*H107*2/3)</f>
        <v>0</v>
      </c>
      <c r="AL107" s="845"/>
      <c r="AM107" s="553">
        <f t="shared" si="919"/>
        <v>0</v>
      </c>
      <c r="AN107" s="845"/>
      <c r="AO107" s="553">
        <f>SUM(AN107*J107)</f>
        <v>0</v>
      </c>
      <c r="AP107" s="845">
        <v>1</v>
      </c>
      <c r="AQ107" s="756">
        <f>H107*AP107/3</f>
        <v>20.666666666666668</v>
      </c>
      <c r="AR107" s="845"/>
      <c r="AS107" s="554">
        <f t="shared" si="922"/>
        <v>0</v>
      </c>
      <c r="AT107" s="1062"/>
      <c r="AU107" s="554">
        <f t="shared" si="923"/>
        <v>0</v>
      </c>
      <c r="AV107" s="845"/>
      <c r="AW107" s="555">
        <f>SUM(AV107*H107/3)</f>
        <v>0</v>
      </c>
      <c r="AX107" s="845"/>
      <c r="AY107" s="554">
        <f t="shared" si="934"/>
        <v>0</v>
      </c>
      <c r="AZ107" s="845"/>
      <c r="BA107" s="554">
        <f>SUM(AZ107*K107*5*6)</f>
        <v>0</v>
      </c>
      <c r="BB107" s="845"/>
      <c r="BC107" s="554">
        <f t="shared" ref="BC107" si="938">SUM(BB107*K107*4*6)</f>
        <v>0</v>
      </c>
      <c r="BD107" s="845"/>
      <c r="BE107" s="555">
        <f t="shared" si="927"/>
        <v>0</v>
      </c>
      <c r="BF107" s="554">
        <f t="shared" si="849"/>
        <v>20.666666666666668</v>
      </c>
      <c r="BG107" s="554">
        <f t="shared" si="850"/>
        <v>20.666666666666668</v>
      </c>
      <c r="BH107" s="84"/>
      <c r="BI107" s="424"/>
      <c r="BJ107" s="424"/>
      <c r="BK107" s="424"/>
      <c r="BL107" s="424"/>
      <c r="BM107" s="424"/>
      <c r="BN107" s="965"/>
      <c r="BO107" s="965"/>
      <c r="BP107" s="764"/>
      <c r="BQ107" s="424"/>
      <c r="BR107" s="424"/>
      <c r="BS107" s="424"/>
      <c r="BT107" s="424"/>
      <c r="BU107" s="424"/>
      <c r="BV107" s="541"/>
      <c r="BW107" s="541"/>
      <c r="BX107" s="424"/>
      <c r="BY107" s="608">
        <f t="shared" si="928"/>
        <v>0</v>
      </c>
      <c r="BZ107" s="70"/>
      <c r="CA107" s="767"/>
      <c r="CB107" s="796"/>
      <c r="CC107" s="767"/>
      <c r="CD107" s="796"/>
      <c r="CE107" s="767"/>
      <c r="CF107" s="780"/>
      <c r="CG107" s="612"/>
      <c r="CH107" s="780"/>
      <c r="CI107" s="612"/>
      <c r="CJ107" s="612"/>
      <c r="CK107" s="767"/>
      <c r="CL107" s="780"/>
      <c r="CM107" s="612"/>
      <c r="CN107" s="780"/>
      <c r="CO107" s="767"/>
      <c r="CP107" s="780"/>
      <c r="CQ107" s="770"/>
      <c r="CR107" s="780"/>
      <c r="CS107" s="612"/>
      <c r="CT107" s="780"/>
      <c r="CU107" s="612"/>
      <c r="CV107" s="780"/>
      <c r="CW107" s="612"/>
      <c r="CX107" s="780"/>
      <c r="CY107" s="767"/>
      <c r="CZ107" s="780"/>
      <c r="DA107" s="612"/>
      <c r="DB107" s="780"/>
      <c r="DC107" s="767"/>
      <c r="DD107" s="780"/>
      <c r="DE107" s="612"/>
      <c r="DF107" s="780"/>
      <c r="DG107" s="612"/>
      <c r="DH107" s="780"/>
      <c r="DI107" s="612"/>
      <c r="DJ107" s="780"/>
      <c r="DK107" s="612"/>
      <c r="DL107" s="780"/>
      <c r="DM107" s="612"/>
      <c r="DN107" s="780"/>
      <c r="DO107" s="612"/>
      <c r="DP107" s="780"/>
      <c r="DQ107" s="612"/>
      <c r="DR107" s="612"/>
      <c r="DS107" s="612">
        <f t="shared" si="929"/>
        <v>0</v>
      </c>
      <c r="DT107" s="84"/>
      <c r="DU107" s="424"/>
      <c r="DV107" s="424"/>
      <c r="DW107" s="424"/>
      <c r="DX107" s="424"/>
      <c r="DY107" s="424"/>
      <c r="DZ107" s="965"/>
      <c r="EA107" s="965"/>
      <c r="EB107" s="764"/>
      <c r="EC107" s="424"/>
      <c r="ED107" s="424"/>
      <c r="EE107" s="424"/>
      <c r="EF107" s="424"/>
      <c r="EG107" s="424"/>
      <c r="EH107" s="424"/>
      <c r="EI107" s="424"/>
      <c r="EJ107" s="429">
        <f t="shared" si="679"/>
        <v>0</v>
      </c>
      <c r="EK107" s="429">
        <f t="shared" si="680"/>
        <v>0</v>
      </c>
      <c r="EL107" s="429">
        <f t="shared" si="681"/>
        <v>0</v>
      </c>
      <c r="EM107" s="1058">
        <f t="shared" si="682"/>
        <v>0</v>
      </c>
      <c r="EN107" s="1058">
        <f t="shared" si="683"/>
        <v>0</v>
      </c>
      <c r="EO107" s="1058">
        <f t="shared" si="684"/>
        <v>0</v>
      </c>
      <c r="EP107" s="1058">
        <f t="shared" si="685"/>
        <v>0</v>
      </c>
      <c r="EQ107" s="1058">
        <f t="shared" si="686"/>
        <v>0</v>
      </c>
      <c r="ER107" s="1058">
        <f t="shared" si="687"/>
        <v>0</v>
      </c>
      <c r="ES107" s="1058">
        <f t="shared" si="688"/>
        <v>0</v>
      </c>
      <c r="ET107" s="1058">
        <f t="shared" si="689"/>
        <v>0</v>
      </c>
      <c r="EU107" s="1058">
        <f t="shared" si="690"/>
        <v>0</v>
      </c>
      <c r="EV107" s="1058">
        <f t="shared" si="691"/>
        <v>0</v>
      </c>
      <c r="EW107" s="1058">
        <f t="shared" si="692"/>
        <v>0</v>
      </c>
      <c r="EX107" s="1058">
        <f t="shared" si="693"/>
        <v>0</v>
      </c>
      <c r="EY107" s="1058">
        <f t="shared" si="694"/>
        <v>0</v>
      </c>
      <c r="EZ107" s="1058">
        <f t="shared" si="695"/>
        <v>0</v>
      </c>
      <c r="FA107" s="1058">
        <f t="shared" si="696"/>
        <v>0</v>
      </c>
      <c r="FB107" s="1058">
        <f t="shared" si="697"/>
        <v>0</v>
      </c>
      <c r="FC107" s="1058">
        <f t="shared" si="698"/>
        <v>0</v>
      </c>
      <c r="FD107" s="1058">
        <f t="shared" si="699"/>
        <v>0</v>
      </c>
      <c r="FE107" s="1058">
        <f t="shared" si="700"/>
        <v>0</v>
      </c>
      <c r="FF107" s="1058">
        <f t="shared" si="701"/>
        <v>0</v>
      </c>
      <c r="FG107" s="1058">
        <f t="shared" si="702"/>
        <v>0</v>
      </c>
      <c r="FH107" s="1058">
        <f t="shared" si="703"/>
        <v>0</v>
      </c>
      <c r="FI107" s="1058">
        <f t="shared" si="704"/>
        <v>0</v>
      </c>
      <c r="FJ107" s="1058">
        <f t="shared" si="705"/>
        <v>0</v>
      </c>
      <c r="FK107" s="1058">
        <f t="shared" si="706"/>
        <v>0</v>
      </c>
      <c r="FL107" s="1058">
        <f t="shared" si="707"/>
        <v>0</v>
      </c>
      <c r="FM107" s="1058">
        <f t="shared" si="708"/>
        <v>0</v>
      </c>
      <c r="FN107" s="1058">
        <f t="shared" si="709"/>
        <v>1</v>
      </c>
      <c r="FO107" s="1059">
        <f t="shared" si="710"/>
        <v>20.666666666666668</v>
      </c>
      <c r="FP107" s="1058">
        <f t="shared" si="711"/>
        <v>0</v>
      </c>
      <c r="FQ107" s="1058">
        <f t="shared" si="712"/>
        <v>0</v>
      </c>
      <c r="FR107" s="1058">
        <f t="shared" si="713"/>
        <v>0</v>
      </c>
      <c r="FS107" s="1058">
        <f t="shared" si="714"/>
        <v>0</v>
      </c>
      <c r="FT107" s="1058">
        <f t="shared" si="715"/>
        <v>0</v>
      </c>
      <c r="FU107" s="1058">
        <f t="shared" si="716"/>
        <v>0</v>
      </c>
      <c r="FV107" s="1058">
        <f t="shared" si="717"/>
        <v>0</v>
      </c>
      <c r="FW107" s="1058">
        <f t="shared" si="718"/>
        <v>0</v>
      </c>
      <c r="FX107" s="1058">
        <f t="shared" si="719"/>
        <v>0</v>
      </c>
      <c r="FY107" s="1058">
        <f t="shared" si="720"/>
        <v>0</v>
      </c>
      <c r="FZ107" s="1058">
        <f t="shared" si="721"/>
        <v>0</v>
      </c>
      <c r="GA107" s="1058">
        <f t="shared" si="722"/>
        <v>0</v>
      </c>
      <c r="GB107" s="1058">
        <f t="shared" si="723"/>
        <v>0</v>
      </c>
      <c r="GC107" s="1058">
        <f t="shared" si="724"/>
        <v>0</v>
      </c>
      <c r="GE107" s="1058">
        <v>20.666666666666668</v>
      </c>
      <c r="GF107" s="1058">
        <v>20.666666666666668</v>
      </c>
      <c r="GG107" s="424"/>
      <c r="GH107" s="424"/>
      <c r="GI107" s="424"/>
      <c r="GJ107" s="424"/>
      <c r="GL107" s="559"/>
      <c r="GM107" s="559"/>
      <c r="GN107" s="423"/>
      <c r="GO107" s="423"/>
      <c r="GP107" s="406"/>
      <c r="GQ107" s="406"/>
      <c r="GR107" s="422"/>
    </row>
    <row r="108" spans="1:200" ht="24.95" customHeight="1" x14ac:dyDescent="0.45">
      <c r="A108" s="424"/>
      <c r="B108" s="965"/>
      <c r="C108" s="965"/>
      <c r="D108" s="764"/>
      <c r="E108" s="424"/>
      <c r="F108" s="424"/>
      <c r="G108" s="424"/>
      <c r="H108" s="424"/>
      <c r="I108" s="424"/>
      <c r="J108" s="541"/>
      <c r="K108" s="424"/>
      <c r="L108" s="424"/>
      <c r="M108" s="608">
        <f t="shared" ref="M108:M114" si="939">SUM(N108+P108+T108+V108+AR108*2)</f>
        <v>0</v>
      </c>
      <c r="N108" s="70"/>
      <c r="O108" s="852"/>
      <c r="P108" s="866"/>
      <c r="Q108" s="852"/>
      <c r="R108" s="866"/>
      <c r="S108" s="852"/>
      <c r="T108" s="866"/>
      <c r="U108" s="867"/>
      <c r="V108" s="866"/>
      <c r="W108" s="867"/>
      <c r="X108" s="852"/>
      <c r="Y108" s="852"/>
      <c r="Z108" s="866"/>
      <c r="AA108" s="867"/>
      <c r="AB108" s="866"/>
      <c r="AC108" s="852"/>
      <c r="AD108" s="866"/>
      <c r="AE108" s="855"/>
      <c r="AF108" s="866"/>
      <c r="AG108" s="867"/>
      <c r="AH108" s="866"/>
      <c r="AI108" s="867"/>
      <c r="AJ108" s="866"/>
      <c r="AK108" s="867"/>
      <c r="AL108" s="866"/>
      <c r="AM108" s="852"/>
      <c r="AN108" s="866"/>
      <c r="AO108" s="867"/>
      <c r="AP108" s="866"/>
      <c r="AQ108" s="852"/>
      <c r="AR108" s="866"/>
      <c r="AS108" s="852"/>
      <c r="AT108" s="866"/>
      <c r="AU108" s="867"/>
      <c r="AV108" s="866"/>
      <c r="AW108" s="867"/>
      <c r="AX108" s="866"/>
      <c r="AY108" s="867"/>
      <c r="AZ108" s="866"/>
      <c r="BA108" s="867"/>
      <c r="BB108" s="866"/>
      <c r="BC108" s="867"/>
      <c r="BD108" s="866"/>
      <c r="BE108" s="867"/>
      <c r="BF108" s="867"/>
      <c r="BG108" s="867">
        <f t="shared" ref="BG108:BG114" si="940">SUM(AO108+BE108+BC108+BA108+AY108+AW108+AS108+AQ108+AK108+AM108+AI108+AG108+AE108+AC108+AA108+Y108+X108+W108+U108+Q108+O108+S108+AU108)</f>
        <v>0</v>
      </c>
      <c r="BH108" s="84"/>
      <c r="BI108" s="424"/>
      <c r="BJ108" s="424"/>
      <c r="BK108" s="424"/>
      <c r="BL108" s="424"/>
      <c r="BM108" s="424"/>
      <c r="BN108" s="965"/>
      <c r="BO108" s="965"/>
      <c r="BP108" s="764"/>
      <c r="BQ108" s="424"/>
      <c r="BR108" s="424"/>
      <c r="BS108" s="424"/>
      <c r="BT108" s="424"/>
      <c r="BU108" s="424"/>
      <c r="BV108" s="541"/>
      <c r="BW108" s="541"/>
      <c r="BX108" s="424"/>
      <c r="BY108" s="608">
        <f t="shared" si="928"/>
        <v>0</v>
      </c>
      <c r="BZ108" s="70"/>
      <c r="CA108" s="767"/>
      <c r="CB108" s="796"/>
      <c r="CC108" s="767"/>
      <c r="CD108" s="796"/>
      <c r="CE108" s="767"/>
      <c r="CF108" s="780"/>
      <c r="CG108" s="612"/>
      <c r="CH108" s="780"/>
      <c r="CI108" s="612"/>
      <c r="CJ108" s="612"/>
      <c r="CK108" s="767"/>
      <c r="CL108" s="780"/>
      <c r="CM108" s="612"/>
      <c r="CN108" s="780"/>
      <c r="CO108" s="767"/>
      <c r="CP108" s="780"/>
      <c r="CQ108" s="770"/>
      <c r="CR108" s="780"/>
      <c r="CS108" s="612"/>
      <c r="CT108" s="780"/>
      <c r="CU108" s="612"/>
      <c r="CV108" s="780"/>
      <c r="CW108" s="612"/>
      <c r="CX108" s="780"/>
      <c r="CY108" s="767"/>
      <c r="CZ108" s="780"/>
      <c r="DA108" s="612"/>
      <c r="DB108" s="780"/>
      <c r="DC108" s="767"/>
      <c r="DD108" s="780"/>
      <c r="DE108" s="612"/>
      <c r="DF108" s="780"/>
      <c r="DG108" s="612"/>
      <c r="DH108" s="780"/>
      <c r="DI108" s="612"/>
      <c r="DJ108" s="780"/>
      <c r="DK108" s="612"/>
      <c r="DL108" s="780"/>
      <c r="DM108" s="612"/>
      <c r="DN108" s="780"/>
      <c r="DO108" s="612"/>
      <c r="DP108" s="780"/>
      <c r="DQ108" s="612"/>
      <c r="DR108" s="612"/>
      <c r="DS108" s="612">
        <f t="shared" si="929"/>
        <v>0</v>
      </c>
      <c r="DT108" s="84"/>
      <c r="DU108" s="424"/>
      <c r="DV108" s="424"/>
      <c r="DW108" s="424"/>
      <c r="DX108" s="424"/>
      <c r="DY108" s="424"/>
      <c r="DZ108" s="965"/>
      <c r="EA108" s="965"/>
      <c r="EB108" s="764"/>
      <c r="EC108" s="424"/>
      <c r="ED108" s="424"/>
      <c r="EE108" s="424"/>
      <c r="EF108" s="424"/>
      <c r="EG108" s="424"/>
      <c r="EH108" s="424"/>
      <c r="EI108" s="424"/>
      <c r="EJ108" s="429">
        <f t="shared" si="679"/>
        <v>0</v>
      </c>
      <c r="EK108" s="429">
        <f t="shared" si="680"/>
        <v>0</v>
      </c>
      <c r="EL108" s="429">
        <f t="shared" si="681"/>
        <v>0</v>
      </c>
      <c r="EM108" s="1058">
        <f t="shared" si="682"/>
        <v>0</v>
      </c>
      <c r="EN108" s="1058">
        <f t="shared" si="683"/>
        <v>0</v>
      </c>
      <c r="EO108" s="1058">
        <f t="shared" si="684"/>
        <v>0</v>
      </c>
      <c r="EP108" s="1058">
        <f t="shared" si="685"/>
        <v>0</v>
      </c>
      <c r="EQ108" s="1058">
        <f t="shared" si="686"/>
        <v>0</v>
      </c>
      <c r="ER108" s="1058">
        <f t="shared" si="687"/>
        <v>0</v>
      </c>
      <c r="ES108" s="1058">
        <f t="shared" si="688"/>
        <v>0</v>
      </c>
      <c r="ET108" s="1058">
        <f t="shared" si="689"/>
        <v>0</v>
      </c>
      <c r="EU108" s="1058">
        <f t="shared" si="690"/>
        <v>0</v>
      </c>
      <c r="EV108" s="1058">
        <f t="shared" si="691"/>
        <v>0</v>
      </c>
      <c r="EW108" s="1058">
        <f t="shared" si="692"/>
        <v>0</v>
      </c>
      <c r="EX108" s="1058">
        <f t="shared" si="693"/>
        <v>0</v>
      </c>
      <c r="EY108" s="1058">
        <f t="shared" si="694"/>
        <v>0</v>
      </c>
      <c r="EZ108" s="1058">
        <f t="shared" si="695"/>
        <v>0</v>
      </c>
      <c r="FA108" s="1058">
        <f t="shared" si="696"/>
        <v>0</v>
      </c>
      <c r="FB108" s="1058">
        <f t="shared" si="697"/>
        <v>0</v>
      </c>
      <c r="FC108" s="1058">
        <f t="shared" si="698"/>
        <v>0</v>
      </c>
      <c r="FD108" s="1058">
        <f t="shared" si="699"/>
        <v>0</v>
      </c>
      <c r="FE108" s="1058">
        <f t="shared" si="700"/>
        <v>0</v>
      </c>
      <c r="FF108" s="1058">
        <f t="shared" si="701"/>
        <v>0</v>
      </c>
      <c r="FG108" s="1058">
        <f t="shared" si="702"/>
        <v>0</v>
      </c>
      <c r="FH108" s="1058">
        <f t="shared" si="703"/>
        <v>0</v>
      </c>
      <c r="FI108" s="1058">
        <f t="shared" si="704"/>
        <v>0</v>
      </c>
      <c r="FJ108" s="1058">
        <f t="shared" si="705"/>
        <v>0</v>
      </c>
      <c r="FK108" s="1058">
        <f t="shared" si="706"/>
        <v>0</v>
      </c>
      <c r="FL108" s="1058">
        <f t="shared" si="707"/>
        <v>0</v>
      </c>
      <c r="FM108" s="1058">
        <f t="shared" si="708"/>
        <v>0</v>
      </c>
      <c r="FN108" s="1058">
        <f t="shared" si="709"/>
        <v>0</v>
      </c>
      <c r="FO108" s="1059">
        <f t="shared" si="710"/>
        <v>0</v>
      </c>
      <c r="FP108" s="1058">
        <f t="shared" si="711"/>
        <v>0</v>
      </c>
      <c r="FQ108" s="1058">
        <f t="shared" si="712"/>
        <v>0</v>
      </c>
      <c r="FR108" s="1058">
        <f t="shared" si="713"/>
        <v>0</v>
      </c>
      <c r="FS108" s="1058">
        <f t="shared" si="714"/>
        <v>0</v>
      </c>
      <c r="FT108" s="1058">
        <f t="shared" si="715"/>
        <v>0</v>
      </c>
      <c r="FU108" s="1058">
        <f t="shared" si="716"/>
        <v>0</v>
      </c>
      <c r="FV108" s="1058">
        <f t="shared" si="717"/>
        <v>0</v>
      </c>
      <c r="FW108" s="1058">
        <f t="shared" si="718"/>
        <v>0</v>
      </c>
      <c r="FX108" s="1058">
        <f t="shared" si="719"/>
        <v>0</v>
      </c>
      <c r="FY108" s="1058">
        <f t="shared" si="720"/>
        <v>0</v>
      </c>
      <c r="FZ108" s="1058">
        <f t="shared" si="721"/>
        <v>0</v>
      </c>
      <c r="GA108" s="1058">
        <f t="shared" si="722"/>
        <v>0</v>
      </c>
      <c r="GB108" s="1058">
        <f t="shared" si="723"/>
        <v>0</v>
      </c>
      <c r="GC108" s="1058">
        <f t="shared" si="724"/>
        <v>0</v>
      </c>
      <c r="GE108" s="1058">
        <v>0</v>
      </c>
      <c r="GF108" s="1058">
        <v>0</v>
      </c>
      <c r="GG108" s="424"/>
      <c r="GH108" s="424"/>
      <c r="GI108" s="424"/>
      <c r="GJ108" s="424"/>
      <c r="GL108" s="559"/>
      <c r="GM108" s="559"/>
      <c r="GN108" s="423"/>
      <c r="GO108" s="423"/>
      <c r="GP108" s="406"/>
      <c r="GQ108" s="406"/>
      <c r="GR108" s="422"/>
    </row>
    <row r="109" spans="1:200" ht="24.95" customHeight="1" x14ac:dyDescent="0.45">
      <c r="A109" s="424"/>
      <c r="B109" s="965"/>
      <c r="C109" s="965"/>
      <c r="D109" s="764"/>
      <c r="E109" s="424"/>
      <c r="F109" s="424"/>
      <c r="G109" s="424"/>
      <c r="H109" s="424"/>
      <c r="I109" s="424"/>
      <c r="J109" s="541"/>
      <c r="K109" s="424"/>
      <c r="L109" s="424"/>
      <c r="M109" s="608">
        <f t="shared" si="939"/>
        <v>0</v>
      </c>
      <c r="N109" s="70"/>
      <c r="O109" s="852"/>
      <c r="P109" s="866"/>
      <c r="Q109" s="852"/>
      <c r="R109" s="866"/>
      <c r="S109" s="852"/>
      <c r="T109" s="866"/>
      <c r="U109" s="867"/>
      <c r="V109" s="866"/>
      <c r="W109" s="867"/>
      <c r="X109" s="852"/>
      <c r="Y109" s="852"/>
      <c r="Z109" s="866"/>
      <c r="AA109" s="867"/>
      <c r="AB109" s="866"/>
      <c r="AC109" s="852"/>
      <c r="AD109" s="866"/>
      <c r="AE109" s="855"/>
      <c r="AF109" s="866"/>
      <c r="AG109" s="867"/>
      <c r="AH109" s="866"/>
      <c r="AI109" s="867"/>
      <c r="AJ109" s="866"/>
      <c r="AK109" s="867"/>
      <c r="AL109" s="866"/>
      <c r="AM109" s="852"/>
      <c r="AN109" s="866"/>
      <c r="AO109" s="867"/>
      <c r="AP109" s="866"/>
      <c r="AQ109" s="852"/>
      <c r="AR109" s="866"/>
      <c r="AS109" s="852"/>
      <c r="AT109" s="866"/>
      <c r="AU109" s="867"/>
      <c r="AV109" s="866"/>
      <c r="AW109" s="867"/>
      <c r="AX109" s="866"/>
      <c r="AY109" s="867"/>
      <c r="AZ109" s="866"/>
      <c r="BA109" s="867"/>
      <c r="BB109" s="866"/>
      <c r="BC109" s="867"/>
      <c r="BD109" s="866"/>
      <c r="BE109" s="867"/>
      <c r="BF109" s="867"/>
      <c r="BG109" s="867">
        <f t="shared" si="940"/>
        <v>0</v>
      </c>
      <c r="BH109" s="84"/>
      <c r="BI109" s="424"/>
      <c r="BJ109" s="424"/>
      <c r="BK109" s="424"/>
      <c r="BL109" s="424"/>
      <c r="BM109" s="424"/>
      <c r="BN109" s="965"/>
      <c r="BO109" s="965"/>
      <c r="BP109" s="764"/>
      <c r="BQ109" s="424"/>
      <c r="BR109" s="424"/>
      <c r="BS109" s="424"/>
      <c r="BT109" s="424"/>
      <c r="BU109" s="424"/>
      <c r="BV109" s="541"/>
      <c r="BW109" s="541"/>
      <c r="BX109" s="424"/>
      <c r="BY109" s="608">
        <f t="shared" si="928"/>
        <v>0</v>
      </c>
      <c r="BZ109" s="70"/>
      <c r="CA109" s="767"/>
      <c r="CB109" s="796"/>
      <c r="CC109" s="767"/>
      <c r="CD109" s="796"/>
      <c r="CE109" s="767"/>
      <c r="CF109" s="780"/>
      <c r="CG109" s="612"/>
      <c r="CH109" s="780"/>
      <c r="CI109" s="612"/>
      <c r="CJ109" s="612"/>
      <c r="CK109" s="767"/>
      <c r="CL109" s="780"/>
      <c r="CM109" s="612"/>
      <c r="CN109" s="780"/>
      <c r="CO109" s="767"/>
      <c r="CP109" s="780"/>
      <c r="CQ109" s="770"/>
      <c r="CR109" s="780"/>
      <c r="CS109" s="612"/>
      <c r="CT109" s="780"/>
      <c r="CU109" s="612"/>
      <c r="CV109" s="780"/>
      <c r="CW109" s="612"/>
      <c r="CX109" s="780"/>
      <c r="CY109" s="767"/>
      <c r="CZ109" s="780"/>
      <c r="DA109" s="612"/>
      <c r="DB109" s="780"/>
      <c r="DC109" s="767"/>
      <c r="DD109" s="780"/>
      <c r="DE109" s="612"/>
      <c r="DF109" s="780"/>
      <c r="DG109" s="612"/>
      <c r="DH109" s="780"/>
      <c r="DI109" s="612"/>
      <c r="DJ109" s="780"/>
      <c r="DK109" s="612"/>
      <c r="DL109" s="780"/>
      <c r="DM109" s="612"/>
      <c r="DN109" s="780"/>
      <c r="DO109" s="612"/>
      <c r="DP109" s="780"/>
      <c r="DQ109" s="612"/>
      <c r="DR109" s="612"/>
      <c r="DS109" s="612">
        <f t="shared" si="929"/>
        <v>0</v>
      </c>
      <c r="DT109" s="84"/>
      <c r="DU109" s="424"/>
      <c r="DV109" s="424"/>
      <c r="DW109" s="424"/>
      <c r="DX109" s="424"/>
      <c r="DY109" s="424"/>
      <c r="DZ109" s="965"/>
      <c r="EA109" s="965"/>
      <c r="EB109" s="764"/>
      <c r="EC109" s="424"/>
      <c r="ED109" s="424"/>
      <c r="EE109" s="424"/>
      <c r="EF109" s="424"/>
      <c r="EG109" s="424"/>
      <c r="EH109" s="424"/>
      <c r="EI109" s="424"/>
      <c r="EJ109" s="429">
        <f t="shared" si="679"/>
        <v>0</v>
      </c>
      <c r="EK109" s="429">
        <f t="shared" si="680"/>
        <v>0</v>
      </c>
      <c r="EL109" s="429">
        <f t="shared" si="681"/>
        <v>0</v>
      </c>
      <c r="EM109" s="1058">
        <f t="shared" si="682"/>
        <v>0</v>
      </c>
      <c r="EN109" s="1058">
        <f t="shared" si="683"/>
        <v>0</v>
      </c>
      <c r="EO109" s="1058">
        <f t="shared" si="684"/>
        <v>0</v>
      </c>
      <c r="EP109" s="1058">
        <f t="shared" si="685"/>
        <v>0</v>
      </c>
      <c r="EQ109" s="1058">
        <f t="shared" si="686"/>
        <v>0</v>
      </c>
      <c r="ER109" s="1058">
        <f t="shared" si="687"/>
        <v>0</v>
      </c>
      <c r="ES109" s="1058">
        <f t="shared" si="688"/>
        <v>0</v>
      </c>
      <c r="ET109" s="1058">
        <f t="shared" si="689"/>
        <v>0</v>
      </c>
      <c r="EU109" s="1058">
        <f t="shared" si="690"/>
        <v>0</v>
      </c>
      <c r="EV109" s="1058">
        <f t="shared" si="691"/>
        <v>0</v>
      </c>
      <c r="EW109" s="1058">
        <f t="shared" si="692"/>
        <v>0</v>
      </c>
      <c r="EX109" s="1058">
        <f t="shared" si="693"/>
        <v>0</v>
      </c>
      <c r="EY109" s="1058">
        <f t="shared" si="694"/>
        <v>0</v>
      </c>
      <c r="EZ109" s="1058">
        <f t="shared" si="695"/>
        <v>0</v>
      </c>
      <c r="FA109" s="1058">
        <f t="shared" si="696"/>
        <v>0</v>
      </c>
      <c r="FB109" s="1058">
        <f t="shared" si="697"/>
        <v>0</v>
      </c>
      <c r="FC109" s="1058">
        <f t="shared" si="698"/>
        <v>0</v>
      </c>
      <c r="FD109" s="1058">
        <f t="shared" si="699"/>
        <v>0</v>
      </c>
      <c r="FE109" s="1058">
        <f t="shared" si="700"/>
        <v>0</v>
      </c>
      <c r="FF109" s="1058">
        <f t="shared" si="701"/>
        <v>0</v>
      </c>
      <c r="FG109" s="1058">
        <f t="shared" si="702"/>
        <v>0</v>
      </c>
      <c r="FH109" s="1058">
        <f t="shared" si="703"/>
        <v>0</v>
      </c>
      <c r="FI109" s="1058">
        <f t="shared" si="704"/>
        <v>0</v>
      </c>
      <c r="FJ109" s="1058">
        <f t="shared" si="705"/>
        <v>0</v>
      </c>
      <c r="FK109" s="1058">
        <f t="shared" si="706"/>
        <v>0</v>
      </c>
      <c r="FL109" s="1058">
        <f t="shared" si="707"/>
        <v>0</v>
      </c>
      <c r="FM109" s="1058">
        <f t="shared" si="708"/>
        <v>0</v>
      </c>
      <c r="FN109" s="1058">
        <f t="shared" si="709"/>
        <v>0</v>
      </c>
      <c r="FO109" s="1059">
        <f t="shared" si="710"/>
        <v>0</v>
      </c>
      <c r="FP109" s="1058">
        <f t="shared" si="711"/>
        <v>0</v>
      </c>
      <c r="FQ109" s="1058">
        <f t="shared" si="712"/>
        <v>0</v>
      </c>
      <c r="FR109" s="1058">
        <f t="shared" si="713"/>
        <v>0</v>
      </c>
      <c r="FS109" s="1058">
        <f t="shared" si="714"/>
        <v>0</v>
      </c>
      <c r="FT109" s="1058">
        <f t="shared" si="715"/>
        <v>0</v>
      </c>
      <c r="FU109" s="1058">
        <f t="shared" si="716"/>
        <v>0</v>
      </c>
      <c r="FV109" s="1058">
        <f t="shared" si="717"/>
        <v>0</v>
      </c>
      <c r="FW109" s="1058">
        <f t="shared" si="718"/>
        <v>0</v>
      </c>
      <c r="FX109" s="1058">
        <f t="shared" si="719"/>
        <v>0</v>
      </c>
      <c r="FY109" s="1058">
        <f t="shared" si="720"/>
        <v>0</v>
      </c>
      <c r="FZ109" s="1058">
        <f t="shared" si="721"/>
        <v>0</v>
      </c>
      <c r="GA109" s="1058">
        <f t="shared" si="722"/>
        <v>0</v>
      </c>
      <c r="GB109" s="1058">
        <f t="shared" si="723"/>
        <v>0</v>
      </c>
      <c r="GC109" s="1058">
        <f t="shared" si="724"/>
        <v>0</v>
      </c>
      <c r="GE109" s="1058">
        <v>0</v>
      </c>
      <c r="GF109" s="1058">
        <v>0</v>
      </c>
      <c r="GG109" s="424"/>
      <c r="GH109" s="424"/>
      <c r="GI109" s="424"/>
      <c r="GJ109" s="424"/>
      <c r="GL109" s="559"/>
      <c r="GM109" s="559"/>
      <c r="GN109" s="423"/>
      <c r="GO109" s="423"/>
      <c r="GP109" s="406"/>
      <c r="GQ109" s="406"/>
      <c r="GR109" s="422"/>
    </row>
    <row r="110" spans="1:200" ht="24.95" customHeight="1" x14ac:dyDescent="0.45">
      <c r="A110" s="424"/>
      <c r="B110" s="965"/>
      <c r="C110" s="965"/>
      <c r="D110" s="764"/>
      <c r="E110" s="424"/>
      <c r="F110" s="424"/>
      <c r="G110" s="424"/>
      <c r="H110" s="424"/>
      <c r="I110" s="424"/>
      <c r="J110" s="541"/>
      <c r="K110" s="424"/>
      <c r="L110" s="424"/>
      <c r="M110" s="608">
        <f t="shared" si="939"/>
        <v>0</v>
      </c>
      <c r="N110" s="70"/>
      <c r="O110" s="852"/>
      <c r="P110" s="866"/>
      <c r="Q110" s="852"/>
      <c r="R110" s="866"/>
      <c r="S110" s="852"/>
      <c r="T110" s="866"/>
      <c r="U110" s="867"/>
      <c r="V110" s="866"/>
      <c r="W110" s="867"/>
      <c r="X110" s="852"/>
      <c r="Y110" s="852"/>
      <c r="Z110" s="866"/>
      <c r="AA110" s="867"/>
      <c r="AB110" s="866"/>
      <c r="AC110" s="852"/>
      <c r="AD110" s="866"/>
      <c r="AE110" s="855"/>
      <c r="AF110" s="866"/>
      <c r="AG110" s="867"/>
      <c r="AH110" s="866"/>
      <c r="AI110" s="867"/>
      <c r="AJ110" s="866"/>
      <c r="AK110" s="867"/>
      <c r="AL110" s="866"/>
      <c r="AM110" s="852"/>
      <c r="AN110" s="866"/>
      <c r="AO110" s="867"/>
      <c r="AP110" s="866"/>
      <c r="AQ110" s="852"/>
      <c r="AR110" s="866"/>
      <c r="AS110" s="852"/>
      <c r="AT110" s="866"/>
      <c r="AU110" s="867"/>
      <c r="AV110" s="866"/>
      <c r="AW110" s="867"/>
      <c r="AX110" s="866"/>
      <c r="AY110" s="867"/>
      <c r="AZ110" s="866"/>
      <c r="BA110" s="867"/>
      <c r="BB110" s="866"/>
      <c r="BC110" s="867"/>
      <c r="BD110" s="866"/>
      <c r="BE110" s="867"/>
      <c r="BF110" s="867"/>
      <c r="BG110" s="867">
        <f t="shared" si="940"/>
        <v>0</v>
      </c>
      <c r="BH110" s="84"/>
      <c r="BI110" s="424"/>
      <c r="BJ110" s="424"/>
      <c r="BK110" s="424"/>
      <c r="BL110" s="424"/>
      <c r="BM110" s="424"/>
      <c r="BN110" s="965"/>
      <c r="BO110" s="965"/>
      <c r="BP110" s="764"/>
      <c r="BQ110" s="424"/>
      <c r="BR110" s="424"/>
      <c r="BS110" s="424"/>
      <c r="BT110" s="424"/>
      <c r="BU110" s="424"/>
      <c r="BV110" s="541"/>
      <c r="BW110" s="541"/>
      <c r="BX110" s="424"/>
      <c r="BY110" s="608">
        <f t="shared" si="928"/>
        <v>0</v>
      </c>
      <c r="BZ110" s="70"/>
      <c r="CA110" s="767"/>
      <c r="CB110" s="796"/>
      <c r="CC110" s="767"/>
      <c r="CD110" s="796"/>
      <c r="CE110" s="767"/>
      <c r="CF110" s="780"/>
      <c r="CG110" s="612"/>
      <c r="CH110" s="780"/>
      <c r="CI110" s="612"/>
      <c r="CJ110" s="612"/>
      <c r="CK110" s="767"/>
      <c r="CL110" s="780"/>
      <c r="CM110" s="612"/>
      <c r="CN110" s="780"/>
      <c r="CO110" s="767"/>
      <c r="CP110" s="780"/>
      <c r="CQ110" s="770"/>
      <c r="CR110" s="780"/>
      <c r="CS110" s="612"/>
      <c r="CT110" s="780"/>
      <c r="CU110" s="612"/>
      <c r="CV110" s="780"/>
      <c r="CW110" s="612"/>
      <c r="CX110" s="780"/>
      <c r="CY110" s="767"/>
      <c r="CZ110" s="780"/>
      <c r="DA110" s="612"/>
      <c r="DB110" s="780"/>
      <c r="DC110" s="767"/>
      <c r="DD110" s="780"/>
      <c r="DE110" s="612"/>
      <c r="DF110" s="780"/>
      <c r="DG110" s="612"/>
      <c r="DH110" s="780"/>
      <c r="DI110" s="612"/>
      <c r="DJ110" s="780"/>
      <c r="DK110" s="612"/>
      <c r="DL110" s="780"/>
      <c r="DM110" s="612"/>
      <c r="DN110" s="780"/>
      <c r="DO110" s="612"/>
      <c r="DP110" s="780"/>
      <c r="DQ110" s="612"/>
      <c r="DR110" s="612"/>
      <c r="DS110" s="612">
        <f t="shared" si="929"/>
        <v>0</v>
      </c>
      <c r="DT110" s="84"/>
      <c r="DU110" s="424"/>
      <c r="DV110" s="424"/>
      <c r="DW110" s="424"/>
      <c r="DX110" s="424"/>
      <c r="DY110" s="424"/>
      <c r="DZ110" s="965"/>
      <c r="EA110" s="965"/>
      <c r="EB110" s="764"/>
      <c r="EC110" s="424"/>
      <c r="ED110" s="424"/>
      <c r="EE110" s="424"/>
      <c r="EF110" s="424"/>
      <c r="EG110" s="424"/>
      <c r="EH110" s="424"/>
      <c r="EI110" s="424"/>
      <c r="EJ110" s="429">
        <f t="shared" si="679"/>
        <v>0</v>
      </c>
      <c r="EK110" s="429">
        <f t="shared" si="680"/>
        <v>0</v>
      </c>
      <c r="EL110" s="429">
        <f t="shared" si="681"/>
        <v>0</v>
      </c>
      <c r="EM110" s="1058">
        <f t="shared" si="682"/>
        <v>0</v>
      </c>
      <c r="EN110" s="1058">
        <f t="shared" si="683"/>
        <v>0</v>
      </c>
      <c r="EO110" s="1058">
        <f t="shared" si="684"/>
        <v>0</v>
      </c>
      <c r="EP110" s="1058">
        <f t="shared" si="685"/>
        <v>0</v>
      </c>
      <c r="EQ110" s="1058">
        <f t="shared" si="686"/>
        <v>0</v>
      </c>
      <c r="ER110" s="1058">
        <f t="shared" si="687"/>
        <v>0</v>
      </c>
      <c r="ES110" s="1058">
        <f t="shared" si="688"/>
        <v>0</v>
      </c>
      <c r="ET110" s="1058">
        <f t="shared" si="689"/>
        <v>0</v>
      </c>
      <c r="EU110" s="1058">
        <f t="shared" si="690"/>
        <v>0</v>
      </c>
      <c r="EV110" s="1058">
        <f t="shared" si="691"/>
        <v>0</v>
      </c>
      <c r="EW110" s="1058">
        <f t="shared" si="692"/>
        <v>0</v>
      </c>
      <c r="EX110" s="1058">
        <f t="shared" si="693"/>
        <v>0</v>
      </c>
      <c r="EY110" s="1058">
        <f t="shared" si="694"/>
        <v>0</v>
      </c>
      <c r="EZ110" s="1058">
        <f t="shared" si="695"/>
        <v>0</v>
      </c>
      <c r="FA110" s="1058">
        <f t="shared" si="696"/>
        <v>0</v>
      </c>
      <c r="FB110" s="1058">
        <f t="shared" si="697"/>
        <v>0</v>
      </c>
      <c r="FC110" s="1058">
        <f t="shared" si="698"/>
        <v>0</v>
      </c>
      <c r="FD110" s="1058">
        <f t="shared" si="699"/>
        <v>0</v>
      </c>
      <c r="FE110" s="1058">
        <f t="shared" si="700"/>
        <v>0</v>
      </c>
      <c r="FF110" s="1058">
        <f t="shared" si="701"/>
        <v>0</v>
      </c>
      <c r="FG110" s="1058">
        <f t="shared" si="702"/>
        <v>0</v>
      </c>
      <c r="FH110" s="1058">
        <f t="shared" si="703"/>
        <v>0</v>
      </c>
      <c r="FI110" s="1058">
        <f t="shared" si="704"/>
        <v>0</v>
      </c>
      <c r="FJ110" s="1058">
        <f t="shared" si="705"/>
        <v>0</v>
      </c>
      <c r="FK110" s="1058">
        <f t="shared" si="706"/>
        <v>0</v>
      </c>
      <c r="FL110" s="1058">
        <f t="shared" si="707"/>
        <v>0</v>
      </c>
      <c r="FM110" s="1058">
        <f t="shared" si="708"/>
        <v>0</v>
      </c>
      <c r="FN110" s="1058">
        <f t="shared" si="709"/>
        <v>0</v>
      </c>
      <c r="FO110" s="1059">
        <f t="shared" si="710"/>
        <v>0</v>
      </c>
      <c r="FP110" s="1058">
        <f t="shared" si="711"/>
        <v>0</v>
      </c>
      <c r="FQ110" s="1058">
        <f t="shared" si="712"/>
        <v>0</v>
      </c>
      <c r="FR110" s="1058">
        <f t="shared" si="713"/>
        <v>0</v>
      </c>
      <c r="FS110" s="1058">
        <f t="shared" si="714"/>
        <v>0</v>
      </c>
      <c r="FT110" s="1058">
        <f t="shared" si="715"/>
        <v>0</v>
      </c>
      <c r="FU110" s="1058">
        <f t="shared" si="716"/>
        <v>0</v>
      </c>
      <c r="FV110" s="1058">
        <f t="shared" si="717"/>
        <v>0</v>
      </c>
      <c r="FW110" s="1058">
        <f t="shared" si="718"/>
        <v>0</v>
      </c>
      <c r="FX110" s="1058">
        <f t="shared" si="719"/>
        <v>0</v>
      </c>
      <c r="FY110" s="1058">
        <f t="shared" si="720"/>
        <v>0</v>
      </c>
      <c r="FZ110" s="1058">
        <f t="shared" si="721"/>
        <v>0</v>
      </c>
      <c r="GA110" s="1058">
        <f t="shared" si="722"/>
        <v>0</v>
      </c>
      <c r="GB110" s="1058">
        <f t="shared" si="723"/>
        <v>0</v>
      </c>
      <c r="GC110" s="1058">
        <f t="shared" si="724"/>
        <v>0</v>
      </c>
      <c r="GE110" s="1058">
        <v>0</v>
      </c>
      <c r="GF110" s="1058">
        <v>0</v>
      </c>
      <c r="GG110" s="424"/>
      <c r="GH110" s="424"/>
      <c r="GI110" s="424"/>
      <c r="GJ110" s="424"/>
      <c r="GL110" s="559"/>
      <c r="GM110" s="559"/>
      <c r="GN110" s="423"/>
      <c r="GO110" s="423"/>
      <c r="GP110" s="406"/>
      <c r="GQ110" s="406"/>
      <c r="GR110" s="422"/>
    </row>
    <row r="111" spans="1:200" ht="24.95" customHeight="1" x14ac:dyDescent="0.45">
      <c r="A111" s="424"/>
      <c r="B111" s="959"/>
      <c r="C111" s="959"/>
      <c r="D111" s="764"/>
      <c r="E111" s="424"/>
      <c r="F111" s="424"/>
      <c r="G111" s="424"/>
      <c r="H111" s="424"/>
      <c r="I111" s="424"/>
      <c r="J111" s="541"/>
      <c r="K111" s="424"/>
      <c r="L111" s="424"/>
      <c r="M111" s="608">
        <f t="shared" si="939"/>
        <v>0</v>
      </c>
      <c r="N111" s="70"/>
      <c r="O111" s="852"/>
      <c r="P111" s="866"/>
      <c r="Q111" s="852"/>
      <c r="R111" s="866"/>
      <c r="S111" s="852"/>
      <c r="T111" s="866"/>
      <c r="U111" s="867"/>
      <c r="V111" s="866"/>
      <c r="W111" s="867"/>
      <c r="X111" s="852"/>
      <c r="Y111" s="852"/>
      <c r="Z111" s="866"/>
      <c r="AA111" s="867"/>
      <c r="AB111" s="866"/>
      <c r="AC111" s="852"/>
      <c r="AD111" s="866"/>
      <c r="AE111" s="855"/>
      <c r="AF111" s="866"/>
      <c r="AG111" s="867"/>
      <c r="AH111" s="866"/>
      <c r="AI111" s="867"/>
      <c r="AJ111" s="866"/>
      <c r="AK111" s="867"/>
      <c r="AL111" s="866"/>
      <c r="AM111" s="852"/>
      <c r="AN111" s="866"/>
      <c r="AO111" s="867"/>
      <c r="AP111" s="866"/>
      <c r="AQ111" s="852"/>
      <c r="AR111" s="866"/>
      <c r="AS111" s="852"/>
      <c r="AT111" s="866"/>
      <c r="AU111" s="867"/>
      <c r="AV111" s="866"/>
      <c r="AW111" s="867"/>
      <c r="AX111" s="866"/>
      <c r="AY111" s="867"/>
      <c r="AZ111" s="866"/>
      <c r="BA111" s="867"/>
      <c r="BB111" s="866"/>
      <c r="BC111" s="867"/>
      <c r="BD111" s="866"/>
      <c r="BE111" s="867"/>
      <c r="BF111" s="867"/>
      <c r="BG111" s="867">
        <f t="shared" si="940"/>
        <v>0</v>
      </c>
      <c r="BH111" s="84"/>
      <c r="BI111" s="424"/>
      <c r="BJ111" s="424"/>
      <c r="BK111" s="424"/>
      <c r="BL111" s="424"/>
      <c r="BM111" s="424"/>
      <c r="BN111" s="959"/>
      <c r="BO111" s="959"/>
      <c r="BP111" s="764"/>
      <c r="BQ111" s="424"/>
      <c r="BR111" s="424"/>
      <c r="BS111" s="424"/>
      <c r="BT111" s="424"/>
      <c r="BU111" s="424"/>
      <c r="BV111" s="541"/>
      <c r="BW111" s="541"/>
      <c r="BX111" s="424"/>
      <c r="BY111" s="608">
        <f t="shared" si="928"/>
        <v>0</v>
      </c>
      <c r="BZ111" s="70"/>
      <c r="CA111" s="767"/>
      <c r="CB111" s="796"/>
      <c r="CC111" s="767"/>
      <c r="CD111" s="796"/>
      <c r="CE111" s="767"/>
      <c r="CF111" s="780"/>
      <c r="CG111" s="612"/>
      <c r="CH111" s="780"/>
      <c r="CI111" s="612"/>
      <c r="CJ111" s="612"/>
      <c r="CK111" s="767"/>
      <c r="CL111" s="780"/>
      <c r="CM111" s="612"/>
      <c r="CN111" s="780"/>
      <c r="CO111" s="767"/>
      <c r="CP111" s="780"/>
      <c r="CQ111" s="770"/>
      <c r="CR111" s="780"/>
      <c r="CS111" s="612"/>
      <c r="CT111" s="780"/>
      <c r="CU111" s="612"/>
      <c r="CV111" s="780"/>
      <c r="CW111" s="612"/>
      <c r="CX111" s="780"/>
      <c r="CY111" s="767"/>
      <c r="CZ111" s="780"/>
      <c r="DA111" s="612"/>
      <c r="DB111" s="780"/>
      <c r="DC111" s="767"/>
      <c r="DD111" s="780"/>
      <c r="DE111" s="612"/>
      <c r="DF111" s="780"/>
      <c r="DG111" s="612"/>
      <c r="DH111" s="780"/>
      <c r="DI111" s="612"/>
      <c r="DJ111" s="780"/>
      <c r="DK111" s="612"/>
      <c r="DL111" s="780"/>
      <c r="DM111" s="612"/>
      <c r="DN111" s="780"/>
      <c r="DO111" s="612"/>
      <c r="DP111" s="780"/>
      <c r="DQ111" s="612"/>
      <c r="DR111" s="612"/>
      <c r="DS111" s="612">
        <f t="shared" si="929"/>
        <v>0</v>
      </c>
      <c r="DT111" s="84"/>
      <c r="DU111" s="424"/>
      <c r="DV111" s="424"/>
      <c r="DW111" s="424"/>
      <c r="DX111" s="424"/>
      <c r="DY111" s="424"/>
      <c r="DZ111" s="959"/>
      <c r="EA111" s="959"/>
      <c r="EB111" s="764"/>
      <c r="EC111" s="424"/>
      <c r="ED111" s="424"/>
      <c r="EE111" s="424"/>
      <c r="EF111" s="424"/>
      <c r="EG111" s="424"/>
      <c r="EH111" s="424"/>
      <c r="EI111" s="424"/>
      <c r="EJ111" s="429">
        <f t="shared" si="679"/>
        <v>0</v>
      </c>
      <c r="EK111" s="429">
        <f t="shared" si="680"/>
        <v>0</v>
      </c>
      <c r="EL111" s="429">
        <f t="shared" si="681"/>
        <v>0</v>
      </c>
      <c r="EM111" s="1058">
        <f t="shared" si="682"/>
        <v>0</v>
      </c>
      <c r="EN111" s="1058">
        <f t="shared" si="683"/>
        <v>0</v>
      </c>
      <c r="EO111" s="1058">
        <f t="shared" si="684"/>
        <v>0</v>
      </c>
      <c r="EP111" s="1058">
        <f t="shared" si="685"/>
        <v>0</v>
      </c>
      <c r="EQ111" s="1058">
        <f t="shared" si="686"/>
        <v>0</v>
      </c>
      <c r="ER111" s="1058">
        <f t="shared" si="687"/>
        <v>0</v>
      </c>
      <c r="ES111" s="1058">
        <f t="shared" si="688"/>
        <v>0</v>
      </c>
      <c r="ET111" s="1058">
        <f t="shared" si="689"/>
        <v>0</v>
      </c>
      <c r="EU111" s="1058">
        <f t="shared" si="690"/>
        <v>0</v>
      </c>
      <c r="EV111" s="1058">
        <f t="shared" si="691"/>
        <v>0</v>
      </c>
      <c r="EW111" s="1058">
        <f t="shared" si="692"/>
        <v>0</v>
      </c>
      <c r="EX111" s="1058">
        <f t="shared" si="693"/>
        <v>0</v>
      </c>
      <c r="EY111" s="1058">
        <f t="shared" si="694"/>
        <v>0</v>
      </c>
      <c r="EZ111" s="1058">
        <f t="shared" si="695"/>
        <v>0</v>
      </c>
      <c r="FA111" s="1058">
        <f t="shared" si="696"/>
        <v>0</v>
      </c>
      <c r="FB111" s="1058">
        <f t="shared" si="697"/>
        <v>0</v>
      </c>
      <c r="FC111" s="1058">
        <f t="shared" si="698"/>
        <v>0</v>
      </c>
      <c r="FD111" s="1058">
        <f t="shared" si="699"/>
        <v>0</v>
      </c>
      <c r="FE111" s="1058">
        <f t="shared" si="700"/>
        <v>0</v>
      </c>
      <c r="FF111" s="1058">
        <f t="shared" si="701"/>
        <v>0</v>
      </c>
      <c r="FG111" s="1058">
        <f t="shared" si="702"/>
        <v>0</v>
      </c>
      <c r="FH111" s="1058">
        <f t="shared" si="703"/>
        <v>0</v>
      </c>
      <c r="FI111" s="1058">
        <f t="shared" si="704"/>
        <v>0</v>
      </c>
      <c r="FJ111" s="1058">
        <f t="shared" si="705"/>
        <v>0</v>
      </c>
      <c r="FK111" s="1058">
        <f t="shared" si="706"/>
        <v>0</v>
      </c>
      <c r="FL111" s="1058">
        <f t="shared" si="707"/>
        <v>0</v>
      </c>
      <c r="FM111" s="1058">
        <f t="shared" si="708"/>
        <v>0</v>
      </c>
      <c r="FN111" s="1058">
        <f t="shared" si="709"/>
        <v>0</v>
      </c>
      <c r="FO111" s="1059">
        <f t="shared" si="710"/>
        <v>0</v>
      </c>
      <c r="FP111" s="1058">
        <f t="shared" si="711"/>
        <v>0</v>
      </c>
      <c r="FQ111" s="1058">
        <f t="shared" si="712"/>
        <v>0</v>
      </c>
      <c r="FR111" s="1058">
        <f t="shared" si="713"/>
        <v>0</v>
      </c>
      <c r="FS111" s="1058">
        <f t="shared" si="714"/>
        <v>0</v>
      </c>
      <c r="FT111" s="1058">
        <f t="shared" si="715"/>
        <v>0</v>
      </c>
      <c r="FU111" s="1058">
        <f t="shared" si="716"/>
        <v>0</v>
      </c>
      <c r="FV111" s="1058">
        <f t="shared" si="717"/>
        <v>0</v>
      </c>
      <c r="FW111" s="1058">
        <f t="shared" si="718"/>
        <v>0</v>
      </c>
      <c r="FX111" s="1058">
        <f t="shared" si="719"/>
        <v>0</v>
      </c>
      <c r="FY111" s="1058">
        <f t="shared" si="720"/>
        <v>0</v>
      </c>
      <c r="FZ111" s="1058">
        <f t="shared" si="721"/>
        <v>0</v>
      </c>
      <c r="GA111" s="1058">
        <f t="shared" si="722"/>
        <v>0</v>
      </c>
      <c r="GB111" s="1058">
        <f t="shared" si="723"/>
        <v>0</v>
      </c>
      <c r="GC111" s="1058">
        <f t="shared" si="724"/>
        <v>0</v>
      </c>
      <c r="GE111" s="1058">
        <v>0</v>
      </c>
      <c r="GF111" s="1058">
        <v>0</v>
      </c>
      <c r="GG111" s="424"/>
      <c r="GH111" s="424"/>
      <c r="GI111" s="424"/>
      <c r="GJ111" s="424"/>
      <c r="GL111" s="559"/>
      <c r="GM111" s="559"/>
      <c r="GN111" s="406"/>
      <c r="GO111" s="406"/>
      <c r="GP111" s="406"/>
      <c r="GQ111" s="406"/>
      <c r="GR111" s="422"/>
    </row>
    <row r="112" spans="1:200" ht="24.95" customHeight="1" x14ac:dyDescent="0.45">
      <c r="A112" s="424"/>
      <c r="B112" s="959"/>
      <c r="C112" s="959"/>
      <c r="D112" s="764"/>
      <c r="E112" s="424"/>
      <c r="F112" s="424"/>
      <c r="G112" s="424"/>
      <c r="H112" s="424"/>
      <c r="I112" s="424"/>
      <c r="J112" s="541"/>
      <c r="K112" s="424"/>
      <c r="L112" s="424"/>
      <c r="M112" s="608">
        <f t="shared" si="939"/>
        <v>0</v>
      </c>
      <c r="N112" s="70"/>
      <c r="O112" s="852"/>
      <c r="P112" s="866"/>
      <c r="Q112" s="852"/>
      <c r="R112" s="866"/>
      <c r="S112" s="852"/>
      <c r="T112" s="866"/>
      <c r="U112" s="867"/>
      <c r="V112" s="866"/>
      <c r="W112" s="867"/>
      <c r="X112" s="852"/>
      <c r="Y112" s="852"/>
      <c r="Z112" s="866"/>
      <c r="AA112" s="867"/>
      <c r="AB112" s="866"/>
      <c r="AC112" s="852"/>
      <c r="AD112" s="866"/>
      <c r="AE112" s="855"/>
      <c r="AF112" s="866"/>
      <c r="AG112" s="867"/>
      <c r="AH112" s="866"/>
      <c r="AI112" s="867"/>
      <c r="AJ112" s="866"/>
      <c r="AK112" s="867"/>
      <c r="AL112" s="866"/>
      <c r="AM112" s="852"/>
      <c r="AN112" s="866"/>
      <c r="AO112" s="867"/>
      <c r="AP112" s="866"/>
      <c r="AQ112" s="852"/>
      <c r="AR112" s="866"/>
      <c r="AS112" s="852"/>
      <c r="AT112" s="866"/>
      <c r="AU112" s="867"/>
      <c r="AV112" s="866"/>
      <c r="AW112" s="867"/>
      <c r="AX112" s="866"/>
      <c r="AY112" s="867"/>
      <c r="AZ112" s="866"/>
      <c r="BA112" s="867"/>
      <c r="BB112" s="866"/>
      <c r="BC112" s="867"/>
      <c r="BD112" s="866"/>
      <c r="BE112" s="867"/>
      <c r="BF112" s="867"/>
      <c r="BG112" s="867">
        <f t="shared" si="940"/>
        <v>0</v>
      </c>
      <c r="BH112" s="84"/>
      <c r="BI112" s="424"/>
      <c r="BJ112" s="424"/>
      <c r="BK112" s="424"/>
      <c r="BL112" s="424"/>
      <c r="BM112" s="424"/>
      <c r="BN112" s="959"/>
      <c r="BO112" s="959"/>
      <c r="BP112" s="764"/>
      <c r="BQ112" s="424"/>
      <c r="BR112" s="424"/>
      <c r="BS112" s="424"/>
      <c r="BT112" s="424"/>
      <c r="BU112" s="424"/>
      <c r="BV112" s="541"/>
      <c r="BW112" s="541"/>
      <c r="BX112" s="424"/>
      <c r="BY112" s="608">
        <f t="shared" si="928"/>
        <v>0</v>
      </c>
      <c r="BZ112" s="70"/>
      <c r="CA112" s="767"/>
      <c r="CB112" s="796"/>
      <c r="CC112" s="767"/>
      <c r="CD112" s="796"/>
      <c r="CE112" s="767"/>
      <c r="CF112" s="780"/>
      <c r="CG112" s="612"/>
      <c r="CH112" s="780"/>
      <c r="CI112" s="612"/>
      <c r="CJ112" s="612"/>
      <c r="CK112" s="767"/>
      <c r="CL112" s="780"/>
      <c r="CM112" s="612"/>
      <c r="CN112" s="780"/>
      <c r="CO112" s="767"/>
      <c r="CP112" s="780"/>
      <c r="CQ112" s="770"/>
      <c r="CR112" s="780"/>
      <c r="CS112" s="612"/>
      <c r="CT112" s="780"/>
      <c r="CU112" s="612"/>
      <c r="CV112" s="780"/>
      <c r="CW112" s="612"/>
      <c r="CX112" s="780"/>
      <c r="CY112" s="767"/>
      <c r="CZ112" s="780"/>
      <c r="DA112" s="612"/>
      <c r="DB112" s="780"/>
      <c r="DC112" s="767"/>
      <c r="DD112" s="780"/>
      <c r="DE112" s="612"/>
      <c r="DF112" s="780"/>
      <c r="DG112" s="612"/>
      <c r="DH112" s="780"/>
      <c r="DI112" s="612"/>
      <c r="DJ112" s="780"/>
      <c r="DK112" s="612"/>
      <c r="DL112" s="780"/>
      <c r="DM112" s="612"/>
      <c r="DN112" s="780"/>
      <c r="DO112" s="612"/>
      <c r="DP112" s="780"/>
      <c r="DQ112" s="612"/>
      <c r="DR112" s="612"/>
      <c r="DS112" s="612">
        <f t="shared" si="929"/>
        <v>0</v>
      </c>
      <c r="DT112" s="84"/>
      <c r="DU112" s="424"/>
      <c r="DV112" s="424"/>
      <c r="DW112" s="424"/>
      <c r="DX112" s="424"/>
      <c r="DY112" s="424"/>
      <c r="DZ112" s="959"/>
      <c r="EA112" s="959"/>
      <c r="EB112" s="764"/>
      <c r="EC112" s="424"/>
      <c r="ED112" s="424"/>
      <c r="EE112" s="424"/>
      <c r="EF112" s="424"/>
      <c r="EG112" s="424"/>
      <c r="EH112" s="424"/>
      <c r="EI112" s="424"/>
      <c r="EJ112" s="429">
        <f t="shared" si="679"/>
        <v>0</v>
      </c>
      <c r="EK112" s="429">
        <f t="shared" si="680"/>
        <v>0</v>
      </c>
      <c r="EL112" s="429">
        <f t="shared" si="681"/>
        <v>0</v>
      </c>
      <c r="EM112" s="1058">
        <f t="shared" si="682"/>
        <v>0</v>
      </c>
      <c r="EN112" s="1058">
        <f t="shared" si="683"/>
        <v>0</v>
      </c>
      <c r="EO112" s="1058">
        <f t="shared" si="684"/>
        <v>0</v>
      </c>
      <c r="EP112" s="1058">
        <f t="shared" si="685"/>
        <v>0</v>
      </c>
      <c r="EQ112" s="1058">
        <f t="shared" si="686"/>
        <v>0</v>
      </c>
      <c r="ER112" s="1058">
        <f t="shared" si="687"/>
        <v>0</v>
      </c>
      <c r="ES112" s="1058">
        <f t="shared" si="688"/>
        <v>0</v>
      </c>
      <c r="ET112" s="1058">
        <f t="shared" si="689"/>
        <v>0</v>
      </c>
      <c r="EU112" s="1058">
        <f t="shared" si="690"/>
        <v>0</v>
      </c>
      <c r="EV112" s="1058">
        <f t="shared" si="691"/>
        <v>0</v>
      </c>
      <c r="EW112" s="1058">
        <f t="shared" si="692"/>
        <v>0</v>
      </c>
      <c r="EX112" s="1058">
        <f t="shared" si="693"/>
        <v>0</v>
      </c>
      <c r="EY112" s="1058">
        <f t="shared" si="694"/>
        <v>0</v>
      </c>
      <c r="EZ112" s="1058">
        <f t="shared" si="695"/>
        <v>0</v>
      </c>
      <c r="FA112" s="1058">
        <f t="shared" si="696"/>
        <v>0</v>
      </c>
      <c r="FB112" s="1058">
        <f t="shared" si="697"/>
        <v>0</v>
      </c>
      <c r="FC112" s="1058">
        <f t="shared" si="698"/>
        <v>0</v>
      </c>
      <c r="FD112" s="1058">
        <f t="shared" si="699"/>
        <v>0</v>
      </c>
      <c r="FE112" s="1058">
        <f t="shared" si="700"/>
        <v>0</v>
      </c>
      <c r="FF112" s="1058">
        <f t="shared" si="701"/>
        <v>0</v>
      </c>
      <c r="FG112" s="1058">
        <f t="shared" si="702"/>
        <v>0</v>
      </c>
      <c r="FH112" s="1058">
        <f t="shared" si="703"/>
        <v>0</v>
      </c>
      <c r="FI112" s="1058">
        <f t="shared" si="704"/>
        <v>0</v>
      </c>
      <c r="FJ112" s="1058">
        <f t="shared" si="705"/>
        <v>0</v>
      </c>
      <c r="FK112" s="1058">
        <f t="shared" si="706"/>
        <v>0</v>
      </c>
      <c r="FL112" s="1058">
        <f t="shared" si="707"/>
        <v>0</v>
      </c>
      <c r="FM112" s="1058">
        <f t="shared" si="708"/>
        <v>0</v>
      </c>
      <c r="FN112" s="1058">
        <f t="shared" si="709"/>
        <v>0</v>
      </c>
      <c r="FO112" s="1059">
        <f t="shared" si="710"/>
        <v>0</v>
      </c>
      <c r="FP112" s="1058">
        <f t="shared" si="711"/>
        <v>0</v>
      </c>
      <c r="FQ112" s="1058">
        <f t="shared" si="712"/>
        <v>0</v>
      </c>
      <c r="FR112" s="1058">
        <f t="shared" si="713"/>
        <v>0</v>
      </c>
      <c r="FS112" s="1058">
        <f t="shared" si="714"/>
        <v>0</v>
      </c>
      <c r="FT112" s="1058">
        <f t="shared" si="715"/>
        <v>0</v>
      </c>
      <c r="FU112" s="1058">
        <f t="shared" si="716"/>
        <v>0</v>
      </c>
      <c r="FV112" s="1058">
        <f t="shared" si="717"/>
        <v>0</v>
      </c>
      <c r="FW112" s="1058">
        <f t="shared" si="718"/>
        <v>0</v>
      </c>
      <c r="FX112" s="1058">
        <f t="shared" si="719"/>
        <v>0</v>
      </c>
      <c r="FY112" s="1058">
        <f t="shared" si="720"/>
        <v>0</v>
      </c>
      <c r="FZ112" s="1058">
        <f t="shared" si="721"/>
        <v>0</v>
      </c>
      <c r="GA112" s="1058">
        <f t="shared" si="722"/>
        <v>0</v>
      </c>
      <c r="GB112" s="1058">
        <f t="shared" si="723"/>
        <v>0</v>
      </c>
      <c r="GC112" s="1058">
        <f t="shared" si="724"/>
        <v>0</v>
      </c>
      <c r="GE112" s="1058">
        <v>0</v>
      </c>
      <c r="GF112" s="1058">
        <v>0</v>
      </c>
      <c r="GG112" s="424"/>
      <c r="GH112" s="424"/>
      <c r="GI112" s="424"/>
      <c r="GJ112" s="424"/>
      <c r="GL112" s="559"/>
      <c r="GM112" s="559"/>
      <c r="GN112" s="406"/>
      <c r="GO112" s="406"/>
      <c r="GP112" s="406"/>
      <c r="GQ112" s="406"/>
      <c r="GR112" s="422"/>
    </row>
    <row r="113" spans="1:200" ht="24.95" customHeight="1" x14ac:dyDescent="0.45">
      <c r="A113" s="424"/>
      <c r="B113" s="959"/>
      <c r="C113" s="959"/>
      <c r="D113" s="764"/>
      <c r="E113" s="424"/>
      <c r="F113" s="424"/>
      <c r="G113" s="424"/>
      <c r="H113" s="424"/>
      <c r="I113" s="424"/>
      <c r="J113" s="541"/>
      <c r="K113" s="424"/>
      <c r="L113" s="424"/>
      <c r="M113" s="608">
        <f t="shared" si="939"/>
        <v>0</v>
      </c>
      <c r="N113" s="70"/>
      <c r="O113" s="852"/>
      <c r="P113" s="866"/>
      <c r="Q113" s="852"/>
      <c r="R113" s="866"/>
      <c r="S113" s="852"/>
      <c r="T113" s="866"/>
      <c r="U113" s="867"/>
      <c r="V113" s="866"/>
      <c r="W113" s="867"/>
      <c r="X113" s="852"/>
      <c r="Y113" s="852"/>
      <c r="Z113" s="866"/>
      <c r="AA113" s="867"/>
      <c r="AB113" s="866"/>
      <c r="AC113" s="852"/>
      <c r="AD113" s="866"/>
      <c r="AE113" s="855"/>
      <c r="AF113" s="866"/>
      <c r="AG113" s="867"/>
      <c r="AH113" s="866"/>
      <c r="AI113" s="867"/>
      <c r="AJ113" s="866"/>
      <c r="AK113" s="867"/>
      <c r="AL113" s="866"/>
      <c r="AM113" s="852"/>
      <c r="AN113" s="866"/>
      <c r="AO113" s="867"/>
      <c r="AP113" s="866"/>
      <c r="AQ113" s="852"/>
      <c r="AR113" s="866"/>
      <c r="AS113" s="852"/>
      <c r="AT113" s="866"/>
      <c r="AU113" s="867"/>
      <c r="AV113" s="866"/>
      <c r="AW113" s="867"/>
      <c r="AX113" s="866"/>
      <c r="AY113" s="867"/>
      <c r="AZ113" s="866"/>
      <c r="BA113" s="867"/>
      <c r="BB113" s="866"/>
      <c r="BC113" s="867"/>
      <c r="BD113" s="866"/>
      <c r="BE113" s="867"/>
      <c r="BF113" s="867"/>
      <c r="BG113" s="867">
        <f t="shared" si="940"/>
        <v>0</v>
      </c>
      <c r="BH113" s="84"/>
      <c r="BI113" s="424"/>
      <c r="BJ113" s="424"/>
      <c r="BK113" s="424"/>
      <c r="BL113" s="424"/>
      <c r="BM113" s="424"/>
      <c r="BN113" s="959"/>
      <c r="BO113" s="959"/>
      <c r="BP113" s="764"/>
      <c r="BQ113" s="424"/>
      <c r="BR113" s="424"/>
      <c r="BS113" s="424"/>
      <c r="BT113" s="424"/>
      <c r="BU113" s="424"/>
      <c r="BV113" s="541"/>
      <c r="BW113" s="541"/>
      <c r="BX113" s="424"/>
      <c r="BY113" s="608">
        <f t="shared" si="928"/>
        <v>0</v>
      </c>
      <c r="BZ113" s="70"/>
      <c r="CA113" s="767"/>
      <c r="CB113" s="796"/>
      <c r="CC113" s="767"/>
      <c r="CD113" s="796"/>
      <c r="CE113" s="767"/>
      <c r="CF113" s="780"/>
      <c r="CG113" s="612"/>
      <c r="CH113" s="780"/>
      <c r="CI113" s="612"/>
      <c r="CJ113" s="612"/>
      <c r="CK113" s="767"/>
      <c r="CL113" s="780"/>
      <c r="CM113" s="612"/>
      <c r="CN113" s="780"/>
      <c r="CO113" s="767"/>
      <c r="CP113" s="780"/>
      <c r="CQ113" s="770"/>
      <c r="CR113" s="780"/>
      <c r="CS113" s="612"/>
      <c r="CT113" s="780"/>
      <c r="CU113" s="612"/>
      <c r="CV113" s="780"/>
      <c r="CW113" s="612"/>
      <c r="CX113" s="780"/>
      <c r="CY113" s="767"/>
      <c r="CZ113" s="780"/>
      <c r="DA113" s="612"/>
      <c r="DB113" s="780"/>
      <c r="DC113" s="767"/>
      <c r="DD113" s="780"/>
      <c r="DE113" s="612"/>
      <c r="DF113" s="780"/>
      <c r="DG113" s="612"/>
      <c r="DH113" s="780"/>
      <c r="DI113" s="612"/>
      <c r="DJ113" s="780"/>
      <c r="DK113" s="612"/>
      <c r="DL113" s="780"/>
      <c r="DM113" s="612"/>
      <c r="DN113" s="780"/>
      <c r="DO113" s="612"/>
      <c r="DP113" s="780"/>
      <c r="DQ113" s="612"/>
      <c r="DR113" s="612"/>
      <c r="DS113" s="612">
        <f t="shared" si="929"/>
        <v>0</v>
      </c>
      <c r="DT113" s="84"/>
      <c r="DU113" s="424"/>
      <c r="DV113" s="424"/>
      <c r="DW113" s="424"/>
      <c r="DX113" s="424"/>
      <c r="DY113" s="424"/>
      <c r="DZ113" s="959"/>
      <c r="EA113" s="959"/>
      <c r="EB113" s="764"/>
      <c r="EC113" s="424"/>
      <c r="ED113" s="424"/>
      <c r="EE113" s="424"/>
      <c r="EF113" s="424"/>
      <c r="EG113" s="424"/>
      <c r="EH113" s="424"/>
      <c r="EI113" s="424"/>
      <c r="EJ113" s="429">
        <f t="shared" si="679"/>
        <v>0</v>
      </c>
      <c r="EK113" s="429">
        <f t="shared" si="680"/>
        <v>0</v>
      </c>
      <c r="EL113" s="429">
        <f t="shared" si="681"/>
        <v>0</v>
      </c>
      <c r="EM113" s="1058">
        <f t="shared" si="682"/>
        <v>0</v>
      </c>
      <c r="EN113" s="1058">
        <f t="shared" si="683"/>
        <v>0</v>
      </c>
      <c r="EO113" s="1058">
        <f t="shared" si="684"/>
        <v>0</v>
      </c>
      <c r="EP113" s="1058">
        <f t="shared" si="685"/>
        <v>0</v>
      </c>
      <c r="EQ113" s="1058">
        <f t="shared" si="686"/>
        <v>0</v>
      </c>
      <c r="ER113" s="1058">
        <f t="shared" si="687"/>
        <v>0</v>
      </c>
      <c r="ES113" s="1058">
        <f t="shared" si="688"/>
        <v>0</v>
      </c>
      <c r="ET113" s="1058">
        <f t="shared" si="689"/>
        <v>0</v>
      </c>
      <c r="EU113" s="1058">
        <f t="shared" si="690"/>
        <v>0</v>
      </c>
      <c r="EV113" s="1058">
        <f t="shared" si="691"/>
        <v>0</v>
      </c>
      <c r="EW113" s="1058">
        <f t="shared" si="692"/>
        <v>0</v>
      </c>
      <c r="EX113" s="1058">
        <f t="shared" si="693"/>
        <v>0</v>
      </c>
      <c r="EY113" s="1058">
        <f t="shared" si="694"/>
        <v>0</v>
      </c>
      <c r="EZ113" s="1058">
        <f t="shared" si="695"/>
        <v>0</v>
      </c>
      <c r="FA113" s="1058">
        <f t="shared" si="696"/>
        <v>0</v>
      </c>
      <c r="FB113" s="1058">
        <f t="shared" si="697"/>
        <v>0</v>
      </c>
      <c r="FC113" s="1058">
        <f t="shared" si="698"/>
        <v>0</v>
      </c>
      <c r="FD113" s="1058">
        <f t="shared" si="699"/>
        <v>0</v>
      </c>
      <c r="FE113" s="1058">
        <f t="shared" si="700"/>
        <v>0</v>
      </c>
      <c r="FF113" s="1058">
        <f t="shared" si="701"/>
        <v>0</v>
      </c>
      <c r="FG113" s="1058">
        <f t="shared" si="702"/>
        <v>0</v>
      </c>
      <c r="FH113" s="1058">
        <f t="shared" si="703"/>
        <v>0</v>
      </c>
      <c r="FI113" s="1058">
        <f t="shared" si="704"/>
        <v>0</v>
      </c>
      <c r="FJ113" s="1058">
        <f t="shared" si="705"/>
        <v>0</v>
      </c>
      <c r="FK113" s="1058">
        <f t="shared" si="706"/>
        <v>0</v>
      </c>
      <c r="FL113" s="1058">
        <f t="shared" si="707"/>
        <v>0</v>
      </c>
      <c r="FM113" s="1058">
        <f t="shared" si="708"/>
        <v>0</v>
      </c>
      <c r="FN113" s="1058">
        <f t="shared" si="709"/>
        <v>0</v>
      </c>
      <c r="FO113" s="1059">
        <f t="shared" si="710"/>
        <v>0</v>
      </c>
      <c r="FP113" s="1058">
        <f t="shared" si="711"/>
        <v>0</v>
      </c>
      <c r="FQ113" s="1058">
        <f t="shared" si="712"/>
        <v>0</v>
      </c>
      <c r="FR113" s="1058">
        <f t="shared" si="713"/>
        <v>0</v>
      </c>
      <c r="FS113" s="1058">
        <f t="shared" si="714"/>
        <v>0</v>
      </c>
      <c r="FT113" s="1058">
        <f t="shared" si="715"/>
        <v>0</v>
      </c>
      <c r="FU113" s="1058">
        <f t="shared" si="716"/>
        <v>0</v>
      </c>
      <c r="FV113" s="1058">
        <f t="shared" si="717"/>
        <v>0</v>
      </c>
      <c r="FW113" s="1058">
        <f t="shared" si="718"/>
        <v>0</v>
      </c>
      <c r="FX113" s="1058">
        <f t="shared" si="719"/>
        <v>0</v>
      </c>
      <c r="FY113" s="1058">
        <f t="shared" si="720"/>
        <v>0</v>
      </c>
      <c r="FZ113" s="1058">
        <f t="shared" si="721"/>
        <v>0</v>
      </c>
      <c r="GA113" s="1058">
        <f t="shared" si="722"/>
        <v>0</v>
      </c>
      <c r="GB113" s="1058">
        <f t="shared" si="723"/>
        <v>0</v>
      </c>
      <c r="GC113" s="1058">
        <f t="shared" si="724"/>
        <v>0</v>
      </c>
      <c r="GE113" s="1058">
        <v>0</v>
      </c>
      <c r="GF113" s="1058">
        <v>0</v>
      </c>
      <c r="GG113" s="424"/>
      <c r="GH113" s="424"/>
      <c r="GI113" s="424"/>
      <c r="GJ113" s="424"/>
      <c r="GL113" s="559"/>
      <c r="GM113" s="559"/>
      <c r="GN113" s="406"/>
      <c r="GO113" s="406"/>
      <c r="GP113" s="406"/>
      <c r="GQ113" s="406"/>
      <c r="GR113" s="422"/>
    </row>
    <row r="114" spans="1:200" ht="24.95" customHeight="1" x14ac:dyDescent="0.45">
      <c r="A114" s="424"/>
      <c r="B114" s="959"/>
      <c r="C114" s="959"/>
      <c r="D114" s="764"/>
      <c r="E114" s="424"/>
      <c r="F114" s="424"/>
      <c r="G114" s="424"/>
      <c r="H114" s="424"/>
      <c r="I114" s="424"/>
      <c r="J114" s="541"/>
      <c r="K114" s="424"/>
      <c r="L114" s="424"/>
      <c r="M114" s="608">
        <f t="shared" si="939"/>
        <v>0</v>
      </c>
      <c r="N114" s="70"/>
      <c r="O114" s="852"/>
      <c r="P114" s="866"/>
      <c r="Q114" s="852"/>
      <c r="R114" s="866"/>
      <c r="S114" s="852"/>
      <c r="T114" s="866"/>
      <c r="U114" s="867"/>
      <c r="V114" s="866"/>
      <c r="W114" s="867"/>
      <c r="X114" s="852"/>
      <c r="Y114" s="852"/>
      <c r="Z114" s="866"/>
      <c r="AA114" s="867"/>
      <c r="AB114" s="866"/>
      <c r="AC114" s="852"/>
      <c r="AD114" s="866"/>
      <c r="AE114" s="855"/>
      <c r="AF114" s="866"/>
      <c r="AG114" s="867"/>
      <c r="AH114" s="866"/>
      <c r="AI114" s="867"/>
      <c r="AJ114" s="866"/>
      <c r="AK114" s="867"/>
      <c r="AL114" s="866"/>
      <c r="AM114" s="852"/>
      <c r="AN114" s="866"/>
      <c r="AO114" s="867"/>
      <c r="AP114" s="866"/>
      <c r="AQ114" s="852"/>
      <c r="AR114" s="866"/>
      <c r="AS114" s="852"/>
      <c r="AT114" s="866"/>
      <c r="AU114" s="867"/>
      <c r="AV114" s="866"/>
      <c r="AW114" s="867"/>
      <c r="AX114" s="866"/>
      <c r="AY114" s="867"/>
      <c r="AZ114" s="866"/>
      <c r="BA114" s="867"/>
      <c r="BB114" s="866"/>
      <c r="BC114" s="867"/>
      <c r="BD114" s="866"/>
      <c r="BE114" s="867"/>
      <c r="BF114" s="867"/>
      <c r="BG114" s="867">
        <f t="shared" si="940"/>
        <v>0</v>
      </c>
      <c r="BH114" s="84"/>
      <c r="BI114" s="424"/>
      <c r="BJ114" s="424"/>
      <c r="BK114" s="424"/>
      <c r="BL114" s="424"/>
      <c r="BM114" s="424"/>
      <c r="BN114" s="959"/>
      <c r="BO114" s="959"/>
      <c r="BP114" s="764"/>
      <c r="BQ114" s="424"/>
      <c r="BR114" s="424"/>
      <c r="BS114" s="424"/>
      <c r="BT114" s="424"/>
      <c r="BU114" s="424"/>
      <c r="BV114" s="541"/>
      <c r="BW114" s="541"/>
      <c r="BX114" s="424"/>
      <c r="BY114" s="608">
        <f t="shared" si="928"/>
        <v>0</v>
      </c>
      <c r="BZ114" s="70"/>
      <c r="CA114" s="767"/>
      <c r="CB114" s="796"/>
      <c r="CC114" s="767"/>
      <c r="CD114" s="796"/>
      <c r="CE114" s="767"/>
      <c r="CF114" s="780"/>
      <c r="CG114" s="612"/>
      <c r="CH114" s="780"/>
      <c r="CI114" s="612"/>
      <c r="CJ114" s="612"/>
      <c r="CK114" s="767"/>
      <c r="CL114" s="780"/>
      <c r="CM114" s="612"/>
      <c r="CN114" s="780"/>
      <c r="CO114" s="767"/>
      <c r="CP114" s="780"/>
      <c r="CQ114" s="770"/>
      <c r="CR114" s="780"/>
      <c r="CS114" s="612"/>
      <c r="CT114" s="780"/>
      <c r="CU114" s="612"/>
      <c r="CV114" s="780"/>
      <c r="CW114" s="612"/>
      <c r="CX114" s="780"/>
      <c r="CY114" s="767"/>
      <c r="CZ114" s="780"/>
      <c r="DA114" s="612"/>
      <c r="DB114" s="780"/>
      <c r="DC114" s="767"/>
      <c r="DD114" s="780"/>
      <c r="DE114" s="612"/>
      <c r="DF114" s="780"/>
      <c r="DG114" s="612"/>
      <c r="DH114" s="780"/>
      <c r="DI114" s="612"/>
      <c r="DJ114" s="780"/>
      <c r="DK114" s="612"/>
      <c r="DL114" s="780"/>
      <c r="DM114" s="612"/>
      <c r="DN114" s="780"/>
      <c r="DO114" s="612"/>
      <c r="DP114" s="780"/>
      <c r="DQ114" s="612"/>
      <c r="DR114" s="612"/>
      <c r="DS114" s="612">
        <f t="shared" si="929"/>
        <v>0</v>
      </c>
      <c r="DT114" s="84"/>
      <c r="DU114" s="424"/>
      <c r="DV114" s="424"/>
      <c r="DW114" s="424"/>
      <c r="DX114" s="424"/>
      <c r="DY114" s="424"/>
      <c r="DZ114" s="959"/>
      <c r="EA114" s="959"/>
      <c r="EB114" s="764"/>
      <c r="EC114" s="424"/>
      <c r="ED114" s="424"/>
      <c r="EE114" s="424"/>
      <c r="EF114" s="424"/>
      <c r="EG114" s="424"/>
      <c r="EH114" s="424"/>
      <c r="EI114" s="424"/>
      <c r="EJ114" s="429">
        <f t="shared" si="679"/>
        <v>0</v>
      </c>
      <c r="EK114" s="429">
        <f t="shared" si="680"/>
        <v>0</v>
      </c>
      <c r="EL114" s="429">
        <f t="shared" si="681"/>
        <v>0</v>
      </c>
      <c r="EM114" s="1058">
        <f t="shared" si="682"/>
        <v>0</v>
      </c>
      <c r="EN114" s="1058">
        <f t="shared" si="683"/>
        <v>0</v>
      </c>
      <c r="EO114" s="1058">
        <f t="shared" si="684"/>
        <v>0</v>
      </c>
      <c r="EP114" s="1058">
        <f t="shared" si="685"/>
        <v>0</v>
      </c>
      <c r="EQ114" s="1058">
        <f t="shared" si="686"/>
        <v>0</v>
      </c>
      <c r="ER114" s="1058">
        <f t="shared" si="687"/>
        <v>0</v>
      </c>
      <c r="ES114" s="1058">
        <f t="shared" si="688"/>
        <v>0</v>
      </c>
      <c r="ET114" s="1058">
        <f t="shared" si="689"/>
        <v>0</v>
      </c>
      <c r="EU114" s="1058">
        <f t="shared" si="690"/>
        <v>0</v>
      </c>
      <c r="EV114" s="1058">
        <f t="shared" si="691"/>
        <v>0</v>
      </c>
      <c r="EW114" s="1058">
        <f t="shared" si="692"/>
        <v>0</v>
      </c>
      <c r="EX114" s="1058">
        <f t="shared" si="693"/>
        <v>0</v>
      </c>
      <c r="EY114" s="1058">
        <f t="shared" si="694"/>
        <v>0</v>
      </c>
      <c r="EZ114" s="1058">
        <f t="shared" si="695"/>
        <v>0</v>
      </c>
      <c r="FA114" s="1058">
        <f t="shared" si="696"/>
        <v>0</v>
      </c>
      <c r="FB114" s="1058">
        <f t="shared" si="697"/>
        <v>0</v>
      </c>
      <c r="FC114" s="1058">
        <f t="shared" si="698"/>
        <v>0</v>
      </c>
      <c r="FD114" s="1058">
        <f t="shared" si="699"/>
        <v>0</v>
      </c>
      <c r="FE114" s="1058">
        <f t="shared" si="700"/>
        <v>0</v>
      </c>
      <c r="FF114" s="1058">
        <f t="shared" si="701"/>
        <v>0</v>
      </c>
      <c r="FG114" s="1058">
        <f t="shared" si="702"/>
        <v>0</v>
      </c>
      <c r="FH114" s="1058">
        <f t="shared" si="703"/>
        <v>0</v>
      </c>
      <c r="FI114" s="1058">
        <f t="shared" si="704"/>
        <v>0</v>
      </c>
      <c r="FJ114" s="1058">
        <f t="shared" si="705"/>
        <v>0</v>
      </c>
      <c r="FK114" s="1058">
        <f t="shared" si="706"/>
        <v>0</v>
      </c>
      <c r="FL114" s="1058">
        <f t="shared" si="707"/>
        <v>0</v>
      </c>
      <c r="FM114" s="1058">
        <f t="shared" si="708"/>
        <v>0</v>
      </c>
      <c r="FN114" s="1058">
        <f t="shared" si="709"/>
        <v>0</v>
      </c>
      <c r="FO114" s="1059">
        <f t="shared" si="710"/>
        <v>0</v>
      </c>
      <c r="FP114" s="1058">
        <f t="shared" si="711"/>
        <v>0</v>
      </c>
      <c r="FQ114" s="1058">
        <f t="shared" si="712"/>
        <v>0</v>
      </c>
      <c r="FR114" s="1058">
        <f t="shared" si="713"/>
        <v>0</v>
      </c>
      <c r="FS114" s="1058">
        <f t="shared" si="714"/>
        <v>0</v>
      </c>
      <c r="FT114" s="1058">
        <f t="shared" si="715"/>
        <v>0</v>
      </c>
      <c r="FU114" s="1058">
        <f t="shared" si="716"/>
        <v>0</v>
      </c>
      <c r="FV114" s="1058">
        <f t="shared" si="717"/>
        <v>0</v>
      </c>
      <c r="FW114" s="1058">
        <f t="shared" si="718"/>
        <v>0</v>
      </c>
      <c r="FX114" s="1058">
        <f t="shared" si="719"/>
        <v>0</v>
      </c>
      <c r="FY114" s="1058">
        <f t="shared" si="720"/>
        <v>0</v>
      </c>
      <c r="FZ114" s="1058">
        <f t="shared" si="721"/>
        <v>0</v>
      </c>
      <c r="GA114" s="1058">
        <f t="shared" si="722"/>
        <v>0</v>
      </c>
      <c r="GB114" s="1058">
        <f t="shared" si="723"/>
        <v>0</v>
      </c>
      <c r="GC114" s="1058">
        <f t="shared" si="724"/>
        <v>0</v>
      </c>
      <c r="GE114" s="1058">
        <v>0</v>
      </c>
      <c r="GF114" s="1058">
        <v>0</v>
      </c>
      <c r="GG114" s="424"/>
      <c r="GH114" s="424"/>
      <c r="GI114" s="424"/>
      <c r="GJ114" s="424"/>
      <c r="GL114" s="559"/>
      <c r="GM114" s="559"/>
      <c r="GN114" s="406"/>
      <c r="GO114" s="406"/>
      <c r="GP114" s="406"/>
      <c r="GQ114" s="406"/>
      <c r="GR114" s="422"/>
    </row>
    <row r="115" spans="1:200" s="542" customFormat="1" ht="24.95" customHeight="1" x14ac:dyDescent="0.45">
      <c r="A115" s="541">
        <v>9</v>
      </c>
      <c r="B115" s="974" t="s">
        <v>657</v>
      </c>
      <c r="C115" s="975" t="s">
        <v>646</v>
      </c>
      <c r="D115" s="927">
        <v>1</v>
      </c>
      <c r="E115" s="541"/>
      <c r="F115" s="541"/>
      <c r="G115" s="541"/>
      <c r="H115" s="541"/>
      <c r="I115" s="541"/>
      <c r="J115" s="541"/>
      <c r="K115" s="541"/>
      <c r="L115" s="540">
        <f t="shared" ref="L115:BF115" si="941">SUM(L116:L134)</f>
        <v>246</v>
      </c>
      <c r="M115" s="540">
        <f t="shared" si="941"/>
        <v>122</v>
      </c>
      <c r="N115" s="540">
        <f t="shared" si="941"/>
        <v>102</v>
      </c>
      <c r="O115" s="765">
        <f t="shared" si="941"/>
        <v>102</v>
      </c>
      <c r="P115" s="765">
        <f t="shared" si="941"/>
        <v>14</v>
      </c>
      <c r="Q115" s="765">
        <f t="shared" si="941"/>
        <v>14</v>
      </c>
      <c r="R115" s="765">
        <f t="shared" si="941"/>
        <v>6</v>
      </c>
      <c r="S115" s="765">
        <f t="shared" si="941"/>
        <v>6</v>
      </c>
      <c r="T115" s="765">
        <f t="shared" si="941"/>
        <v>0</v>
      </c>
      <c r="U115" s="765">
        <f t="shared" si="941"/>
        <v>0</v>
      </c>
      <c r="V115" s="765">
        <f t="shared" si="941"/>
        <v>0</v>
      </c>
      <c r="W115" s="765">
        <f t="shared" si="941"/>
        <v>0</v>
      </c>
      <c r="X115" s="765">
        <f t="shared" si="941"/>
        <v>0</v>
      </c>
      <c r="Y115" s="765">
        <f t="shared" si="941"/>
        <v>24.4</v>
      </c>
      <c r="Z115" s="765">
        <f t="shared" si="941"/>
        <v>0</v>
      </c>
      <c r="AA115" s="765">
        <f t="shared" si="941"/>
        <v>0</v>
      </c>
      <c r="AB115" s="765">
        <f t="shared" si="941"/>
        <v>17</v>
      </c>
      <c r="AC115" s="765">
        <f t="shared" si="941"/>
        <v>170</v>
      </c>
      <c r="AD115" s="765">
        <f t="shared" si="941"/>
        <v>0</v>
      </c>
      <c r="AE115" s="765">
        <f t="shared" si="941"/>
        <v>0</v>
      </c>
      <c r="AF115" s="765">
        <f t="shared" si="941"/>
        <v>0</v>
      </c>
      <c r="AG115" s="765">
        <f t="shared" si="941"/>
        <v>0</v>
      </c>
      <c r="AH115" s="765">
        <f t="shared" si="941"/>
        <v>0</v>
      </c>
      <c r="AI115" s="765">
        <f t="shared" si="941"/>
        <v>0</v>
      </c>
      <c r="AJ115" s="765">
        <f t="shared" si="941"/>
        <v>0</v>
      </c>
      <c r="AK115" s="765">
        <f t="shared" si="941"/>
        <v>0</v>
      </c>
      <c r="AL115" s="765">
        <f t="shared" si="941"/>
        <v>2</v>
      </c>
      <c r="AM115" s="765">
        <f t="shared" si="941"/>
        <v>100</v>
      </c>
      <c r="AN115" s="765">
        <f t="shared" si="941"/>
        <v>0</v>
      </c>
      <c r="AO115" s="765">
        <f t="shared" si="941"/>
        <v>0</v>
      </c>
      <c r="AP115" s="765">
        <f t="shared" si="941"/>
        <v>0</v>
      </c>
      <c r="AQ115" s="765">
        <f t="shared" si="941"/>
        <v>0</v>
      </c>
      <c r="AR115" s="765">
        <f t="shared" si="941"/>
        <v>0</v>
      </c>
      <c r="AS115" s="765">
        <f t="shared" si="941"/>
        <v>0</v>
      </c>
      <c r="AT115" s="765">
        <f t="shared" si="941"/>
        <v>0</v>
      </c>
      <c r="AU115" s="765">
        <f t="shared" si="941"/>
        <v>0</v>
      </c>
      <c r="AV115" s="765">
        <f t="shared" si="941"/>
        <v>0</v>
      </c>
      <c r="AW115" s="765">
        <f t="shared" si="941"/>
        <v>0</v>
      </c>
      <c r="AX115" s="765">
        <f t="shared" si="941"/>
        <v>0</v>
      </c>
      <c r="AY115" s="765">
        <f t="shared" si="941"/>
        <v>0</v>
      </c>
      <c r="AZ115" s="765">
        <f t="shared" si="941"/>
        <v>0</v>
      </c>
      <c r="BA115" s="765">
        <f t="shared" si="941"/>
        <v>0</v>
      </c>
      <c r="BB115" s="765">
        <f t="shared" si="941"/>
        <v>0</v>
      </c>
      <c r="BC115" s="765">
        <f t="shared" si="941"/>
        <v>0</v>
      </c>
      <c r="BD115" s="765">
        <f t="shared" si="941"/>
        <v>1</v>
      </c>
      <c r="BE115" s="765">
        <f t="shared" si="941"/>
        <v>25</v>
      </c>
      <c r="BF115" s="765">
        <f t="shared" si="941"/>
        <v>441.4</v>
      </c>
      <c r="BG115" s="765">
        <f>SUM(BG116:BG134)</f>
        <v>122</v>
      </c>
      <c r="BH115" s="540"/>
      <c r="BI115" s="541"/>
      <c r="BJ115" s="541"/>
      <c r="BK115" s="541"/>
      <c r="BL115" s="541"/>
      <c r="BM115" s="541">
        <v>9</v>
      </c>
      <c r="BN115" s="974" t="s">
        <v>657</v>
      </c>
      <c r="BO115" s="975" t="s">
        <v>646</v>
      </c>
      <c r="BP115" s="927">
        <v>1</v>
      </c>
      <c r="BQ115" s="541"/>
      <c r="BR115" s="541"/>
      <c r="BS115" s="541"/>
      <c r="BT115" s="541"/>
      <c r="BU115" s="541"/>
      <c r="BV115" s="541"/>
      <c r="BW115" s="541"/>
      <c r="BX115" s="540">
        <f t="shared" ref="BX115:DR115" si="942">SUM(BX116:BX131)</f>
        <v>84</v>
      </c>
      <c r="BY115" s="540">
        <f t="shared" si="942"/>
        <v>66</v>
      </c>
      <c r="BZ115" s="540">
        <f t="shared" si="942"/>
        <v>58</v>
      </c>
      <c r="CA115" s="765">
        <f t="shared" si="942"/>
        <v>58</v>
      </c>
      <c r="CB115" s="765">
        <f t="shared" si="942"/>
        <v>0</v>
      </c>
      <c r="CC115" s="765">
        <f t="shared" si="942"/>
        <v>0</v>
      </c>
      <c r="CD115" s="765">
        <f t="shared" si="942"/>
        <v>8</v>
      </c>
      <c r="CE115" s="765">
        <f t="shared" si="942"/>
        <v>8</v>
      </c>
      <c r="CF115" s="765">
        <f t="shared" si="942"/>
        <v>0</v>
      </c>
      <c r="CG115" s="765">
        <f t="shared" si="942"/>
        <v>0</v>
      </c>
      <c r="CH115" s="765">
        <f t="shared" si="942"/>
        <v>0</v>
      </c>
      <c r="CI115" s="765">
        <f t="shared" si="942"/>
        <v>0</v>
      </c>
      <c r="CJ115" s="765">
        <f t="shared" si="942"/>
        <v>0</v>
      </c>
      <c r="CK115" s="765">
        <f t="shared" si="942"/>
        <v>21.900000000000002</v>
      </c>
      <c r="CL115" s="765">
        <f t="shared" si="942"/>
        <v>0</v>
      </c>
      <c r="CM115" s="765">
        <f t="shared" si="942"/>
        <v>0</v>
      </c>
      <c r="CN115" s="765">
        <f t="shared" si="942"/>
        <v>0</v>
      </c>
      <c r="CO115" s="765">
        <f t="shared" si="942"/>
        <v>0</v>
      </c>
      <c r="CP115" s="765">
        <f t="shared" si="942"/>
        <v>0</v>
      </c>
      <c r="CQ115" s="765">
        <f t="shared" si="942"/>
        <v>0</v>
      </c>
      <c r="CR115" s="765">
        <f t="shared" si="942"/>
        <v>0</v>
      </c>
      <c r="CS115" s="765">
        <f t="shared" si="942"/>
        <v>0</v>
      </c>
      <c r="CT115" s="765">
        <f t="shared" si="942"/>
        <v>0</v>
      </c>
      <c r="CU115" s="765">
        <f t="shared" si="942"/>
        <v>0</v>
      </c>
      <c r="CV115" s="765">
        <f t="shared" si="942"/>
        <v>0</v>
      </c>
      <c r="CW115" s="765">
        <f t="shared" si="942"/>
        <v>0</v>
      </c>
      <c r="CX115" s="765">
        <f t="shared" si="942"/>
        <v>0</v>
      </c>
      <c r="CY115" s="765">
        <f t="shared" si="942"/>
        <v>0</v>
      </c>
      <c r="CZ115" s="765">
        <f t="shared" si="942"/>
        <v>0</v>
      </c>
      <c r="DA115" s="765">
        <f t="shared" si="942"/>
        <v>0</v>
      </c>
      <c r="DB115" s="765">
        <f t="shared" si="942"/>
        <v>0</v>
      </c>
      <c r="DC115" s="765">
        <f t="shared" si="942"/>
        <v>0</v>
      </c>
      <c r="DD115" s="765">
        <f t="shared" si="942"/>
        <v>0</v>
      </c>
      <c r="DE115" s="765">
        <f t="shared" si="942"/>
        <v>0</v>
      </c>
      <c r="DF115" s="765">
        <f t="shared" si="942"/>
        <v>0</v>
      </c>
      <c r="DG115" s="765">
        <f t="shared" si="942"/>
        <v>0</v>
      </c>
      <c r="DH115" s="765">
        <f t="shared" si="942"/>
        <v>0</v>
      </c>
      <c r="DI115" s="765">
        <f t="shared" si="942"/>
        <v>0</v>
      </c>
      <c r="DJ115" s="765">
        <f t="shared" si="942"/>
        <v>0</v>
      </c>
      <c r="DK115" s="765">
        <f t="shared" si="942"/>
        <v>0</v>
      </c>
      <c r="DL115" s="765">
        <f t="shared" si="942"/>
        <v>0</v>
      </c>
      <c r="DM115" s="765">
        <f t="shared" si="942"/>
        <v>0</v>
      </c>
      <c r="DN115" s="765">
        <f t="shared" si="942"/>
        <v>0</v>
      </c>
      <c r="DO115" s="765">
        <f t="shared" si="942"/>
        <v>0</v>
      </c>
      <c r="DP115" s="765">
        <f t="shared" si="942"/>
        <v>1</v>
      </c>
      <c r="DQ115" s="765">
        <f t="shared" si="942"/>
        <v>25</v>
      </c>
      <c r="DR115" s="765">
        <f t="shared" si="942"/>
        <v>112.9</v>
      </c>
      <c r="DS115" s="765">
        <f>SUM(DS116:DS131)</f>
        <v>66</v>
      </c>
      <c r="DT115" s="540"/>
      <c r="DU115" s="541"/>
      <c r="DV115" s="541"/>
      <c r="DW115" s="541"/>
      <c r="DX115" s="541"/>
      <c r="DY115" s="541">
        <v>9</v>
      </c>
      <c r="DZ115" s="974" t="s">
        <v>657</v>
      </c>
      <c r="EA115" s="975" t="s">
        <v>646</v>
      </c>
      <c r="EB115" s="927">
        <v>1</v>
      </c>
      <c r="EC115" s="541"/>
      <c r="ED115" s="541"/>
      <c r="EE115" s="541"/>
      <c r="EF115" s="541"/>
      <c r="EG115" s="541"/>
      <c r="EH115" s="541"/>
      <c r="EI115" s="541"/>
      <c r="EJ115" s="677">
        <f t="shared" si="679"/>
        <v>330</v>
      </c>
      <c r="EK115" s="677">
        <f t="shared" si="680"/>
        <v>188</v>
      </c>
      <c r="EL115" s="677">
        <f t="shared" si="681"/>
        <v>160</v>
      </c>
      <c r="EM115" s="1059">
        <f t="shared" si="682"/>
        <v>160</v>
      </c>
      <c r="EN115" s="1059">
        <f t="shared" si="683"/>
        <v>14</v>
      </c>
      <c r="EO115" s="1059">
        <f t="shared" si="684"/>
        <v>14</v>
      </c>
      <c r="EP115" s="1059">
        <f t="shared" si="685"/>
        <v>14</v>
      </c>
      <c r="EQ115" s="1059">
        <f t="shared" si="686"/>
        <v>14</v>
      </c>
      <c r="ER115" s="1059">
        <f t="shared" si="687"/>
        <v>0</v>
      </c>
      <c r="ES115" s="1059">
        <f t="shared" si="688"/>
        <v>0</v>
      </c>
      <c r="ET115" s="1059">
        <f t="shared" si="689"/>
        <v>0</v>
      </c>
      <c r="EU115" s="1059">
        <f t="shared" si="690"/>
        <v>0</v>
      </c>
      <c r="EV115" s="1059">
        <f t="shared" si="691"/>
        <v>0</v>
      </c>
      <c r="EW115" s="1059">
        <f t="shared" si="692"/>
        <v>46.3</v>
      </c>
      <c r="EX115" s="1059">
        <f t="shared" si="693"/>
        <v>0</v>
      </c>
      <c r="EY115" s="1059">
        <f t="shared" si="694"/>
        <v>0</v>
      </c>
      <c r="EZ115" s="1059">
        <f t="shared" si="695"/>
        <v>17</v>
      </c>
      <c r="FA115" s="1059">
        <f t="shared" si="696"/>
        <v>170</v>
      </c>
      <c r="FB115" s="1059">
        <f t="shared" si="697"/>
        <v>0</v>
      </c>
      <c r="FC115" s="1059">
        <f t="shared" si="698"/>
        <v>0</v>
      </c>
      <c r="FD115" s="1059">
        <f t="shared" si="699"/>
        <v>0</v>
      </c>
      <c r="FE115" s="1059">
        <f t="shared" si="700"/>
        <v>0</v>
      </c>
      <c r="FF115" s="1059">
        <f t="shared" si="701"/>
        <v>0</v>
      </c>
      <c r="FG115" s="1059">
        <f t="shared" si="702"/>
        <v>0</v>
      </c>
      <c r="FH115" s="1059">
        <f t="shared" si="703"/>
        <v>0</v>
      </c>
      <c r="FI115" s="1059">
        <f t="shared" si="704"/>
        <v>0</v>
      </c>
      <c r="FJ115" s="1059">
        <f t="shared" si="705"/>
        <v>2</v>
      </c>
      <c r="FK115" s="1059">
        <f t="shared" si="706"/>
        <v>100</v>
      </c>
      <c r="FL115" s="1059">
        <f t="shared" si="707"/>
        <v>0</v>
      </c>
      <c r="FM115" s="1059">
        <f t="shared" si="708"/>
        <v>0</v>
      </c>
      <c r="FN115" s="1059">
        <f t="shared" si="709"/>
        <v>0</v>
      </c>
      <c r="FO115" s="1059">
        <f t="shared" si="710"/>
        <v>0</v>
      </c>
      <c r="FP115" s="1059">
        <f t="shared" si="711"/>
        <v>0</v>
      </c>
      <c r="FQ115" s="1059">
        <f t="shared" si="712"/>
        <v>0</v>
      </c>
      <c r="FR115" s="1059">
        <f t="shared" si="713"/>
        <v>0</v>
      </c>
      <c r="FS115" s="1059">
        <f t="shared" si="714"/>
        <v>0</v>
      </c>
      <c r="FT115" s="1059">
        <f t="shared" si="715"/>
        <v>0</v>
      </c>
      <c r="FU115" s="1059">
        <f t="shared" si="716"/>
        <v>0</v>
      </c>
      <c r="FV115" s="1059">
        <f t="shared" si="717"/>
        <v>0</v>
      </c>
      <c r="FW115" s="1059">
        <f t="shared" si="718"/>
        <v>0</v>
      </c>
      <c r="FX115" s="1059">
        <f t="shared" si="719"/>
        <v>0</v>
      </c>
      <c r="FY115" s="1059">
        <f t="shared" si="720"/>
        <v>0</v>
      </c>
      <c r="FZ115" s="1059">
        <f t="shared" si="721"/>
        <v>0</v>
      </c>
      <c r="GA115" s="1059">
        <f t="shared" si="722"/>
        <v>0</v>
      </c>
      <c r="GB115" s="1059">
        <f t="shared" si="723"/>
        <v>2</v>
      </c>
      <c r="GC115" s="1059">
        <f t="shared" si="724"/>
        <v>50</v>
      </c>
      <c r="GE115" s="1059">
        <v>554.29999999999995</v>
      </c>
      <c r="GF115" s="1059">
        <v>188</v>
      </c>
      <c r="GG115" s="541"/>
      <c r="GH115" s="541"/>
      <c r="GI115" s="541"/>
      <c r="GJ115" s="541"/>
      <c r="GL115" s="564">
        <v>550</v>
      </c>
      <c r="GM115" s="564">
        <v>150</v>
      </c>
      <c r="GN115" s="470" t="s">
        <v>657</v>
      </c>
      <c r="GO115" s="463" t="s">
        <v>646</v>
      </c>
      <c r="GP115" s="463">
        <v>1</v>
      </c>
      <c r="GQ115" s="543"/>
      <c r="GR115" s="565"/>
    </row>
    <row r="116" spans="1:200" ht="24.75" customHeight="1" x14ac:dyDescent="0.45">
      <c r="A116" s="424"/>
      <c r="B116" s="951" t="s">
        <v>148</v>
      </c>
      <c r="C116" s="952" t="s">
        <v>185</v>
      </c>
      <c r="D116" s="929" t="s">
        <v>101</v>
      </c>
      <c r="E116" s="593" t="s">
        <v>233</v>
      </c>
      <c r="F116" s="593" t="s">
        <v>217</v>
      </c>
      <c r="G116" s="593" t="s">
        <v>213</v>
      </c>
      <c r="H116" s="593">
        <v>31</v>
      </c>
      <c r="I116" s="593">
        <v>1</v>
      </c>
      <c r="J116" s="660">
        <v>2</v>
      </c>
      <c r="K116" s="593">
        <f t="shared" ref="K116" si="943">SUM(J116)*2</f>
        <v>4</v>
      </c>
      <c r="L116" s="591">
        <v>8</v>
      </c>
      <c r="M116" s="594">
        <f t="shared" ref="M116:M119" si="944">SUM(N116+P116+R116+T116+V116)</f>
        <v>8</v>
      </c>
      <c r="N116" s="596">
        <v>8</v>
      </c>
      <c r="O116" s="852">
        <f>SUM(N116)*I116</f>
        <v>8</v>
      </c>
      <c r="P116" s="853"/>
      <c r="Q116" s="852">
        <f t="shared" ref="Q116:Q119" si="945">P116*J116</f>
        <v>0</v>
      </c>
      <c r="R116" s="853"/>
      <c r="S116" s="852">
        <f>SUM(R116)*J116</f>
        <v>0</v>
      </c>
      <c r="T116" s="853"/>
      <c r="U116" s="854">
        <f>SUM(T116)*K116</f>
        <v>0</v>
      </c>
      <c r="V116" s="853"/>
      <c r="W116" s="854">
        <f>SUM(V116)*J116*5</f>
        <v>0</v>
      </c>
      <c r="X116" s="854">
        <f>SUM(J116*AX116*2+K116*AZ116*2)</f>
        <v>0</v>
      </c>
      <c r="Y116" s="852">
        <f t="shared" ref="Y116" si="946">SUM(L116*15/100*J116)</f>
        <v>2.4</v>
      </c>
      <c r="Z116" s="853"/>
      <c r="AA116" s="854"/>
      <c r="AB116" s="853"/>
      <c r="AC116" s="852">
        <f t="shared" ref="AC116:AC117" si="947">SUM(AB116)*3*H116/5</f>
        <v>0</v>
      </c>
      <c r="AD116" s="853"/>
      <c r="AE116" s="855">
        <f>SUM(AD116*H116*(30+4))</f>
        <v>0</v>
      </c>
      <c r="AF116" s="853"/>
      <c r="AG116" s="854">
        <f>SUM(AF116*H116*3)</f>
        <v>0</v>
      </c>
      <c r="AH116" s="853"/>
      <c r="AI116" s="854">
        <f>SUM(AH116*H116/3)</f>
        <v>0</v>
      </c>
      <c r="AJ116" s="853"/>
      <c r="AK116" s="854">
        <f>SUM(AJ116*H116*2/3)</f>
        <v>0</v>
      </c>
      <c r="AL116" s="853"/>
      <c r="AM116" s="852">
        <f t="shared" ref="AM116:AM117" si="948">SUM(AL116*H116*1)</f>
        <v>0</v>
      </c>
      <c r="AN116" s="853"/>
      <c r="AO116" s="854">
        <f>SUM(AN116*J116*2)</f>
        <v>0</v>
      </c>
      <c r="AP116" s="853"/>
      <c r="AQ116" s="852">
        <f>SUM(AP116*H116*2)</f>
        <v>0</v>
      </c>
      <c r="AR116" s="853"/>
      <c r="AS116" s="852">
        <f>SUM(J116*AR116*8)</f>
        <v>0</v>
      </c>
      <c r="AT116" s="853"/>
      <c r="AU116" s="854">
        <f t="shared" ref="AU116:AU121" si="949">AT116*H116/3</f>
        <v>0</v>
      </c>
      <c r="AV116" s="853"/>
      <c r="AW116" s="854">
        <f t="shared" ref="AW116" si="950">SUM(J116*AV116*6)</f>
        <v>0</v>
      </c>
      <c r="AX116" s="853"/>
      <c r="AY116" s="854">
        <f>SUM(J116*AX116*8)</f>
        <v>0</v>
      </c>
      <c r="AZ116" s="853"/>
      <c r="BA116" s="854">
        <f>SUM(AZ116*K116*5*6)</f>
        <v>0</v>
      </c>
      <c r="BB116" s="853"/>
      <c r="BC116" s="854">
        <f>SUM(BB116*K116*4*6)</f>
        <v>0</v>
      </c>
      <c r="BD116" s="853"/>
      <c r="BE116" s="854">
        <f>SUM(BD116*50)</f>
        <v>0</v>
      </c>
      <c r="BF116" s="854">
        <f t="shared" ref="BF116:BF133" si="951">O116+Q116+S116+U116+W116+X116+Y116+AA116+AC116+AE116+AG116+AI116+AK116+AM116+AO116+AQ116+AS116+AU116+AW116+AY116+BA116+BC116+BE116</f>
        <v>10.4</v>
      </c>
      <c r="BG116" s="854">
        <f t="shared" ref="BG116:BG133" si="952">BC116+BA116+AY116+AW116+AS116+AQ116+X116+W116+U116+S116+Q116+O116</f>
        <v>8</v>
      </c>
      <c r="BH116" s="84"/>
      <c r="BI116" s="424"/>
      <c r="BJ116" s="424"/>
      <c r="BK116" s="424"/>
      <c r="BL116" s="424"/>
      <c r="BM116" s="424"/>
      <c r="BN116" s="953" t="s">
        <v>413</v>
      </c>
      <c r="BO116" s="954" t="s">
        <v>171</v>
      </c>
      <c r="BP116" s="930"/>
      <c r="BQ116" s="177" t="s">
        <v>169</v>
      </c>
      <c r="BR116" s="177"/>
      <c r="BS116" s="177">
        <v>2</v>
      </c>
      <c r="BT116" s="177"/>
      <c r="BU116" s="177"/>
      <c r="BV116" s="660"/>
      <c r="BW116" s="660"/>
      <c r="BX116" s="601"/>
      <c r="BY116" s="602">
        <f t="shared" ref="BY116" si="953">SUM(BZ116+CB116+CD116+CF116+CH116)</f>
        <v>0</v>
      </c>
      <c r="BZ116" s="603"/>
      <c r="CA116" s="767">
        <f t="shared" ref="CA116:CA120" si="954">SUM(BZ116)*BU116</f>
        <v>0</v>
      </c>
      <c r="CB116" s="796"/>
      <c r="CC116" s="767">
        <f t="shared" ref="CC116:CC120" si="955">CB116*BV116</f>
        <v>0</v>
      </c>
      <c r="CD116" s="796"/>
      <c r="CE116" s="767">
        <f t="shared" ref="CE116:CE120" si="956">SUM(CD116)*BV116</f>
        <v>0</v>
      </c>
      <c r="CF116" s="771"/>
      <c r="CG116" s="772">
        <f t="shared" ref="CG116:CG120" si="957">SUM(CF116)*BW116</f>
        <v>0</v>
      </c>
      <c r="CH116" s="771"/>
      <c r="CI116" s="772">
        <f t="shared" ref="CI116:CI120" si="958">SUM(CH116)*BV116*5</f>
        <v>0</v>
      </c>
      <c r="CJ116" s="772">
        <f t="shared" ref="CJ116:CJ120" si="959">SUM(BV116*DJ116*2+BW116*DL116*2)</f>
        <v>0</v>
      </c>
      <c r="CK116" s="767">
        <f>SUM(BX116*5/100*BV116)</f>
        <v>0</v>
      </c>
      <c r="CL116" s="771"/>
      <c r="CM116" s="772"/>
      <c r="CN116" s="771"/>
      <c r="CO116" s="767">
        <f>SUM(CN116)*3*BT116/5</f>
        <v>0</v>
      </c>
      <c r="CP116" s="771"/>
      <c r="CQ116" s="770">
        <f t="shared" ref="CQ116" si="960">SUM(CP116*BT116*(30+4))</f>
        <v>0</v>
      </c>
      <c r="CR116" s="771"/>
      <c r="CS116" s="772">
        <f t="shared" ref="CS116" si="961">SUM(CR116*BT116*3)</f>
        <v>0</v>
      </c>
      <c r="CT116" s="771"/>
      <c r="CU116" s="772">
        <f t="shared" ref="CU116" si="962">SUM(CT116*BT116/3)</f>
        <v>0</v>
      </c>
      <c r="CV116" s="771"/>
      <c r="CW116" s="772">
        <f t="shared" ref="CW116" si="963">SUM(CV116*BT116*2/3)</f>
        <v>0</v>
      </c>
      <c r="CX116" s="771"/>
      <c r="CY116" s="767">
        <f>SUM(CX116*BT116)</f>
        <v>0</v>
      </c>
      <c r="CZ116" s="771"/>
      <c r="DA116" s="772">
        <f t="shared" ref="DA116" si="964">SUM(CZ116*BV116)</f>
        <v>0</v>
      </c>
      <c r="DB116" s="771"/>
      <c r="DC116" s="767">
        <f>SUM(DB116*BT116*2)</f>
        <v>0</v>
      </c>
      <c r="DD116" s="771"/>
      <c r="DE116" s="772">
        <f t="shared" ref="DE116" si="965">SUM(DD116*BV116*2)</f>
        <v>0</v>
      </c>
      <c r="DF116" s="773"/>
      <c r="DG116" s="769">
        <f t="shared" ref="DG116:DG123" si="966">DF116*BT116/3</f>
        <v>0</v>
      </c>
      <c r="DH116" s="771"/>
      <c r="DI116" s="772">
        <f>SUM(DH116*BT116/3)</f>
        <v>0</v>
      </c>
      <c r="DJ116" s="771"/>
      <c r="DK116" s="772">
        <f>SUM(DJ116*BT116/3)</f>
        <v>0</v>
      </c>
      <c r="DL116" s="771"/>
      <c r="DM116" s="772">
        <f>SUM(DL116*BW116*5*6)</f>
        <v>0</v>
      </c>
      <c r="DN116" s="771"/>
      <c r="DO116" s="772">
        <f>SUM(DN116*BV116*4*6)</f>
        <v>0</v>
      </c>
      <c r="DP116" s="771">
        <v>1</v>
      </c>
      <c r="DQ116" s="772">
        <f>SUM(DP116*50)/2</f>
        <v>25</v>
      </c>
      <c r="DR116" s="769">
        <f t="shared" ref="DR116:DR127" si="967">CA116+CC116+CE116+CG116+CI116+CJ116+CK116+CM116+CO116+CQ116+CS116+CU116+CW116+CY116+DA116+DC116+DE116+DG116+DI116+DK116+DM116+DO116+DQ116</f>
        <v>25</v>
      </c>
      <c r="DS116" s="769">
        <f t="shared" ref="DS116:DS127" si="968">DO116+DM116+DK116+DI116+DE116+DC116+CJ116+CI116+CG116+CE116+CC116+CA116</f>
        <v>0</v>
      </c>
      <c r="DT116" s="84"/>
      <c r="DU116" s="424"/>
      <c r="DV116" s="424"/>
      <c r="DW116" s="424"/>
      <c r="DX116" s="424"/>
      <c r="DY116" s="424"/>
      <c r="DZ116" s="971"/>
      <c r="EA116" s="965"/>
      <c r="EB116" s="611"/>
      <c r="EC116" s="424"/>
      <c r="ED116" s="424"/>
      <c r="EE116" s="424"/>
      <c r="EF116" s="424"/>
      <c r="EG116" s="424"/>
      <c r="EH116" s="424"/>
      <c r="EI116" s="424"/>
      <c r="EJ116" s="429">
        <f t="shared" si="679"/>
        <v>8</v>
      </c>
      <c r="EK116" s="429">
        <f t="shared" si="680"/>
        <v>8</v>
      </c>
      <c r="EL116" s="429">
        <f t="shared" si="681"/>
        <v>8</v>
      </c>
      <c r="EM116" s="1058">
        <f t="shared" si="682"/>
        <v>8</v>
      </c>
      <c r="EN116" s="1058">
        <f t="shared" si="683"/>
        <v>0</v>
      </c>
      <c r="EO116" s="1058">
        <f t="shared" si="684"/>
        <v>0</v>
      </c>
      <c r="EP116" s="1058">
        <f t="shared" si="685"/>
        <v>0</v>
      </c>
      <c r="EQ116" s="1058">
        <f t="shared" si="686"/>
        <v>0</v>
      </c>
      <c r="ER116" s="1058">
        <f t="shared" si="687"/>
        <v>0</v>
      </c>
      <c r="ES116" s="1058">
        <f t="shared" si="688"/>
        <v>0</v>
      </c>
      <c r="ET116" s="1058">
        <f t="shared" si="689"/>
        <v>0</v>
      </c>
      <c r="EU116" s="1058">
        <f t="shared" si="690"/>
        <v>0</v>
      </c>
      <c r="EV116" s="1058">
        <f t="shared" si="691"/>
        <v>0</v>
      </c>
      <c r="EW116" s="1058">
        <f t="shared" si="692"/>
        <v>2.4</v>
      </c>
      <c r="EX116" s="1058">
        <f t="shared" si="693"/>
        <v>0</v>
      </c>
      <c r="EY116" s="1058">
        <f t="shared" si="694"/>
        <v>0</v>
      </c>
      <c r="EZ116" s="1058">
        <f t="shared" si="695"/>
        <v>0</v>
      </c>
      <c r="FA116" s="1058">
        <f t="shared" si="696"/>
        <v>0</v>
      </c>
      <c r="FB116" s="1058">
        <f t="shared" si="697"/>
        <v>0</v>
      </c>
      <c r="FC116" s="1058">
        <f t="shared" si="698"/>
        <v>0</v>
      </c>
      <c r="FD116" s="1058">
        <f t="shared" si="699"/>
        <v>0</v>
      </c>
      <c r="FE116" s="1058">
        <f t="shared" si="700"/>
        <v>0</v>
      </c>
      <c r="FF116" s="1058">
        <f t="shared" si="701"/>
        <v>0</v>
      </c>
      <c r="FG116" s="1058">
        <f t="shared" si="702"/>
        <v>0</v>
      </c>
      <c r="FH116" s="1058">
        <f t="shared" si="703"/>
        <v>0</v>
      </c>
      <c r="FI116" s="1058">
        <f t="shared" si="704"/>
        <v>0</v>
      </c>
      <c r="FJ116" s="1058">
        <f t="shared" si="705"/>
        <v>0</v>
      </c>
      <c r="FK116" s="1058">
        <f t="shared" si="706"/>
        <v>0</v>
      </c>
      <c r="FL116" s="1058">
        <f t="shared" si="707"/>
        <v>0</v>
      </c>
      <c r="FM116" s="1058">
        <f t="shared" si="708"/>
        <v>0</v>
      </c>
      <c r="FN116" s="1058">
        <f t="shared" si="709"/>
        <v>0</v>
      </c>
      <c r="FO116" s="1059">
        <f t="shared" si="710"/>
        <v>0</v>
      </c>
      <c r="FP116" s="1058">
        <f t="shared" si="711"/>
        <v>0</v>
      </c>
      <c r="FQ116" s="1058">
        <f t="shared" si="712"/>
        <v>0</v>
      </c>
      <c r="FR116" s="1058">
        <f t="shared" si="713"/>
        <v>0</v>
      </c>
      <c r="FS116" s="1058">
        <f t="shared" si="714"/>
        <v>0</v>
      </c>
      <c r="FT116" s="1058">
        <f t="shared" si="715"/>
        <v>0</v>
      </c>
      <c r="FU116" s="1058">
        <f t="shared" si="716"/>
        <v>0</v>
      </c>
      <c r="FV116" s="1058">
        <f t="shared" si="717"/>
        <v>0</v>
      </c>
      <c r="FW116" s="1058">
        <f t="shared" si="718"/>
        <v>0</v>
      </c>
      <c r="FX116" s="1058">
        <f t="shared" si="719"/>
        <v>0</v>
      </c>
      <c r="FY116" s="1058">
        <f t="shared" si="720"/>
        <v>0</v>
      </c>
      <c r="FZ116" s="1058">
        <f t="shared" si="721"/>
        <v>0</v>
      </c>
      <c r="GA116" s="1058">
        <f t="shared" si="722"/>
        <v>0</v>
      </c>
      <c r="GB116" s="1058">
        <f t="shared" si="723"/>
        <v>1</v>
      </c>
      <c r="GC116" s="1058">
        <f t="shared" si="724"/>
        <v>25</v>
      </c>
      <c r="GE116" s="1058">
        <v>35.4</v>
      </c>
      <c r="GF116" s="1058">
        <v>8</v>
      </c>
      <c r="GG116" s="424"/>
      <c r="GH116" s="424"/>
      <c r="GI116" s="424"/>
      <c r="GJ116" s="424"/>
      <c r="GL116" s="559"/>
      <c r="GM116" s="559"/>
      <c r="GN116" s="9"/>
      <c r="GO116" s="431"/>
      <c r="GP116" s="17"/>
      <c r="GQ116" s="406"/>
      <c r="GR116" s="422"/>
    </row>
    <row r="117" spans="1:200" ht="24.95" customHeight="1" x14ac:dyDescent="0.45">
      <c r="A117" s="424"/>
      <c r="B117" s="976" t="s">
        <v>148</v>
      </c>
      <c r="C117" s="977" t="s">
        <v>182</v>
      </c>
      <c r="D117" s="939" t="s">
        <v>101</v>
      </c>
      <c r="E117" s="635" t="s">
        <v>233</v>
      </c>
      <c r="F117" s="635" t="s">
        <v>493</v>
      </c>
      <c r="G117" s="635" t="s">
        <v>213</v>
      </c>
      <c r="H117" s="635">
        <v>187</v>
      </c>
      <c r="I117" s="635">
        <v>1</v>
      </c>
      <c r="J117" s="660">
        <v>8</v>
      </c>
      <c r="K117" s="635">
        <f>J117*2</f>
        <v>16</v>
      </c>
      <c r="L117" s="634">
        <v>6</v>
      </c>
      <c r="M117" s="637">
        <f t="shared" si="944"/>
        <v>6</v>
      </c>
      <c r="N117" s="638">
        <v>6</v>
      </c>
      <c r="O117" s="852">
        <f t="shared" ref="O117:O118" si="969">SUM(N117)*I117</f>
        <v>6</v>
      </c>
      <c r="P117" s="877"/>
      <c r="Q117" s="852">
        <f t="shared" si="945"/>
        <v>0</v>
      </c>
      <c r="R117" s="877"/>
      <c r="S117" s="852">
        <f>SUM(R117)*J117</f>
        <v>0</v>
      </c>
      <c r="T117" s="877"/>
      <c r="U117" s="878">
        <f>SUM(T117)*K117</f>
        <v>0</v>
      </c>
      <c r="V117" s="877"/>
      <c r="W117" s="878">
        <f>SUM(V117)*J117*5</f>
        <v>0</v>
      </c>
      <c r="X117" s="878">
        <f>SUM(J117*AX117*2+K117*AZ117*2)</f>
        <v>0</v>
      </c>
      <c r="Y117" s="852">
        <f t="shared" ref="Y117" si="970">SUM(L117*15/100*J117)</f>
        <v>7.2</v>
      </c>
      <c r="Z117" s="877"/>
      <c r="AA117" s="878"/>
      <c r="AB117" s="877"/>
      <c r="AC117" s="852">
        <f t="shared" si="947"/>
        <v>0</v>
      </c>
      <c r="AD117" s="877"/>
      <c r="AE117" s="855">
        <f>SUM(AD117*H117*(30+4))</f>
        <v>0</v>
      </c>
      <c r="AF117" s="877"/>
      <c r="AG117" s="878">
        <f>SUM(AF117*H117*3)</f>
        <v>0</v>
      </c>
      <c r="AH117" s="877"/>
      <c r="AI117" s="878">
        <f>SUM(AH117*H117/3)</f>
        <v>0</v>
      </c>
      <c r="AJ117" s="877"/>
      <c r="AK117" s="878">
        <f>SUM(AJ117*H117*2/3)</f>
        <v>0</v>
      </c>
      <c r="AL117" s="877"/>
      <c r="AM117" s="852">
        <f t="shared" si="948"/>
        <v>0</v>
      </c>
      <c r="AN117" s="877"/>
      <c r="AO117" s="878">
        <f>SUM(AN117*J117*2)</f>
        <v>0</v>
      </c>
      <c r="AP117" s="877"/>
      <c r="AQ117" s="852">
        <f>SUM(AP117*H117*2)</f>
        <v>0</v>
      </c>
      <c r="AR117" s="877"/>
      <c r="AS117" s="852">
        <f>SUM(J117*AR117*8)</f>
        <v>0</v>
      </c>
      <c r="AT117" s="858"/>
      <c r="AU117" s="854">
        <f t="shared" si="949"/>
        <v>0</v>
      </c>
      <c r="AV117" s="877"/>
      <c r="AW117" s="878">
        <f t="shared" ref="AW117" si="971">SUM(J117*AV117*6)</f>
        <v>0</v>
      </c>
      <c r="AX117" s="877"/>
      <c r="AY117" s="878">
        <f>SUM(J117*AX117*8)</f>
        <v>0</v>
      </c>
      <c r="AZ117" s="877"/>
      <c r="BA117" s="878">
        <f>SUM(AZ117*K117*5*6)</f>
        <v>0</v>
      </c>
      <c r="BB117" s="877"/>
      <c r="BC117" s="878">
        <f>SUM(BB117*K117*4*6)</f>
        <v>0</v>
      </c>
      <c r="BD117" s="877"/>
      <c r="BE117" s="878">
        <f>SUM(BD117*50)</f>
        <v>0</v>
      </c>
      <c r="BF117" s="854">
        <f t="shared" si="951"/>
        <v>13.2</v>
      </c>
      <c r="BG117" s="854">
        <f t="shared" si="952"/>
        <v>6</v>
      </c>
      <c r="BH117" s="84"/>
      <c r="BI117" s="49"/>
      <c r="BJ117" s="49"/>
      <c r="BK117" s="49"/>
      <c r="BL117" s="49"/>
      <c r="BM117" s="424"/>
      <c r="BN117" s="980" t="s">
        <v>148</v>
      </c>
      <c r="BO117" s="981" t="s">
        <v>183</v>
      </c>
      <c r="BP117" s="941" t="s">
        <v>51</v>
      </c>
      <c r="BQ117" s="641" t="s">
        <v>233</v>
      </c>
      <c r="BR117" s="641" t="s">
        <v>144</v>
      </c>
      <c r="BS117" s="642" t="s">
        <v>100</v>
      </c>
      <c r="BT117" s="641">
        <v>39</v>
      </c>
      <c r="BU117" s="641">
        <v>1</v>
      </c>
      <c r="BV117" s="660">
        <v>2</v>
      </c>
      <c r="BW117" s="660">
        <f t="shared" ref="BW117:BW120" si="972">SUM(BV117)*2</f>
        <v>4</v>
      </c>
      <c r="BX117" s="640">
        <v>10</v>
      </c>
      <c r="BY117" s="643">
        <f t="shared" ref="BY117:BY120" si="973">SUM(BZ117+CB117+CD117+CF117+CH117)</f>
        <v>10</v>
      </c>
      <c r="BZ117" s="644">
        <v>10</v>
      </c>
      <c r="CA117" s="767">
        <f t="shared" si="954"/>
        <v>10</v>
      </c>
      <c r="CB117" s="796"/>
      <c r="CC117" s="767">
        <f t="shared" si="955"/>
        <v>0</v>
      </c>
      <c r="CD117" s="796"/>
      <c r="CE117" s="767">
        <f t="shared" si="956"/>
        <v>0</v>
      </c>
      <c r="CF117" s="787"/>
      <c r="CG117" s="788">
        <f t="shared" si="957"/>
        <v>0</v>
      </c>
      <c r="CH117" s="787"/>
      <c r="CI117" s="788">
        <f t="shared" si="958"/>
        <v>0</v>
      </c>
      <c r="CJ117" s="788">
        <f t="shared" si="959"/>
        <v>0</v>
      </c>
      <c r="CK117" s="767">
        <f t="shared" ref="CK117:CK120" si="974">SUM(BX117*15/100*BV117)</f>
        <v>3</v>
      </c>
      <c r="CL117" s="787"/>
      <c r="CM117" s="788"/>
      <c r="CN117" s="787"/>
      <c r="CO117" s="767">
        <f t="shared" ref="CO117:CO120" si="975">SUM(CN117)*3*BT117/5</f>
        <v>0</v>
      </c>
      <c r="CP117" s="787"/>
      <c r="CQ117" s="770">
        <f t="shared" ref="CQ117:CQ120" si="976">SUM(CP117*BT117*(30+4))</f>
        <v>0</v>
      </c>
      <c r="CR117" s="787"/>
      <c r="CS117" s="788">
        <f t="shared" ref="CS117:CS120" si="977">SUM(CR117*BT117*3)</f>
        <v>0</v>
      </c>
      <c r="CT117" s="787"/>
      <c r="CU117" s="788">
        <f t="shared" ref="CU117:CU120" si="978">SUM(CT117*BT117/3)</f>
        <v>0</v>
      </c>
      <c r="CV117" s="787"/>
      <c r="CW117" s="788">
        <f t="shared" ref="CW117:CW120" si="979">SUM(CV117*BT117*2/3)</f>
        <v>0</v>
      </c>
      <c r="CX117" s="787"/>
      <c r="CY117" s="767">
        <f t="shared" ref="CY117:CY120" si="980">SUM(CX117*BT117*2)</f>
        <v>0</v>
      </c>
      <c r="CZ117" s="787"/>
      <c r="DA117" s="788">
        <f t="shared" ref="DA117:DA119" si="981">SUM(CZ117*BV117*2)</f>
        <v>0</v>
      </c>
      <c r="DB117" s="787"/>
      <c r="DC117" s="767">
        <f t="shared" ref="DC117:DC120" si="982">SUM(DB117*BT117*2)</f>
        <v>0</v>
      </c>
      <c r="DD117" s="787"/>
      <c r="DE117" s="788">
        <f t="shared" ref="DE117:DE120" si="983">SUM(BV117*DD117*6)</f>
        <v>0</v>
      </c>
      <c r="DF117" s="787"/>
      <c r="DG117" s="788">
        <f t="shared" si="966"/>
        <v>0</v>
      </c>
      <c r="DH117" s="787"/>
      <c r="DI117" s="788">
        <f t="shared" ref="DI117:DI119" si="984">SUM(BV117*DH117*6)</f>
        <v>0</v>
      </c>
      <c r="DJ117" s="787"/>
      <c r="DK117" s="788">
        <f t="shared" ref="DK117:DK120" si="985">SUM(BV117*DJ117*8)</f>
        <v>0</v>
      </c>
      <c r="DL117" s="787"/>
      <c r="DM117" s="788">
        <f t="shared" ref="DM117:DM120" si="986">SUM(DL117*BW117*5*6)</f>
        <v>0</v>
      </c>
      <c r="DN117" s="787"/>
      <c r="DO117" s="788">
        <f t="shared" ref="DO117:DO120" si="987">SUM(DN117*BW117*4*6)</f>
        <v>0</v>
      </c>
      <c r="DP117" s="787"/>
      <c r="DQ117" s="788">
        <f t="shared" ref="DQ117:DQ120" si="988">SUM(DP117*50)</f>
        <v>0</v>
      </c>
      <c r="DR117" s="788">
        <f t="shared" si="967"/>
        <v>13</v>
      </c>
      <c r="DS117" s="788">
        <f t="shared" si="968"/>
        <v>10</v>
      </c>
      <c r="DT117" s="84"/>
      <c r="DU117" s="424"/>
      <c r="DV117" s="424"/>
      <c r="DW117" s="424"/>
      <c r="DX117" s="424"/>
      <c r="DY117" s="424"/>
      <c r="DZ117" s="971"/>
      <c r="EA117" s="965"/>
      <c r="EB117" s="611"/>
      <c r="EC117" s="424"/>
      <c r="ED117" s="424"/>
      <c r="EE117" s="424"/>
      <c r="EF117" s="424"/>
      <c r="EG117" s="424"/>
      <c r="EH117" s="424"/>
      <c r="EI117" s="424"/>
      <c r="EJ117" s="429">
        <f t="shared" si="679"/>
        <v>16</v>
      </c>
      <c r="EK117" s="429">
        <f t="shared" si="680"/>
        <v>16</v>
      </c>
      <c r="EL117" s="429">
        <f t="shared" si="681"/>
        <v>16</v>
      </c>
      <c r="EM117" s="1058">
        <f t="shared" si="682"/>
        <v>16</v>
      </c>
      <c r="EN117" s="1058">
        <f t="shared" si="683"/>
        <v>0</v>
      </c>
      <c r="EO117" s="1058">
        <f t="shared" si="684"/>
        <v>0</v>
      </c>
      <c r="EP117" s="1058">
        <f t="shared" si="685"/>
        <v>0</v>
      </c>
      <c r="EQ117" s="1058">
        <f t="shared" si="686"/>
        <v>0</v>
      </c>
      <c r="ER117" s="1058">
        <f t="shared" si="687"/>
        <v>0</v>
      </c>
      <c r="ES117" s="1058">
        <f t="shared" si="688"/>
        <v>0</v>
      </c>
      <c r="ET117" s="1058">
        <f t="shared" si="689"/>
        <v>0</v>
      </c>
      <c r="EU117" s="1058">
        <f t="shared" si="690"/>
        <v>0</v>
      </c>
      <c r="EV117" s="1058">
        <f t="shared" si="691"/>
        <v>0</v>
      </c>
      <c r="EW117" s="1058">
        <f t="shared" si="692"/>
        <v>10.199999999999999</v>
      </c>
      <c r="EX117" s="1058">
        <f t="shared" si="693"/>
        <v>0</v>
      </c>
      <c r="EY117" s="1058">
        <f t="shared" si="694"/>
        <v>0</v>
      </c>
      <c r="EZ117" s="1058">
        <f t="shared" si="695"/>
        <v>0</v>
      </c>
      <c r="FA117" s="1058">
        <f t="shared" si="696"/>
        <v>0</v>
      </c>
      <c r="FB117" s="1058">
        <f t="shared" si="697"/>
        <v>0</v>
      </c>
      <c r="FC117" s="1058">
        <f t="shared" si="698"/>
        <v>0</v>
      </c>
      <c r="FD117" s="1058">
        <f t="shared" si="699"/>
        <v>0</v>
      </c>
      <c r="FE117" s="1058">
        <f t="shared" si="700"/>
        <v>0</v>
      </c>
      <c r="FF117" s="1058">
        <f t="shared" si="701"/>
        <v>0</v>
      </c>
      <c r="FG117" s="1058">
        <f t="shared" si="702"/>
        <v>0</v>
      </c>
      <c r="FH117" s="1058">
        <f t="shared" si="703"/>
        <v>0</v>
      </c>
      <c r="FI117" s="1058">
        <f t="shared" si="704"/>
        <v>0</v>
      </c>
      <c r="FJ117" s="1058">
        <f t="shared" si="705"/>
        <v>0</v>
      </c>
      <c r="FK117" s="1058">
        <f t="shared" si="706"/>
        <v>0</v>
      </c>
      <c r="FL117" s="1058">
        <f t="shared" si="707"/>
        <v>0</v>
      </c>
      <c r="FM117" s="1058">
        <f t="shared" si="708"/>
        <v>0</v>
      </c>
      <c r="FN117" s="1058">
        <f t="shared" si="709"/>
        <v>0</v>
      </c>
      <c r="FO117" s="1059">
        <f t="shared" si="710"/>
        <v>0</v>
      </c>
      <c r="FP117" s="1058">
        <f t="shared" si="711"/>
        <v>0</v>
      </c>
      <c r="FQ117" s="1058">
        <f t="shared" si="712"/>
        <v>0</v>
      </c>
      <c r="FR117" s="1058">
        <f t="shared" si="713"/>
        <v>0</v>
      </c>
      <c r="FS117" s="1058">
        <f t="shared" si="714"/>
        <v>0</v>
      </c>
      <c r="FT117" s="1058">
        <f t="shared" si="715"/>
        <v>0</v>
      </c>
      <c r="FU117" s="1058">
        <f t="shared" si="716"/>
        <v>0</v>
      </c>
      <c r="FV117" s="1058">
        <f t="shared" si="717"/>
        <v>0</v>
      </c>
      <c r="FW117" s="1058">
        <f t="shared" si="718"/>
        <v>0</v>
      </c>
      <c r="FX117" s="1058">
        <f t="shared" si="719"/>
        <v>0</v>
      </c>
      <c r="FY117" s="1058">
        <f t="shared" si="720"/>
        <v>0</v>
      </c>
      <c r="FZ117" s="1058">
        <f t="shared" si="721"/>
        <v>0</v>
      </c>
      <c r="GA117" s="1058">
        <f t="shared" si="722"/>
        <v>0</v>
      </c>
      <c r="GB117" s="1058">
        <f t="shared" si="723"/>
        <v>0</v>
      </c>
      <c r="GC117" s="1058">
        <f t="shared" si="724"/>
        <v>0</v>
      </c>
      <c r="GE117" s="1058">
        <v>26.2</v>
      </c>
      <c r="GF117" s="1058">
        <v>16</v>
      </c>
      <c r="GG117" s="424"/>
      <c r="GH117" s="424"/>
      <c r="GI117" s="424"/>
      <c r="GJ117" s="424"/>
      <c r="GL117" s="559"/>
      <c r="GM117" s="559"/>
      <c r="GN117" s="9"/>
      <c r="GO117" s="431"/>
      <c r="GP117" s="17"/>
      <c r="GQ117" s="406"/>
      <c r="GR117" s="422"/>
    </row>
    <row r="118" spans="1:200" ht="24.95" customHeight="1" x14ac:dyDescent="0.45">
      <c r="A118" s="424"/>
      <c r="B118" s="978" t="s">
        <v>148</v>
      </c>
      <c r="C118" s="979" t="s">
        <v>182</v>
      </c>
      <c r="D118" s="940" t="s">
        <v>51</v>
      </c>
      <c r="E118" s="646" t="s">
        <v>233</v>
      </c>
      <c r="F118" s="646" t="s">
        <v>331</v>
      </c>
      <c r="G118" s="646" t="s">
        <v>214</v>
      </c>
      <c r="H118" s="646">
        <v>108</v>
      </c>
      <c r="I118" s="646">
        <v>1</v>
      </c>
      <c r="J118" s="660">
        <v>5</v>
      </c>
      <c r="K118" s="646">
        <f>SUM(J118)*2</f>
        <v>10</v>
      </c>
      <c r="L118" s="645">
        <v>4</v>
      </c>
      <c r="M118" s="648">
        <f t="shared" si="944"/>
        <v>4</v>
      </c>
      <c r="N118" s="649">
        <v>4</v>
      </c>
      <c r="O118" s="852">
        <f t="shared" si="969"/>
        <v>4</v>
      </c>
      <c r="P118" s="879"/>
      <c r="Q118" s="852">
        <f t="shared" si="945"/>
        <v>0</v>
      </c>
      <c r="R118" s="879"/>
      <c r="S118" s="852">
        <f t="shared" ref="S118" si="989">SUM(R118)*J118</f>
        <v>0</v>
      </c>
      <c r="T118" s="879"/>
      <c r="U118" s="880">
        <f t="shared" ref="U118" si="990">SUM(T118)*K118</f>
        <v>0</v>
      </c>
      <c r="V118" s="879"/>
      <c r="W118" s="880">
        <f t="shared" ref="W118:W119" si="991">SUM(V118)*J118*5</f>
        <v>0</v>
      </c>
      <c r="X118" s="880">
        <f>SUM(J118*AX118*2+K118*AZ118*2)</f>
        <v>0</v>
      </c>
      <c r="Y118" s="852">
        <f t="shared" ref="Y118:Y119" si="992">SUM(L118*15/100*J118)</f>
        <v>3</v>
      </c>
      <c r="Z118" s="879"/>
      <c r="AA118" s="880"/>
      <c r="AB118" s="879"/>
      <c r="AC118" s="852">
        <f>SUM(AB118)*3*H118/5</f>
        <v>0</v>
      </c>
      <c r="AD118" s="879"/>
      <c r="AE118" s="855">
        <f t="shared" ref="AE118" si="993">SUM(AD118*H118*(30+4))</f>
        <v>0</v>
      </c>
      <c r="AF118" s="879"/>
      <c r="AG118" s="880">
        <f t="shared" ref="AG118:AG119" si="994">SUM(AF118*H118*3)</f>
        <v>0</v>
      </c>
      <c r="AH118" s="879"/>
      <c r="AI118" s="880">
        <f t="shared" ref="AI118:AI119" si="995">SUM(AH118*H118/3)</f>
        <v>0</v>
      </c>
      <c r="AJ118" s="879"/>
      <c r="AK118" s="880">
        <f t="shared" ref="AK118" si="996">SUM(AJ118*H118*2/3)</f>
        <v>0</v>
      </c>
      <c r="AL118" s="879"/>
      <c r="AM118" s="852">
        <f>SUM(AL118*H118*2)</f>
        <v>0</v>
      </c>
      <c r="AN118" s="879"/>
      <c r="AO118" s="880">
        <f t="shared" ref="AO118" si="997">SUM(AN118*J118*2)</f>
        <v>0</v>
      </c>
      <c r="AP118" s="879"/>
      <c r="AQ118" s="852">
        <f t="shared" ref="AQ118:AQ119" si="998">SUM(AP118*H118*2)</f>
        <v>0</v>
      </c>
      <c r="AR118" s="879"/>
      <c r="AS118" s="852">
        <f>SUM(J118*AR118*6)</f>
        <v>0</v>
      </c>
      <c r="AT118" s="879"/>
      <c r="AU118" s="880">
        <f t="shared" si="949"/>
        <v>0</v>
      </c>
      <c r="AV118" s="879"/>
      <c r="AW118" s="880">
        <f>SUM(J118*AV118*6)</f>
        <v>0</v>
      </c>
      <c r="AX118" s="879"/>
      <c r="AY118" s="880">
        <f>SUM(J118*AX118*8)</f>
        <v>0</v>
      </c>
      <c r="AZ118" s="879"/>
      <c r="BA118" s="880">
        <f t="shared" ref="BA118" si="999">SUM(AZ118*K118*5*6)</f>
        <v>0</v>
      </c>
      <c r="BB118" s="879"/>
      <c r="BC118" s="880">
        <f t="shared" ref="BC118" si="1000">SUM(BB118*K118*4*6)</f>
        <v>0</v>
      </c>
      <c r="BD118" s="879"/>
      <c r="BE118" s="880">
        <f t="shared" ref="BE118:BE119" si="1001">SUM(BD118*50)</f>
        <v>0</v>
      </c>
      <c r="BF118" s="880">
        <f t="shared" si="951"/>
        <v>7</v>
      </c>
      <c r="BG118" s="880">
        <f t="shared" si="952"/>
        <v>4</v>
      </c>
      <c r="BH118" s="84"/>
      <c r="BI118" s="424"/>
      <c r="BJ118" s="424"/>
      <c r="BK118" s="424"/>
      <c r="BL118" s="424"/>
      <c r="BM118" s="424"/>
      <c r="BN118" s="978" t="s">
        <v>148</v>
      </c>
      <c r="BO118" s="979" t="s">
        <v>185</v>
      </c>
      <c r="BP118" s="940" t="s">
        <v>101</v>
      </c>
      <c r="BQ118" s="646" t="s">
        <v>233</v>
      </c>
      <c r="BR118" s="646" t="s">
        <v>216</v>
      </c>
      <c r="BS118" s="647" t="s">
        <v>98</v>
      </c>
      <c r="BT118" s="646">
        <v>83</v>
      </c>
      <c r="BU118" s="646">
        <v>1</v>
      </c>
      <c r="BV118" s="660">
        <v>3</v>
      </c>
      <c r="BW118" s="660">
        <f t="shared" si="972"/>
        <v>6</v>
      </c>
      <c r="BX118" s="645">
        <v>8</v>
      </c>
      <c r="BY118" s="648">
        <f t="shared" si="973"/>
        <v>8</v>
      </c>
      <c r="BZ118" s="649">
        <v>8</v>
      </c>
      <c r="CA118" s="767">
        <f t="shared" si="954"/>
        <v>8</v>
      </c>
      <c r="CB118" s="796"/>
      <c r="CC118" s="767">
        <f t="shared" si="955"/>
        <v>0</v>
      </c>
      <c r="CD118" s="796"/>
      <c r="CE118" s="767">
        <f t="shared" si="956"/>
        <v>0</v>
      </c>
      <c r="CF118" s="785"/>
      <c r="CG118" s="786">
        <f t="shared" si="957"/>
        <v>0</v>
      </c>
      <c r="CH118" s="785"/>
      <c r="CI118" s="786">
        <f t="shared" si="958"/>
        <v>0</v>
      </c>
      <c r="CJ118" s="786">
        <f t="shared" si="959"/>
        <v>0</v>
      </c>
      <c r="CK118" s="767">
        <f t="shared" si="974"/>
        <v>3.5999999999999996</v>
      </c>
      <c r="CL118" s="785"/>
      <c r="CM118" s="786"/>
      <c r="CN118" s="785"/>
      <c r="CO118" s="767">
        <f t="shared" si="975"/>
        <v>0</v>
      </c>
      <c r="CP118" s="785"/>
      <c r="CQ118" s="770">
        <f t="shared" si="976"/>
        <v>0</v>
      </c>
      <c r="CR118" s="785"/>
      <c r="CS118" s="786">
        <f t="shared" si="977"/>
        <v>0</v>
      </c>
      <c r="CT118" s="785"/>
      <c r="CU118" s="786">
        <f t="shared" si="978"/>
        <v>0</v>
      </c>
      <c r="CV118" s="785"/>
      <c r="CW118" s="786">
        <f t="shared" si="979"/>
        <v>0</v>
      </c>
      <c r="CX118" s="785"/>
      <c r="CY118" s="767">
        <f t="shared" si="980"/>
        <v>0</v>
      </c>
      <c r="CZ118" s="785"/>
      <c r="DA118" s="786">
        <f t="shared" si="981"/>
        <v>0</v>
      </c>
      <c r="DB118" s="785"/>
      <c r="DC118" s="767">
        <f t="shared" si="982"/>
        <v>0</v>
      </c>
      <c r="DD118" s="785"/>
      <c r="DE118" s="786">
        <f>DD118*BV118*6</f>
        <v>0</v>
      </c>
      <c r="DF118" s="785"/>
      <c r="DG118" s="786">
        <f t="shared" si="966"/>
        <v>0</v>
      </c>
      <c r="DH118" s="785"/>
      <c r="DI118" s="786">
        <f t="shared" si="984"/>
        <v>0</v>
      </c>
      <c r="DJ118" s="785"/>
      <c r="DK118" s="786">
        <f t="shared" si="985"/>
        <v>0</v>
      </c>
      <c r="DL118" s="785"/>
      <c r="DM118" s="786">
        <f t="shared" si="986"/>
        <v>0</v>
      </c>
      <c r="DN118" s="785"/>
      <c r="DO118" s="786">
        <f t="shared" si="987"/>
        <v>0</v>
      </c>
      <c r="DP118" s="785"/>
      <c r="DQ118" s="786">
        <f t="shared" si="988"/>
        <v>0</v>
      </c>
      <c r="DR118" s="786">
        <f t="shared" si="967"/>
        <v>11.6</v>
      </c>
      <c r="DS118" s="786">
        <f t="shared" si="968"/>
        <v>8</v>
      </c>
      <c r="DT118" s="84"/>
      <c r="DU118" s="424"/>
      <c r="DV118" s="424"/>
      <c r="DW118" s="424"/>
      <c r="DX118" s="424"/>
      <c r="DY118" s="424"/>
      <c r="DZ118" s="971"/>
      <c r="EA118" s="965"/>
      <c r="EB118" s="611"/>
      <c r="EC118" s="424"/>
      <c r="ED118" s="424"/>
      <c r="EE118" s="424"/>
      <c r="EF118" s="424"/>
      <c r="EG118" s="424"/>
      <c r="EH118" s="424"/>
      <c r="EI118" s="424"/>
      <c r="EJ118" s="429">
        <f t="shared" si="679"/>
        <v>12</v>
      </c>
      <c r="EK118" s="429">
        <f t="shared" si="680"/>
        <v>12</v>
      </c>
      <c r="EL118" s="429">
        <f t="shared" si="681"/>
        <v>12</v>
      </c>
      <c r="EM118" s="1058">
        <f t="shared" si="682"/>
        <v>12</v>
      </c>
      <c r="EN118" s="1058">
        <f t="shared" si="683"/>
        <v>0</v>
      </c>
      <c r="EO118" s="1058">
        <f t="shared" si="684"/>
        <v>0</v>
      </c>
      <c r="EP118" s="1058">
        <f t="shared" si="685"/>
        <v>0</v>
      </c>
      <c r="EQ118" s="1058">
        <f t="shared" si="686"/>
        <v>0</v>
      </c>
      <c r="ER118" s="1058">
        <f t="shared" si="687"/>
        <v>0</v>
      </c>
      <c r="ES118" s="1058">
        <f t="shared" si="688"/>
        <v>0</v>
      </c>
      <c r="ET118" s="1058">
        <f t="shared" si="689"/>
        <v>0</v>
      </c>
      <c r="EU118" s="1058">
        <f t="shared" si="690"/>
        <v>0</v>
      </c>
      <c r="EV118" s="1058">
        <f t="shared" si="691"/>
        <v>0</v>
      </c>
      <c r="EW118" s="1058">
        <f t="shared" si="692"/>
        <v>6.6</v>
      </c>
      <c r="EX118" s="1058">
        <f t="shared" si="693"/>
        <v>0</v>
      </c>
      <c r="EY118" s="1058">
        <f t="shared" si="694"/>
        <v>0</v>
      </c>
      <c r="EZ118" s="1058">
        <f t="shared" si="695"/>
        <v>0</v>
      </c>
      <c r="FA118" s="1058">
        <f t="shared" si="696"/>
        <v>0</v>
      </c>
      <c r="FB118" s="1058">
        <f t="shared" si="697"/>
        <v>0</v>
      </c>
      <c r="FC118" s="1058">
        <f t="shared" si="698"/>
        <v>0</v>
      </c>
      <c r="FD118" s="1058">
        <f t="shared" si="699"/>
        <v>0</v>
      </c>
      <c r="FE118" s="1058">
        <f t="shared" si="700"/>
        <v>0</v>
      </c>
      <c r="FF118" s="1058">
        <f t="shared" si="701"/>
        <v>0</v>
      </c>
      <c r="FG118" s="1058">
        <f t="shared" si="702"/>
        <v>0</v>
      </c>
      <c r="FH118" s="1058">
        <f t="shared" si="703"/>
        <v>0</v>
      </c>
      <c r="FI118" s="1058">
        <f t="shared" si="704"/>
        <v>0</v>
      </c>
      <c r="FJ118" s="1058">
        <f t="shared" si="705"/>
        <v>0</v>
      </c>
      <c r="FK118" s="1058">
        <f t="shared" si="706"/>
        <v>0</v>
      </c>
      <c r="FL118" s="1058">
        <f t="shared" si="707"/>
        <v>0</v>
      </c>
      <c r="FM118" s="1058">
        <f t="shared" si="708"/>
        <v>0</v>
      </c>
      <c r="FN118" s="1058">
        <f t="shared" si="709"/>
        <v>0</v>
      </c>
      <c r="FO118" s="1059">
        <f t="shared" si="710"/>
        <v>0</v>
      </c>
      <c r="FP118" s="1058">
        <f t="shared" si="711"/>
        <v>0</v>
      </c>
      <c r="FQ118" s="1058">
        <f t="shared" si="712"/>
        <v>0</v>
      </c>
      <c r="FR118" s="1058">
        <f t="shared" si="713"/>
        <v>0</v>
      </c>
      <c r="FS118" s="1058">
        <f t="shared" si="714"/>
        <v>0</v>
      </c>
      <c r="FT118" s="1058">
        <f t="shared" si="715"/>
        <v>0</v>
      </c>
      <c r="FU118" s="1058">
        <f t="shared" si="716"/>
        <v>0</v>
      </c>
      <c r="FV118" s="1058">
        <f t="shared" si="717"/>
        <v>0</v>
      </c>
      <c r="FW118" s="1058">
        <f t="shared" si="718"/>
        <v>0</v>
      </c>
      <c r="FX118" s="1058">
        <f t="shared" si="719"/>
        <v>0</v>
      </c>
      <c r="FY118" s="1058">
        <f t="shared" si="720"/>
        <v>0</v>
      </c>
      <c r="FZ118" s="1058">
        <f t="shared" si="721"/>
        <v>0</v>
      </c>
      <c r="GA118" s="1058">
        <f t="shared" si="722"/>
        <v>0</v>
      </c>
      <c r="GB118" s="1058">
        <f t="shared" si="723"/>
        <v>0</v>
      </c>
      <c r="GC118" s="1058">
        <f t="shared" si="724"/>
        <v>0</v>
      </c>
      <c r="GE118" s="1058">
        <v>18.600000000000001</v>
      </c>
      <c r="GF118" s="1058">
        <v>12</v>
      </c>
      <c r="GG118" s="424"/>
      <c r="GH118" s="424"/>
      <c r="GI118" s="424"/>
      <c r="GJ118" s="424"/>
      <c r="GL118" s="559"/>
      <c r="GM118" s="559"/>
      <c r="GN118" s="9"/>
      <c r="GO118" s="431"/>
      <c r="GP118" s="17"/>
      <c r="GQ118" s="406"/>
      <c r="GR118" s="422"/>
    </row>
    <row r="119" spans="1:200" ht="24.95" customHeight="1" x14ac:dyDescent="0.45">
      <c r="A119" s="424"/>
      <c r="B119" s="980" t="s">
        <v>344</v>
      </c>
      <c r="C119" s="981" t="s">
        <v>183</v>
      </c>
      <c r="D119" s="941" t="s">
        <v>51</v>
      </c>
      <c r="E119" s="641" t="s">
        <v>233</v>
      </c>
      <c r="F119" s="641" t="s">
        <v>179</v>
      </c>
      <c r="G119" s="641" t="s">
        <v>215</v>
      </c>
      <c r="H119" s="641">
        <f>21+21</f>
        <v>42</v>
      </c>
      <c r="I119" s="641">
        <v>1</v>
      </c>
      <c r="J119" s="660">
        <v>2</v>
      </c>
      <c r="K119" s="641">
        <f>SUM(J119)*2</f>
        <v>4</v>
      </c>
      <c r="L119" s="650">
        <v>2</v>
      </c>
      <c r="M119" s="643">
        <f t="shared" si="944"/>
        <v>2</v>
      </c>
      <c r="N119" s="644">
        <v>2</v>
      </c>
      <c r="O119" s="852">
        <f t="shared" ref="O119" si="1002">SUM(N119)*I119</f>
        <v>2</v>
      </c>
      <c r="P119" s="881"/>
      <c r="Q119" s="852">
        <f t="shared" si="945"/>
        <v>0</v>
      </c>
      <c r="R119" s="881"/>
      <c r="S119" s="852">
        <f t="shared" ref="S119" si="1003">SUM(R119)*J119</f>
        <v>0</v>
      </c>
      <c r="T119" s="881"/>
      <c r="U119" s="882">
        <f t="shared" ref="U119" si="1004">SUM(T119)*K119</f>
        <v>0</v>
      </c>
      <c r="V119" s="881"/>
      <c r="W119" s="882">
        <f t="shared" si="991"/>
        <v>0</v>
      </c>
      <c r="X119" s="882"/>
      <c r="Y119" s="852">
        <f t="shared" si="992"/>
        <v>0.6</v>
      </c>
      <c r="Z119" s="881"/>
      <c r="AA119" s="882"/>
      <c r="AB119" s="881"/>
      <c r="AC119" s="852">
        <f t="shared" ref="AC119" si="1005">SUM(AB119)*3*H119/5</f>
        <v>0</v>
      </c>
      <c r="AD119" s="881"/>
      <c r="AE119" s="855">
        <f t="shared" ref="AE119" si="1006">SUM(AD119*H119*(30+4))</f>
        <v>0</v>
      </c>
      <c r="AF119" s="881"/>
      <c r="AG119" s="882">
        <f t="shared" si="994"/>
        <v>0</v>
      </c>
      <c r="AH119" s="881"/>
      <c r="AI119" s="882">
        <f t="shared" si="995"/>
        <v>0</v>
      </c>
      <c r="AJ119" s="881"/>
      <c r="AK119" s="882">
        <f t="shared" ref="AK119" si="1007">SUM(AJ119*H119*2/3)</f>
        <v>0</v>
      </c>
      <c r="AL119" s="881"/>
      <c r="AM119" s="852">
        <f t="shared" ref="AM119" si="1008">SUM(AL119*H119*2)</f>
        <v>0</v>
      </c>
      <c r="AN119" s="881"/>
      <c r="AO119" s="882">
        <f t="shared" ref="AO119" si="1009">SUM(AN119*J119)</f>
        <v>0</v>
      </c>
      <c r="AP119" s="881"/>
      <c r="AQ119" s="852">
        <f t="shared" si="998"/>
        <v>0</v>
      </c>
      <c r="AR119" s="881"/>
      <c r="AS119" s="852">
        <f>SUM(J119*AR119*6)</f>
        <v>0</v>
      </c>
      <c r="AT119" s="881"/>
      <c r="AU119" s="882">
        <f t="shared" si="949"/>
        <v>0</v>
      </c>
      <c r="AV119" s="881"/>
      <c r="AW119" s="882">
        <f>SUM(AV119*H119/3)</f>
        <v>0</v>
      </c>
      <c r="AX119" s="881"/>
      <c r="AY119" s="882">
        <f t="shared" ref="AY119" si="1010">SUM(J119*AX119*8)</f>
        <v>0</v>
      </c>
      <c r="AZ119" s="881"/>
      <c r="BA119" s="882">
        <f t="shared" ref="BA119" si="1011">SUM(AZ119*K119*5*6)</f>
        <v>0</v>
      </c>
      <c r="BB119" s="881"/>
      <c r="BC119" s="882">
        <f t="shared" ref="BC119" si="1012">SUM(BB119*K119*4*6)</f>
        <v>0</v>
      </c>
      <c r="BD119" s="881"/>
      <c r="BE119" s="882">
        <f t="shared" si="1001"/>
        <v>0</v>
      </c>
      <c r="BF119" s="882">
        <f t="shared" si="951"/>
        <v>2.6</v>
      </c>
      <c r="BG119" s="882">
        <f t="shared" si="952"/>
        <v>2</v>
      </c>
      <c r="BH119" s="84"/>
      <c r="BI119" s="424"/>
      <c r="BJ119" s="424"/>
      <c r="BK119" s="424"/>
      <c r="BL119" s="424"/>
      <c r="BM119" s="424"/>
      <c r="BN119" s="978" t="s">
        <v>148</v>
      </c>
      <c r="BO119" s="979" t="s">
        <v>182</v>
      </c>
      <c r="BP119" s="940" t="s">
        <v>51</v>
      </c>
      <c r="BQ119" s="646" t="s">
        <v>233</v>
      </c>
      <c r="BR119" s="646" t="s">
        <v>133</v>
      </c>
      <c r="BS119" s="647" t="s">
        <v>99</v>
      </c>
      <c r="BT119" s="646">
        <v>124</v>
      </c>
      <c r="BU119" s="646">
        <v>1</v>
      </c>
      <c r="BV119" s="660">
        <v>5</v>
      </c>
      <c r="BW119" s="660">
        <f t="shared" si="972"/>
        <v>10</v>
      </c>
      <c r="BX119" s="645">
        <v>6</v>
      </c>
      <c r="BY119" s="648">
        <f t="shared" si="973"/>
        <v>6</v>
      </c>
      <c r="BZ119" s="649">
        <v>6</v>
      </c>
      <c r="CA119" s="767">
        <f t="shared" si="954"/>
        <v>6</v>
      </c>
      <c r="CB119" s="796"/>
      <c r="CC119" s="767">
        <f t="shared" si="955"/>
        <v>0</v>
      </c>
      <c r="CD119" s="796"/>
      <c r="CE119" s="767">
        <f t="shared" si="956"/>
        <v>0</v>
      </c>
      <c r="CF119" s="785"/>
      <c r="CG119" s="786">
        <f t="shared" si="957"/>
        <v>0</v>
      </c>
      <c r="CH119" s="785"/>
      <c r="CI119" s="786">
        <f t="shared" si="958"/>
        <v>0</v>
      </c>
      <c r="CJ119" s="786">
        <f t="shared" si="959"/>
        <v>0</v>
      </c>
      <c r="CK119" s="767">
        <f t="shared" si="974"/>
        <v>4.5</v>
      </c>
      <c r="CL119" s="785"/>
      <c r="CM119" s="786"/>
      <c r="CN119" s="785"/>
      <c r="CO119" s="767">
        <f t="shared" si="975"/>
        <v>0</v>
      </c>
      <c r="CP119" s="785"/>
      <c r="CQ119" s="770">
        <f t="shared" si="976"/>
        <v>0</v>
      </c>
      <c r="CR119" s="785"/>
      <c r="CS119" s="786">
        <f t="shared" si="977"/>
        <v>0</v>
      </c>
      <c r="CT119" s="785"/>
      <c r="CU119" s="786">
        <f t="shared" si="978"/>
        <v>0</v>
      </c>
      <c r="CV119" s="785"/>
      <c r="CW119" s="786">
        <f t="shared" si="979"/>
        <v>0</v>
      </c>
      <c r="CX119" s="785"/>
      <c r="CY119" s="767">
        <f t="shared" si="980"/>
        <v>0</v>
      </c>
      <c r="CZ119" s="785"/>
      <c r="DA119" s="786">
        <f t="shared" si="981"/>
        <v>0</v>
      </c>
      <c r="DB119" s="785"/>
      <c r="DC119" s="767">
        <f t="shared" si="982"/>
        <v>0</v>
      </c>
      <c r="DD119" s="785"/>
      <c r="DE119" s="786">
        <f t="shared" si="983"/>
        <v>0</v>
      </c>
      <c r="DF119" s="785"/>
      <c r="DG119" s="786">
        <f t="shared" si="966"/>
        <v>0</v>
      </c>
      <c r="DH119" s="785"/>
      <c r="DI119" s="786">
        <f t="shared" si="984"/>
        <v>0</v>
      </c>
      <c r="DJ119" s="785"/>
      <c r="DK119" s="786">
        <f t="shared" si="985"/>
        <v>0</v>
      </c>
      <c r="DL119" s="785"/>
      <c r="DM119" s="786">
        <f t="shared" si="986"/>
        <v>0</v>
      </c>
      <c r="DN119" s="785"/>
      <c r="DO119" s="786">
        <f t="shared" si="987"/>
        <v>0</v>
      </c>
      <c r="DP119" s="785"/>
      <c r="DQ119" s="786">
        <f t="shared" si="988"/>
        <v>0</v>
      </c>
      <c r="DR119" s="786">
        <f t="shared" si="967"/>
        <v>10.5</v>
      </c>
      <c r="DS119" s="786">
        <f t="shared" si="968"/>
        <v>6</v>
      </c>
      <c r="DT119" s="84"/>
      <c r="DU119" s="424"/>
      <c r="DV119" s="424"/>
      <c r="DW119" s="424"/>
      <c r="DX119" s="424"/>
      <c r="DY119" s="424"/>
      <c r="DZ119" s="965"/>
      <c r="EA119" s="965"/>
      <c r="EB119" s="764"/>
      <c r="EC119" s="424"/>
      <c r="ED119" s="424"/>
      <c r="EE119" s="424"/>
      <c r="EF119" s="424"/>
      <c r="EG119" s="424"/>
      <c r="EH119" s="424"/>
      <c r="EI119" s="424"/>
      <c r="EJ119" s="429">
        <f t="shared" si="679"/>
        <v>8</v>
      </c>
      <c r="EK119" s="429">
        <f t="shared" si="680"/>
        <v>8</v>
      </c>
      <c r="EL119" s="429">
        <f t="shared" si="681"/>
        <v>8</v>
      </c>
      <c r="EM119" s="1058">
        <f t="shared" si="682"/>
        <v>8</v>
      </c>
      <c r="EN119" s="1058">
        <f t="shared" si="683"/>
        <v>0</v>
      </c>
      <c r="EO119" s="1058">
        <f t="shared" si="684"/>
        <v>0</v>
      </c>
      <c r="EP119" s="1058">
        <f t="shared" si="685"/>
        <v>0</v>
      </c>
      <c r="EQ119" s="1058">
        <f t="shared" si="686"/>
        <v>0</v>
      </c>
      <c r="ER119" s="1058">
        <f t="shared" si="687"/>
        <v>0</v>
      </c>
      <c r="ES119" s="1058">
        <f t="shared" si="688"/>
        <v>0</v>
      </c>
      <c r="ET119" s="1058">
        <f t="shared" si="689"/>
        <v>0</v>
      </c>
      <c r="EU119" s="1058">
        <f t="shared" si="690"/>
        <v>0</v>
      </c>
      <c r="EV119" s="1058">
        <f t="shared" si="691"/>
        <v>0</v>
      </c>
      <c r="EW119" s="1058">
        <f t="shared" si="692"/>
        <v>5.0999999999999996</v>
      </c>
      <c r="EX119" s="1058">
        <f t="shared" si="693"/>
        <v>0</v>
      </c>
      <c r="EY119" s="1058">
        <f t="shared" si="694"/>
        <v>0</v>
      </c>
      <c r="EZ119" s="1058">
        <f t="shared" si="695"/>
        <v>0</v>
      </c>
      <c r="FA119" s="1058">
        <f t="shared" si="696"/>
        <v>0</v>
      </c>
      <c r="FB119" s="1058">
        <f t="shared" si="697"/>
        <v>0</v>
      </c>
      <c r="FC119" s="1058">
        <f t="shared" si="698"/>
        <v>0</v>
      </c>
      <c r="FD119" s="1058">
        <f t="shared" si="699"/>
        <v>0</v>
      </c>
      <c r="FE119" s="1058">
        <f t="shared" si="700"/>
        <v>0</v>
      </c>
      <c r="FF119" s="1058">
        <f t="shared" si="701"/>
        <v>0</v>
      </c>
      <c r="FG119" s="1058">
        <f t="shared" si="702"/>
        <v>0</v>
      </c>
      <c r="FH119" s="1058">
        <f t="shared" si="703"/>
        <v>0</v>
      </c>
      <c r="FI119" s="1058">
        <f t="shared" si="704"/>
        <v>0</v>
      </c>
      <c r="FJ119" s="1058">
        <f t="shared" si="705"/>
        <v>0</v>
      </c>
      <c r="FK119" s="1058">
        <f t="shared" si="706"/>
        <v>0</v>
      </c>
      <c r="FL119" s="1058">
        <f t="shared" si="707"/>
        <v>0</v>
      </c>
      <c r="FM119" s="1058">
        <f t="shared" si="708"/>
        <v>0</v>
      </c>
      <c r="FN119" s="1058">
        <f t="shared" si="709"/>
        <v>0</v>
      </c>
      <c r="FO119" s="1059">
        <f t="shared" si="710"/>
        <v>0</v>
      </c>
      <c r="FP119" s="1058">
        <f t="shared" si="711"/>
        <v>0</v>
      </c>
      <c r="FQ119" s="1058">
        <f t="shared" si="712"/>
        <v>0</v>
      </c>
      <c r="FR119" s="1058">
        <f t="shared" si="713"/>
        <v>0</v>
      </c>
      <c r="FS119" s="1058">
        <f t="shared" si="714"/>
        <v>0</v>
      </c>
      <c r="FT119" s="1058">
        <f t="shared" si="715"/>
        <v>0</v>
      </c>
      <c r="FU119" s="1058">
        <f t="shared" si="716"/>
        <v>0</v>
      </c>
      <c r="FV119" s="1058">
        <f t="shared" si="717"/>
        <v>0</v>
      </c>
      <c r="FW119" s="1058">
        <f t="shared" si="718"/>
        <v>0</v>
      </c>
      <c r="FX119" s="1058">
        <f t="shared" si="719"/>
        <v>0</v>
      </c>
      <c r="FY119" s="1058">
        <f t="shared" si="720"/>
        <v>0</v>
      </c>
      <c r="FZ119" s="1058">
        <f t="shared" si="721"/>
        <v>0</v>
      </c>
      <c r="GA119" s="1058">
        <f t="shared" si="722"/>
        <v>0</v>
      </c>
      <c r="GB119" s="1058">
        <f t="shared" si="723"/>
        <v>0</v>
      </c>
      <c r="GC119" s="1058">
        <f t="shared" si="724"/>
        <v>0</v>
      </c>
      <c r="GE119" s="1058">
        <v>13.1</v>
      </c>
      <c r="GF119" s="1058">
        <v>8</v>
      </c>
      <c r="GG119" s="424"/>
      <c r="GH119" s="424"/>
      <c r="GI119" s="424"/>
      <c r="GJ119" s="424"/>
      <c r="GL119" s="559"/>
      <c r="GM119" s="559"/>
      <c r="GN119" s="423"/>
      <c r="GO119" s="431"/>
      <c r="GP119" s="406"/>
      <c r="GQ119" s="406"/>
      <c r="GR119" s="422"/>
    </row>
    <row r="120" spans="1:200" ht="24.95" customHeight="1" x14ac:dyDescent="0.45">
      <c r="A120" s="424"/>
      <c r="B120" s="976" t="s">
        <v>344</v>
      </c>
      <c r="C120" s="977" t="s">
        <v>182</v>
      </c>
      <c r="D120" s="939" t="s">
        <v>101</v>
      </c>
      <c r="E120" s="635" t="s">
        <v>233</v>
      </c>
      <c r="F120" s="636" t="s">
        <v>493</v>
      </c>
      <c r="G120" s="636" t="s">
        <v>213</v>
      </c>
      <c r="H120" s="635">
        <v>187</v>
      </c>
      <c r="I120" s="635">
        <v>1</v>
      </c>
      <c r="J120" s="660">
        <v>8</v>
      </c>
      <c r="K120" s="635">
        <f>J120*2</f>
        <v>16</v>
      </c>
      <c r="L120" s="651">
        <v>2</v>
      </c>
      <c r="M120" s="637">
        <f>SUM(N120+P120+R120+T120+V120)</f>
        <v>2</v>
      </c>
      <c r="N120" s="639">
        <v>2</v>
      </c>
      <c r="O120" s="852">
        <f>SUM(N120)*I120</f>
        <v>2</v>
      </c>
      <c r="P120" s="877"/>
      <c r="Q120" s="852">
        <f>P120*J120</f>
        <v>0</v>
      </c>
      <c r="R120" s="877"/>
      <c r="S120" s="852">
        <f>SUM(R120)*J120</f>
        <v>0</v>
      </c>
      <c r="T120" s="877"/>
      <c r="U120" s="878">
        <f>SUM(T120)*K120</f>
        <v>0</v>
      </c>
      <c r="V120" s="877"/>
      <c r="W120" s="878">
        <f>SUM(V120)*J120*5</f>
        <v>0</v>
      </c>
      <c r="X120" s="878"/>
      <c r="Y120" s="852">
        <f>SUM(L120*15/100*J120)</f>
        <v>2.4</v>
      </c>
      <c r="Z120" s="877"/>
      <c r="AA120" s="878"/>
      <c r="AB120" s="877"/>
      <c r="AC120" s="852">
        <f>SUM(AB120)*3*H120/5</f>
        <v>0</v>
      </c>
      <c r="AD120" s="877"/>
      <c r="AE120" s="855">
        <f>SUM(AD120*H120*(30+4))</f>
        <v>0</v>
      </c>
      <c r="AF120" s="877"/>
      <c r="AG120" s="878">
        <f>SUM(AF120*H120*3)</f>
        <v>0</v>
      </c>
      <c r="AH120" s="877"/>
      <c r="AI120" s="878">
        <f>SUM(AH120*H120/3)</f>
        <v>0</v>
      </c>
      <c r="AJ120" s="877"/>
      <c r="AK120" s="878">
        <f>SUM(AJ120*H120*2/3)</f>
        <v>0</v>
      </c>
      <c r="AL120" s="877"/>
      <c r="AM120" s="852">
        <f>SUM(AL120*H120*2)</f>
        <v>0</v>
      </c>
      <c r="AN120" s="877"/>
      <c r="AO120" s="878">
        <f>SUM(AN120*J120)</f>
        <v>0</v>
      </c>
      <c r="AP120" s="877"/>
      <c r="AQ120" s="852">
        <f>SUM(AP120*H120*2)</f>
        <v>0</v>
      </c>
      <c r="AR120" s="877"/>
      <c r="AS120" s="852">
        <f>SUM(J120*AR120*6)</f>
        <v>0</v>
      </c>
      <c r="AT120" s="858"/>
      <c r="AU120" s="854">
        <f t="shared" si="949"/>
        <v>0</v>
      </c>
      <c r="AV120" s="877"/>
      <c r="AW120" s="878">
        <f>SUM(AV120*H120/3)</f>
        <v>0</v>
      </c>
      <c r="AX120" s="877"/>
      <c r="AY120" s="878">
        <f>SUM(J120*AX120*8)</f>
        <v>0</v>
      </c>
      <c r="AZ120" s="877"/>
      <c r="BA120" s="878">
        <f>SUM(AZ120*K120*5*6)</f>
        <v>0</v>
      </c>
      <c r="BB120" s="877"/>
      <c r="BC120" s="878">
        <f>SUM(BB120*K120*4*6)</f>
        <v>0</v>
      </c>
      <c r="BD120" s="877"/>
      <c r="BE120" s="878">
        <f>SUM(BD120*50)</f>
        <v>0</v>
      </c>
      <c r="BF120" s="854">
        <f t="shared" si="951"/>
        <v>4.4000000000000004</v>
      </c>
      <c r="BG120" s="854">
        <f t="shared" si="952"/>
        <v>2</v>
      </c>
      <c r="BH120" s="84"/>
      <c r="BI120" s="424"/>
      <c r="BJ120" s="424"/>
      <c r="BK120" s="424"/>
      <c r="BL120" s="424"/>
      <c r="BM120" s="424"/>
      <c r="BN120" s="980" t="s">
        <v>148</v>
      </c>
      <c r="BO120" s="981" t="s">
        <v>183</v>
      </c>
      <c r="BP120" s="941" t="s">
        <v>51</v>
      </c>
      <c r="BQ120" s="641" t="s">
        <v>233</v>
      </c>
      <c r="BR120" s="641" t="s">
        <v>145</v>
      </c>
      <c r="BS120" s="642" t="s">
        <v>99</v>
      </c>
      <c r="BT120" s="642">
        <f>21+17</f>
        <v>38</v>
      </c>
      <c r="BU120" s="641">
        <v>1</v>
      </c>
      <c r="BV120" s="660">
        <v>2</v>
      </c>
      <c r="BW120" s="660">
        <f t="shared" si="972"/>
        <v>4</v>
      </c>
      <c r="BX120" s="640">
        <v>8</v>
      </c>
      <c r="BY120" s="643">
        <f t="shared" si="973"/>
        <v>8</v>
      </c>
      <c r="BZ120" s="644">
        <v>8</v>
      </c>
      <c r="CA120" s="767">
        <f t="shared" si="954"/>
        <v>8</v>
      </c>
      <c r="CB120" s="796"/>
      <c r="CC120" s="767">
        <f t="shared" si="955"/>
        <v>0</v>
      </c>
      <c r="CD120" s="796"/>
      <c r="CE120" s="767">
        <f t="shared" si="956"/>
        <v>0</v>
      </c>
      <c r="CF120" s="787"/>
      <c r="CG120" s="788">
        <f t="shared" si="957"/>
        <v>0</v>
      </c>
      <c r="CH120" s="787"/>
      <c r="CI120" s="788">
        <f t="shared" si="958"/>
        <v>0</v>
      </c>
      <c r="CJ120" s="788">
        <f t="shared" si="959"/>
        <v>0</v>
      </c>
      <c r="CK120" s="767">
        <f t="shared" si="974"/>
        <v>2.4</v>
      </c>
      <c r="CL120" s="787"/>
      <c r="CM120" s="788"/>
      <c r="CN120" s="787"/>
      <c r="CO120" s="767">
        <f t="shared" si="975"/>
        <v>0</v>
      </c>
      <c r="CP120" s="787"/>
      <c r="CQ120" s="770">
        <f t="shared" si="976"/>
        <v>0</v>
      </c>
      <c r="CR120" s="787"/>
      <c r="CS120" s="788">
        <f t="shared" si="977"/>
        <v>0</v>
      </c>
      <c r="CT120" s="787"/>
      <c r="CU120" s="788">
        <f t="shared" si="978"/>
        <v>0</v>
      </c>
      <c r="CV120" s="787"/>
      <c r="CW120" s="788">
        <f t="shared" si="979"/>
        <v>0</v>
      </c>
      <c r="CX120" s="787"/>
      <c r="CY120" s="767">
        <f t="shared" si="980"/>
        <v>0</v>
      </c>
      <c r="CZ120" s="787"/>
      <c r="DA120" s="788">
        <f>SUM(CZ120*BV120*2)</f>
        <v>0</v>
      </c>
      <c r="DB120" s="787"/>
      <c r="DC120" s="767">
        <f t="shared" si="982"/>
        <v>0</v>
      </c>
      <c r="DD120" s="787"/>
      <c r="DE120" s="788">
        <f t="shared" si="983"/>
        <v>0</v>
      </c>
      <c r="DF120" s="787"/>
      <c r="DG120" s="788">
        <f t="shared" si="966"/>
        <v>0</v>
      </c>
      <c r="DH120" s="787"/>
      <c r="DI120" s="788">
        <f>SUM(BV120*DH120*6)</f>
        <v>0</v>
      </c>
      <c r="DJ120" s="787"/>
      <c r="DK120" s="788">
        <f t="shared" si="985"/>
        <v>0</v>
      </c>
      <c r="DL120" s="787"/>
      <c r="DM120" s="788">
        <f t="shared" si="986"/>
        <v>0</v>
      </c>
      <c r="DN120" s="787"/>
      <c r="DO120" s="788">
        <f t="shared" si="987"/>
        <v>0</v>
      </c>
      <c r="DP120" s="787"/>
      <c r="DQ120" s="788">
        <f t="shared" si="988"/>
        <v>0</v>
      </c>
      <c r="DR120" s="788">
        <f t="shared" si="967"/>
        <v>10.4</v>
      </c>
      <c r="DS120" s="788">
        <f t="shared" si="968"/>
        <v>8</v>
      </c>
      <c r="DT120" s="84"/>
      <c r="DU120" s="424"/>
      <c r="DV120" s="424"/>
      <c r="DW120" s="424"/>
      <c r="DX120" s="424"/>
      <c r="DY120" s="424"/>
      <c r="DZ120" s="965"/>
      <c r="EA120" s="965"/>
      <c r="EB120" s="764"/>
      <c r="EC120" s="424"/>
      <c r="ED120" s="424"/>
      <c r="EE120" s="424"/>
      <c r="EF120" s="424"/>
      <c r="EG120" s="424"/>
      <c r="EH120" s="424"/>
      <c r="EI120" s="424"/>
      <c r="EJ120" s="429">
        <f t="shared" si="679"/>
        <v>10</v>
      </c>
      <c r="EK120" s="429">
        <f t="shared" si="680"/>
        <v>10</v>
      </c>
      <c r="EL120" s="429">
        <f t="shared" si="681"/>
        <v>10</v>
      </c>
      <c r="EM120" s="1058">
        <f t="shared" si="682"/>
        <v>10</v>
      </c>
      <c r="EN120" s="1058">
        <f t="shared" si="683"/>
        <v>0</v>
      </c>
      <c r="EO120" s="1058">
        <f t="shared" si="684"/>
        <v>0</v>
      </c>
      <c r="EP120" s="1058">
        <f t="shared" si="685"/>
        <v>0</v>
      </c>
      <c r="EQ120" s="1058">
        <f t="shared" si="686"/>
        <v>0</v>
      </c>
      <c r="ER120" s="1058">
        <f t="shared" si="687"/>
        <v>0</v>
      </c>
      <c r="ES120" s="1058">
        <f t="shared" si="688"/>
        <v>0</v>
      </c>
      <c r="ET120" s="1058">
        <f t="shared" si="689"/>
        <v>0</v>
      </c>
      <c r="EU120" s="1058">
        <f t="shared" si="690"/>
        <v>0</v>
      </c>
      <c r="EV120" s="1058">
        <f t="shared" si="691"/>
        <v>0</v>
      </c>
      <c r="EW120" s="1058">
        <f t="shared" si="692"/>
        <v>4.8</v>
      </c>
      <c r="EX120" s="1058">
        <f t="shared" si="693"/>
        <v>0</v>
      </c>
      <c r="EY120" s="1058">
        <f t="shared" si="694"/>
        <v>0</v>
      </c>
      <c r="EZ120" s="1058">
        <f t="shared" si="695"/>
        <v>0</v>
      </c>
      <c r="FA120" s="1058">
        <f t="shared" si="696"/>
        <v>0</v>
      </c>
      <c r="FB120" s="1058">
        <f t="shared" si="697"/>
        <v>0</v>
      </c>
      <c r="FC120" s="1058">
        <f t="shared" si="698"/>
        <v>0</v>
      </c>
      <c r="FD120" s="1058">
        <f t="shared" si="699"/>
        <v>0</v>
      </c>
      <c r="FE120" s="1058">
        <f t="shared" si="700"/>
        <v>0</v>
      </c>
      <c r="FF120" s="1058">
        <f t="shared" si="701"/>
        <v>0</v>
      </c>
      <c r="FG120" s="1058">
        <f t="shared" si="702"/>
        <v>0</v>
      </c>
      <c r="FH120" s="1058">
        <f t="shared" si="703"/>
        <v>0</v>
      </c>
      <c r="FI120" s="1058">
        <f t="shared" si="704"/>
        <v>0</v>
      </c>
      <c r="FJ120" s="1058">
        <f t="shared" si="705"/>
        <v>0</v>
      </c>
      <c r="FK120" s="1058">
        <f t="shared" si="706"/>
        <v>0</v>
      </c>
      <c r="FL120" s="1058">
        <f t="shared" si="707"/>
        <v>0</v>
      </c>
      <c r="FM120" s="1058">
        <f t="shared" si="708"/>
        <v>0</v>
      </c>
      <c r="FN120" s="1058">
        <f t="shared" si="709"/>
        <v>0</v>
      </c>
      <c r="FO120" s="1059">
        <f t="shared" si="710"/>
        <v>0</v>
      </c>
      <c r="FP120" s="1058">
        <f t="shared" si="711"/>
        <v>0</v>
      </c>
      <c r="FQ120" s="1058">
        <f t="shared" si="712"/>
        <v>0</v>
      </c>
      <c r="FR120" s="1058">
        <f t="shared" si="713"/>
        <v>0</v>
      </c>
      <c r="FS120" s="1058">
        <f t="shared" si="714"/>
        <v>0</v>
      </c>
      <c r="FT120" s="1058">
        <f t="shared" si="715"/>
        <v>0</v>
      </c>
      <c r="FU120" s="1058">
        <f t="shared" si="716"/>
        <v>0</v>
      </c>
      <c r="FV120" s="1058">
        <f t="shared" si="717"/>
        <v>0</v>
      </c>
      <c r="FW120" s="1058">
        <f t="shared" si="718"/>
        <v>0</v>
      </c>
      <c r="FX120" s="1058">
        <f t="shared" si="719"/>
        <v>0</v>
      </c>
      <c r="FY120" s="1058">
        <f t="shared" si="720"/>
        <v>0</v>
      </c>
      <c r="FZ120" s="1058">
        <f t="shared" si="721"/>
        <v>0</v>
      </c>
      <c r="GA120" s="1058">
        <f t="shared" si="722"/>
        <v>0</v>
      </c>
      <c r="GB120" s="1058">
        <f t="shared" si="723"/>
        <v>0</v>
      </c>
      <c r="GC120" s="1058">
        <f t="shared" si="724"/>
        <v>0</v>
      </c>
      <c r="GE120" s="1058">
        <v>14.8</v>
      </c>
      <c r="GF120" s="1058">
        <v>10</v>
      </c>
      <c r="GG120" s="424"/>
      <c r="GH120" s="424"/>
      <c r="GI120" s="424"/>
      <c r="GJ120" s="424"/>
      <c r="GL120" s="559"/>
      <c r="GM120" s="559"/>
      <c r="GN120" s="423"/>
      <c r="GO120" s="431"/>
      <c r="GP120" s="406"/>
      <c r="GQ120" s="406"/>
      <c r="GR120" s="422"/>
    </row>
    <row r="121" spans="1:200" ht="24.95" customHeight="1" x14ac:dyDescent="0.45">
      <c r="A121" s="424"/>
      <c r="B121" s="980" t="s">
        <v>687</v>
      </c>
      <c r="C121" s="981" t="s">
        <v>183</v>
      </c>
      <c r="D121" s="941" t="s">
        <v>51</v>
      </c>
      <c r="E121" s="641" t="s">
        <v>233</v>
      </c>
      <c r="F121" s="641" t="s">
        <v>179</v>
      </c>
      <c r="G121" s="641" t="s">
        <v>215</v>
      </c>
      <c r="H121" s="641">
        <f>21+21</f>
        <v>42</v>
      </c>
      <c r="I121" s="641">
        <v>1</v>
      </c>
      <c r="J121" s="660">
        <v>2</v>
      </c>
      <c r="K121" s="641">
        <f>SUM(J121)*2</f>
        <v>4</v>
      </c>
      <c r="L121" s="650">
        <v>2</v>
      </c>
      <c r="M121" s="643">
        <f t="shared" ref="M121:M123" si="1013">SUM(N121+P121+R121+T121+V121)</f>
        <v>2</v>
      </c>
      <c r="N121" s="644">
        <v>2</v>
      </c>
      <c r="O121" s="852">
        <f t="shared" ref="O121" si="1014">SUM(N121)*I121</f>
        <v>2</v>
      </c>
      <c r="P121" s="881"/>
      <c r="Q121" s="852">
        <f t="shared" ref="Q121" si="1015">P121*J121</f>
        <v>0</v>
      </c>
      <c r="R121" s="881"/>
      <c r="S121" s="852">
        <f t="shared" ref="S121" si="1016">SUM(R121)*J121</f>
        <v>0</v>
      </c>
      <c r="T121" s="881"/>
      <c r="U121" s="882">
        <f t="shared" ref="U121" si="1017">SUM(T121)*K121</f>
        <v>0</v>
      </c>
      <c r="V121" s="881"/>
      <c r="W121" s="882">
        <f t="shared" ref="W121" si="1018">SUM(V121)*J121*5</f>
        <v>0</v>
      </c>
      <c r="X121" s="882"/>
      <c r="Y121" s="852">
        <f t="shared" ref="Y121" si="1019">SUM(L121*15/100*J121)</f>
        <v>0.6</v>
      </c>
      <c r="Z121" s="881"/>
      <c r="AA121" s="882"/>
      <c r="AB121" s="881"/>
      <c r="AC121" s="852">
        <f t="shared" ref="AC121" si="1020">SUM(AB121)*3*H121/5</f>
        <v>0</v>
      </c>
      <c r="AD121" s="881"/>
      <c r="AE121" s="855">
        <f t="shared" ref="AE121" si="1021">SUM(AD121*H121*(30+4))</f>
        <v>0</v>
      </c>
      <c r="AF121" s="881"/>
      <c r="AG121" s="882">
        <f t="shared" ref="AG121" si="1022">SUM(AF121*H121*3)</f>
        <v>0</v>
      </c>
      <c r="AH121" s="881"/>
      <c r="AI121" s="882">
        <f t="shared" ref="AI121" si="1023">SUM(AH121*H121/3)</f>
        <v>0</v>
      </c>
      <c r="AJ121" s="881"/>
      <c r="AK121" s="882">
        <f t="shared" ref="AK121" si="1024">SUM(AJ121*H121*2/3)</f>
        <v>0</v>
      </c>
      <c r="AL121" s="881"/>
      <c r="AM121" s="852">
        <f t="shared" ref="AM121" si="1025">SUM(AL121*H121*2)</f>
        <v>0</v>
      </c>
      <c r="AN121" s="881"/>
      <c r="AO121" s="882">
        <f t="shared" ref="AO121" si="1026">SUM(AN121*J121)</f>
        <v>0</v>
      </c>
      <c r="AP121" s="881"/>
      <c r="AQ121" s="852">
        <f t="shared" ref="AQ121" si="1027">SUM(AP121*H121*2)</f>
        <v>0</v>
      </c>
      <c r="AR121" s="881"/>
      <c r="AS121" s="852">
        <f>SUM(J121*AR121*6)</f>
        <v>0</v>
      </c>
      <c r="AT121" s="881"/>
      <c r="AU121" s="882">
        <f t="shared" si="949"/>
        <v>0</v>
      </c>
      <c r="AV121" s="881"/>
      <c r="AW121" s="882">
        <f>SUM(AV121*H121/3)</f>
        <v>0</v>
      </c>
      <c r="AX121" s="881"/>
      <c r="AY121" s="882">
        <f t="shared" ref="AY121" si="1028">SUM(J121*AX121*8)</f>
        <v>0</v>
      </c>
      <c r="AZ121" s="881"/>
      <c r="BA121" s="882">
        <f t="shared" ref="BA121" si="1029">SUM(AZ121*K121*5*6)</f>
        <v>0</v>
      </c>
      <c r="BB121" s="881"/>
      <c r="BC121" s="882">
        <f t="shared" ref="BC121" si="1030">SUM(BB121*K121*4*6)</f>
        <v>0</v>
      </c>
      <c r="BD121" s="881"/>
      <c r="BE121" s="882">
        <f t="shared" ref="BE121" si="1031">SUM(BD121*50)</f>
        <v>0</v>
      </c>
      <c r="BF121" s="882">
        <f t="shared" si="951"/>
        <v>2.6</v>
      </c>
      <c r="BG121" s="882">
        <f t="shared" si="952"/>
        <v>2</v>
      </c>
      <c r="BH121" s="84"/>
      <c r="BI121" s="424"/>
      <c r="BJ121" s="424"/>
      <c r="BK121" s="424"/>
      <c r="BL121" s="424"/>
      <c r="BM121" s="424"/>
      <c r="BN121" s="985" t="s">
        <v>149</v>
      </c>
      <c r="BO121" s="986" t="s">
        <v>184</v>
      </c>
      <c r="BP121" s="943" t="s">
        <v>51</v>
      </c>
      <c r="BQ121" s="653" t="s">
        <v>233</v>
      </c>
      <c r="BR121" s="653" t="s">
        <v>333</v>
      </c>
      <c r="BS121" s="654" t="s">
        <v>99</v>
      </c>
      <c r="BT121" s="654">
        <f>19+17</f>
        <v>36</v>
      </c>
      <c r="BU121" s="653">
        <v>1</v>
      </c>
      <c r="BV121" s="660">
        <v>2</v>
      </c>
      <c r="BW121" s="660">
        <f>SUM(BV121)*2</f>
        <v>4</v>
      </c>
      <c r="BX121" s="652">
        <v>4</v>
      </c>
      <c r="BY121" s="655">
        <f>SUM(BZ121+CB121+CD121+CF121+CH121)</f>
        <v>4</v>
      </c>
      <c r="BZ121" s="604">
        <v>4</v>
      </c>
      <c r="CA121" s="767">
        <f>SUM(BZ121)*BU121</f>
        <v>4</v>
      </c>
      <c r="CB121" s="796"/>
      <c r="CC121" s="767">
        <f>CB121*BV121</f>
        <v>0</v>
      </c>
      <c r="CD121" s="796"/>
      <c r="CE121" s="767">
        <f>SUM(CD121)*BV121</f>
        <v>0</v>
      </c>
      <c r="CF121" s="773"/>
      <c r="CG121" s="791">
        <f>SUM(CF121)*BW121</f>
        <v>0</v>
      </c>
      <c r="CH121" s="773"/>
      <c r="CI121" s="791">
        <f>SUM(CH121)*BV121*5</f>
        <v>0</v>
      </c>
      <c r="CJ121" s="791">
        <f>SUM(BV121*DJ121*2+BW121*DL121*2)</f>
        <v>0</v>
      </c>
      <c r="CK121" s="767">
        <f>SUM(BX121*15/100*BV121)</f>
        <v>1.2</v>
      </c>
      <c r="CL121" s="773"/>
      <c r="CM121" s="791"/>
      <c r="CN121" s="773"/>
      <c r="CO121" s="767">
        <f>SUM(CN121)*3*BT121/5</f>
        <v>0</v>
      </c>
      <c r="CP121" s="773"/>
      <c r="CQ121" s="770">
        <f>SUM(CP121*BT121*(30+4))</f>
        <v>0</v>
      </c>
      <c r="CR121" s="773"/>
      <c r="CS121" s="791">
        <f>SUM(CR121*BT121*3)</f>
        <v>0</v>
      </c>
      <c r="CT121" s="773"/>
      <c r="CU121" s="791">
        <f>SUM(CT121*BT121/3)</f>
        <v>0</v>
      </c>
      <c r="CV121" s="773"/>
      <c r="CW121" s="791">
        <f>SUM(CV121*BT121*2/3)</f>
        <v>0</v>
      </c>
      <c r="CX121" s="773"/>
      <c r="CY121" s="767">
        <f>SUM(CX121*BT121*2)</f>
        <v>0</v>
      </c>
      <c r="CZ121" s="773"/>
      <c r="DA121" s="791">
        <f>SUM(CZ121*BV121*2)</f>
        <v>0</v>
      </c>
      <c r="DB121" s="773"/>
      <c r="DC121" s="767">
        <f>SUM(DB121*BT121*2)</f>
        <v>0</v>
      </c>
      <c r="DD121" s="773"/>
      <c r="DE121" s="791">
        <f>SUM(BV121*DD121*6)</f>
        <v>0</v>
      </c>
      <c r="DF121" s="773"/>
      <c r="DG121" s="769">
        <f t="shared" si="966"/>
        <v>0</v>
      </c>
      <c r="DH121" s="773"/>
      <c r="DI121" s="791">
        <f>SUM(BV121*DH121*6)</f>
        <v>0</v>
      </c>
      <c r="DJ121" s="773"/>
      <c r="DK121" s="791">
        <f>SUM(BV121*DJ121*8)</f>
        <v>0</v>
      </c>
      <c r="DL121" s="773"/>
      <c r="DM121" s="791">
        <f>SUM(DL121*BW121*5*6)</f>
        <v>0</v>
      </c>
      <c r="DN121" s="773"/>
      <c r="DO121" s="791">
        <f>SUM(DN121*BW121*4*6)</f>
        <v>0</v>
      </c>
      <c r="DP121" s="773"/>
      <c r="DQ121" s="791">
        <f>SUM(DP121*50)</f>
        <v>0</v>
      </c>
      <c r="DR121" s="769">
        <f t="shared" si="967"/>
        <v>5.2</v>
      </c>
      <c r="DS121" s="769">
        <f t="shared" si="968"/>
        <v>4</v>
      </c>
      <c r="DT121" s="84"/>
      <c r="DU121" s="424"/>
      <c r="DV121" s="424"/>
      <c r="DW121" s="424"/>
      <c r="DX121" s="424"/>
      <c r="DY121" s="424"/>
      <c r="DZ121" s="971"/>
      <c r="EA121" s="965"/>
      <c r="EB121" s="611"/>
      <c r="EC121" s="424"/>
      <c r="ED121" s="424"/>
      <c r="EE121" s="424"/>
      <c r="EF121" s="424"/>
      <c r="EG121" s="424"/>
      <c r="EH121" s="424"/>
      <c r="EI121" s="424"/>
      <c r="EJ121" s="429">
        <f t="shared" si="679"/>
        <v>6</v>
      </c>
      <c r="EK121" s="429">
        <f t="shared" si="680"/>
        <v>6</v>
      </c>
      <c r="EL121" s="429">
        <f t="shared" si="681"/>
        <v>6</v>
      </c>
      <c r="EM121" s="1058">
        <f t="shared" si="682"/>
        <v>6</v>
      </c>
      <c r="EN121" s="1058">
        <f t="shared" si="683"/>
        <v>0</v>
      </c>
      <c r="EO121" s="1058">
        <f t="shared" si="684"/>
        <v>0</v>
      </c>
      <c r="EP121" s="1058">
        <f t="shared" si="685"/>
        <v>0</v>
      </c>
      <c r="EQ121" s="1058">
        <f t="shared" si="686"/>
        <v>0</v>
      </c>
      <c r="ER121" s="1058">
        <f t="shared" si="687"/>
        <v>0</v>
      </c>
      <c r="ES121" s="1058">
        <f t="shared" si="688"/>
        <v>0</v>
      </c>
      <c r="ET121" s="1058">
        <f t="shared" si="689"/>
        <v>0</v>
      </c>
      <c r="EU121" s="1058">
        <f t="shared" si="690"/>
        <v>0</v>
      </c>
      <c r="EV121" s="1058">
        <f t="shared" si="691"/>
        <v>0</v>
      </c>
      <c r="EW121" s="1058">
        <f t="shared" si="692"/>
        <v>1.7999999999999998</v>
      </c>
      <c r="EX121" s="1058">
        <f t="shared" si="693"/>
        <v>0</v>
      </c>
      <c r="EY121" s="1058">
        <f t="shared" si="694"/>
        <v>0</v>
      </c>
      <c r="EZ121" s="1058">
        <f t="shared" si="695"/>
        <v>0</v>
      </c>
      <c r="FA121" s="1058">
        <f t="shared" si="696"/>
        <v>0</v>
      </c>
      <c r="FB121" s="1058">
        <f t="shared" si="697"/>
        <v>0</v>
      </c>
      <c r="FC121" s="1058">
        <f t="shared" si="698"/>
        <v>0</v>
      </c>
      <c r="FD121" s="1058">
        <f t="shared" si="699"/>
        <v>0</v>
      </c>
      <c r="FE121" s="1058">
        <f t="shared" si="700"/>
        <v>0</v>
      </c>
      <c r="FF121" s="1058">
        <f t="shared" si="701"/>
        <v>0</v>
      </c>
      <c r="FG121" s="1058">
        <f t="shared" si="702"/>
        <v>0</v>
      </c>
      <c r="FH121" s="1058">
        <f t="shared" si="703"/>
        <v>0</v>
      </c>
      <c r="FI121" s="1058">
        <f t="shared" si="704"/>
        <v>0</v>
      </c>
      <c r="FJ121" s="1058">
        <f t="shared" si="705"/>
        <v>0</v>
      </c>
      <c r="FK121" s="1058">
        <f t="shared" si="706"/>
        <v>0</v>
      </c>
      <c r="FL121" s="1058">
        <f t="shared" si="707"/>
        <v>0</v>
      </c>
      <c r="FM121" s="1058">
        <f t="shared" si="708"/>
        <v>0</v>
      </c>
      <c r="FN121" s="1058">
        <f t="shared" si="709"/>
        <v>0</v>
      </c>
      <c r="FO121" s="1059">
        <f t="shared" si="710"/>
        <v>0</v>
      </c>
      <c r="FP121" s="1058">
        <f t="shared" si="711"/>
        <v>0</v>
      </c>
      <c r="FQ121" s="1058">
        <f t="shared" si="712"/>
        <v>0</v>
      </c>
      <c r="FR121" s="1058">
        <f t="shared" si="713"/>
        <v>0</v>
      </c>
      <c r="FS121" s="1058">
        <f t="shared" si="714"/>
        <v>0</v>
      </c>
      <c r="FT121" s="1058">
        <f t="shared" si="715"/>
        <v>0</v>
      </c>
      <c r="FU121" s="1058">
        <f t="shared" si="716"/>
        <v>0</v>
      </c>
      <c r="FV121" s="1058">
        <f t="shared" si="717"/>
        <v>0</v>
      </c>
      <c r="FW121" s="1058">
        <f t="shared" si="718"/>
        <v>0</v>
      </c>
      <c r="FX121" s="1058">
        <f t="shared" si="719"/>
        <v>0</v>
      </c>
      <c r="FY121" s="1058">
        <f t="shared" si="720"/>
        <v>0</v>
      </c>
      <c r="FZ121" s="1058">
        <f t="shared" si="721"/>
        <v>0</v>
      </c>
      <c r="GA121" s="1058">
        <f t="shared" si="722"/>
        <v>0</v>
      </c>
      <c r="GB121" s="1058">
        <f t="shared" si="723"/>
        <v>0</v>
      </c>
      <c r="GC121" s="1058">
        <f t="shared" si="724"/>
        <v>0</v>
      </c>
      <c r="GE121" s="1058">
        <v>7.8000000000000007</v>
      </c>
      <c r="GF121" s="1058">
        <v>6</v>
      </c>
      <c r="GG121" s="424"/>
      <c r="GH121" s="424"/>
      <c r="GI121" s="424"/>
      <c r="GJ121" s="424"/>
      <c r="GL121" s="559"/>
      <c r="GM121" s="559"/>
      <c r="GN121" s="427"/>
      <c r="GO121" s="431"/>
      <c r="GP121" s="426"/>
      <c r="GQ121" s="406"/>
      <c r="GR121" s="422"/>
    </row>
    <row r="122" spans="1:200" ht="24.95" customHeight="1" x14ac:dyDescent="0.45">
      <c r="A122" s="424"/>
      <c r="B122" s="978" t="s">
        <v>148</v>
      </c>
      <c r="C122" s="979" t="s">
        <v>185</v>
      </c>
      <c r="D122" s="940" t="s">
        <v>101</v>
      </c>
      <c r="E122" s="646" t="s">
        <v>233</v>
      </c>
      <c r="F122" s="646" t="s">
        <v>217</v>
      </c>
      <c r="G122" s="646">
        <v>5</v>
      </c>
      <c r="H122" s="646">
        <v>31</v>
      </c>
      <c r="I122" s="646">
        <v>1</v>
      </c>
      <c r="J122" s="660">
        <v>2</v>
      </c>
      <c r="K122" s="646">
        <f t="shared" ref="K122" si="1032">SUM(J122)*2</f>
        <v>4</v>
      </c>
      <c r="L122" s="645">
        <v>12</v>
      </c>
      <c r="M122" s="648">
        <f t="shared" si="1013"/>
        <v>6</v>
      </c>
      <c r="N122" s="649">
        <v>6</v>
      </c>
      <c r="O122" s="852">
        <f>SUM(N122)*I122</f>
        <v>6</v>
      </c>
      <c r="P122" s="879"/>
      <c r="Q122" s="852"/>
      <c r="R122" s="879"/>
      <c r="S122" s="852"/>
      <c r="T122" s="879"/>
      <c r="U122" s="880"/>
      <c r="V122" s="879"/>
      <c r="W122" s="880"/>
      <c r="X122" s="880"/>
      <c r="Y122" s="852"/>
      <c r="Z122" s="879"/>
      <c r="AA122" s="880"/>
      <c r="AB122" s="879"/>
      <c r="AC122" s="852"/>
      <c r="AD122" s="879"/>
      <c r="AE122" s="855"/>
      <c r="AF122" s="879"/>
      <c r="AG122" s="880"/>
      <c r="AH122" s="879"/>
      <c r="AI122" s="880"/>
      <c r="AJ122" s="879"/>
      <c r="AK122" s="880"/>
      <c r="AL122" s="879"/>
      <c r="AM122" s="852"/>
      <c r="AN122" s="879"/>
      <c r="AO122" s="880"/>
      <c r="AP122" s="879"/>
      <c r="AQ122" s="852"/>
      <c r="AR122" s="879"/>
      <c r="AS122" s="852"/>
      <c r="AT122" s="879"/>
      <c r="AU122" s="880"/>
      <c r="AV122" s="879"/>
      <c r="AW122" s="880"/>
      <c r="AX122" s="879"/>
      <c r="AY122" s="880"/>
      <c r="AZ122" s="879"/>
      <c r="BA122" s="880"/>
      <c r="BB122" s="879"/>
      <c r="BC122" s="880"/>
      <c r="BD122" s="879"/>
      <c r="BE122" s="880"/>
      <c r="BF122" s="880">
        <f t="shared" si="951"/>
        <v>6</v>
      </c>
      <c r="BG122" s="880">
        <f t="shared" si="952"/>
        <v>6</v>
      </c>
      <c r="BH122" s="84"/>
      <c r="BI122" s="424"/>
      <c r="BJ122" s="424"/>
      <c r="BK122" s="424"/>
      <c r="BL122" s="424"/>
      <c r="BM122" s="424"/>
      <c r="BN122" s="985" t="s">
        <v>148</v>
      </c>
      <c r="BO122" s="986" t="s">
        <v>345</v>
      </c>
      <c r="BP122" s="943" t="s">
        <v>355</v>
      </c>
      <c r="BQ122" s="653" t="s">
        <v>233</v>
      </c>
      <c r="BR122" s="653" t="s">
        <v>392</v>
      </c>
      <c r="BS122" s="654" t="s">
        <v>98</v>
      </c>
      <c r="BT122" s="653">
        <v>18</v>
      </c>
      <c r="BU122" s="653">
        <v>1</v>
      </c>
      <c r="BV122" s="660">
        <v>1</v>
      </c>
      <c r="BW122" s="660">
        <f t="shared" ref="BW122" si="1033">SUM(BV122)*2</f>
        <v>2</v>
      </c>
      <c r="BX122" s="652">
        <v>6</v>
      </c>
      <c r="BY122" s="655">
        <f>SUM(BZ122+CB122+CD122+CF122+CH122)</f>
        <v>6</v>
      </c>
      <c r="BZ122" s="604">
        <v>6</v>
      </c>
      <c r="CA122" s="767">
        <f t="shared" ref="CA122:CA124" si="1034">SUM(BZ122)*BU122</f>
        <v>6</v>
      </c>
      <c r="CB122" s="796"/>
      <c r="CC122" s="767">
        <f>CB122*BV122</f>
        <v>0</v>
      </c>
      <c r="CD122" s="796"/>
      <c r="CE122" s="767">
        <f>SUM(CD122)*BV122</f>
        <v>0</v>
      </c>
      <c r="CF122" s="773"/>
      <c r="CG122" s="791">
        <f>SUM(CF122)*BW122</f>
        <v>0</v>
      </c>
      <c r="CH122" s="773"/>
      <c r="CI122" s="791">
        <f>SUM(CH122)*BV122*5</f>
        <v>0</v>
      </c>
      <c r="CJ122" s="791">
        <f>SUM(BV122*DJ122*2+BW122*DL122*2)</f>
        <v>0</v>
      </c>
      <c r="CK122" s="767">
        <f>SUM(BX122*15/100*BV122)</f>
        <v>0.9</v>
      </c>
      <c r="CL122" s="773"/>
      <c r="CM122" s="791"/>
      <c r="CN122" s="773"/>
      <c r="CO122" s="767">
        <f>SUM(CN122)*3*BT122/5</f>
        <v>0</v>
      </c>
      <c r="CP122" s="773"/>
      <c r="CQ122" s="770">
        <f>SUM(CP122*BT122*(30+4))</f>
        <v>0</v>
      </c>
      <c r="CR122" s="773"/>
      <c r="CS122" s="791">
        <f>SUM(CR122*BT122*3)</f>
        <v>0</v>
      </c>
      <c r="CT122" s="791"/>
      <c r="CU122" s="791">
        <f>SUM(CT122*BT122/3)</f>
        <v>0</v>
      </c>
      <c r="CV122" s="773"/>
      <c r="CW122" s="791">
        <f>SUM(CV122*BT122*2/3)</f>
        <v>0</v>
      </c>
      <c r="CX122" s="773"/>
      <c r="CY122" s="767">
        <f>SUM(CX122*BT122*1)</f>
        <v>0</v>
      </c>
      <c r="CZ122" s="773"/>
      <c r="DA122" s="791">
        <f>SUM(CZ122*BV122*2)</f>
        <v>0</v>
      </c>
      <c r="DB122" s="773"/>
      <c r="DC122" s="767">
        <f>SUM(DB122*BT122*2)</f>
        <v>0</v>
      </c>
      <c r="DD122" s="773"/>
      <c r="DE122" s="791">
        <f>DD122*BT122/3</f>
        <v>0</v>
      </c>
      <c r="DF122" s="773"/>
      <c r="DG122" s="769">
        <f t="shared" si="966"/>
        <v>0</v>
      </c>
      <c r="DH122" s="773"/>
      <c r="DI122" s="791">
        <f>SUM(BV122*DH122*6)</f>
        <v>0</v>
      </c>
      <c r="DJ122" s="773"/>
      <c r="DK122" s="791">
        <f>DJ122*BT122/3</f>
        <v>0</v>
      </c>
      <c r="DL122" s="791"/>
      <c r="DM122" s="791">
        <f>SUM(DL122*BW122*5*6)</f>
        <v>0</v>
      </c>
      <c r="DN122" s="773"/>
      <c r="DO122" s="791">
        <f>SUM(DN122*BW122*4*6)</f>
        <v>0</v>
      </c>
      <c r="DP122" s="773"/>
      <c r="DQ122" s="791">
        <f>SUM(DP122*50)</f>
        <v>0</v>
      </c>
      <c r="DR122" s="769">
        <f t="shared" si="967"/>
        <v>6.9</v>
      </c>
      <c r="DS122" s="769">
        <f t="shared" si="968"/>
        <v>6</v>
      </c>
      <c r="DT122" s="84"/>
      <c r="DU122" s="424"/>
      <c r="DV122" s="424"/>
      <c r="DW122" s="424"/>
      <c r="DX122" s="424"/>
      <c r="DY122" s="424"/>
      <c r="DZ122" s="971"/>
      <c r="EA122" s="965"/>
      <c r="EB122" s="611"/>
      <c r="EC122" s="424"/>
      <c r="ED122" s="424"/>
      <c r="EE122" s="424"/>
      <c r="EF122" s="424"/>
      <c r="EG122" s="424"/>
      <c r="EH122" s="424"/>
      <c r="EI122" s="424"/>
      <c r="EJ122" s="429">
        <f t="shared" si="679"/>
        <v>18</v>
      </c>
      <c r="EK122" s="429">
        <f t="shared" si="680"/>
        <v>12</v>
      </c>
      <c r="EL122" s="429">
        <f t="shared" si="681"/>
        <v>12</v>
      </c>
      <c r="EM122" s="1058">
        <f t="shared" si="682"/>
        <v>12</v>
      </c>
      <c r="EN122" s="1058">
        <f t="shared" si="683"/>
        <v>0</v>
      </c>
      <c r="EO122" s="1058">
        <f t="shared" si="684"/>
        <v>0</v>
      </c>
      <c r="EP122" s="1058">
        <f t="shared" si="685"/>
        <v>0</v>
      </c>
      <c r="EQ122" s="1058">
        <f t="shared" si="686"/>
        <v>0</v>
      </c>
      <c r="ER122" s="1058">
        <f t="shared" si="687"/>
        <v>0</v>
      </c>
      <c r="ES122" s="1058">
        <f t="shared" si="688"/>
        <v>0</v>
      </c>
      <c r="ET122" s="1058">
        <f t="shared" si="689"/>
        <v>0</v>
      </c>
      <c r="EU122" s="1058">
        <f t="shared" si="690"/>
        <v>0</v>
      </c>
      <c r="EV122" s="1058">
        <f t="shared" si="691"/>
        <v>0</v>
      </c>
      <c r="EW122" s="1058">
        <f t="shared" si="692"/>
        <v>0.9</v>
      </c>
      <c r="EX122" s="1058">
        <f t="shared" si="693"/>
        <v>0</v>
      </c>
      <c r="EY122" s="1058">
        <f t="shared" si="694"/>
        <v>0</v>
      </c>
      <c r="EZ122" s="1058">
        <f t="shared" si="695"/>
        <v>0</v>
      </c>
      <c r="FA122" s="1058">
        <f t="shared" si="696"/>
        <v>0</v>
      </c>
      <c r="FB122" s="1058">
        <f t="shared" si="697"/>
        <v>0</v>
      </c>
      <c r="FC122" s="1058">
        <f t="shared" si="698"/>
        <v>0</v>
      </c>
      <c r="FD122" s="1058">
        <f t="shared" si="699"/>
        <v>0</v>
      </c>
      <c r="FE122" s="1058">
        <f t="shared" si="700"/>
        <v>0</v>
      </c>
      <c r="FF122" s="1058">
        <f t="shared" si="701"/>
        <v>0</v>
      </c>
      <c r="FG122" s="1058">
        <f t="shared" si="702"/>
        <v>0</v>
      </c>
      <c r="FH122" s="1058">
        <f t="shared" si="703"/>
        <v>0</v>
      </c>
      <c r="FI122" s="1058">
        <f t="shared" si="704"/>
        <v>0</v>
      </c>
      <c r="FJ122" s="1058">
        <f t="shared" si="705"/>
        <v>0</v>
      </c>
      <c r="FK122" s="1058">
        <f t="shared" si="706"/>
        <v>0</v>
      </c>
      <c r="FL122" s="1058">
        <f t="shared" si="707"/>
        <v>0</v>
      </c>
      <c r="FM122" s="1058">
        <f t="shared" si="708"/>
        <v>0</v>
      </c>
      <c r="FN122" s="1058">
        <f t="shared" si="709"/>
        <v>0</v>
      </c>
      <c r="FO122" s="1059">
        <f t="shared" si="710"/>
        <v>0</v>
      </c>
      <c r="FP122" s="1058">
        <f t="shared" si="711"/>
        <v>0</v>
      </c>
      <c r="FQ122" s="1058">
        <f t="shared" si="712"/>
        <v>0</v>
      </c>
      <c r="FR122" s="1058">
        <f t="shared" si="713"/>
        <v>0</v>
      </c>
      <c r="FS122" s="1058">
        <f t="shared" si="714"/>
        <v>0</v>
      </c>
      <c r="FT122" s="1058">
        <f t="shared" si="715"/>
        <v>0</v>
      </c>
      <c r="FU122" s="1058">
        <f t="shared" si="716"/>
        <v>0</v>
      </c>
      <c r="FV122" s="1058">
        <f t="shared" si="717"/>
        <v>0</v>
      </c>
      <c r="FW122" s="1058">
        <f t="shared" si="718"/>
        <v>0</v>
      </c>
      <c r="FX122" s="1058">
        <f t="shared" si="719"/>
        <v>0</v>
      </c>
      <c r="FY122" s="1058">
        <f t="shared" si="720"/>
        <v>0</v>
      </c>
      <c r="FZ122" s="1058">
        <f t="shared" si="721"/>
        <v>0</v>
      </c>
      <c r="GA122" s="1058">
        <f t="shared" si="722"/>
        <v>0</v>
      </c>
      <c r="GB122" s="1058">
        <f t="shared" si="723"/>
        <v>0</v>
      </c>
      <c r="GC122" s="1058">
        <f t="shared" si="724"/>
        <v>0</v>
      </c>
      <c r="GE122" s="1058">
        <v>12.9</v>
      </c>
      <c r="GF122" s="1058">
        <v>12</v>
      </c>
      <c r="GG122" s="424"/>
      <c r="GH122" s="424"/>
      <c r="GI122" s="424"/>
      <c r="GJ122" s="424"/>
      <c r="GL122" s="559"/>
      <c r="GM122" s="559"/>
      <c r="GN122" s="427"/>
      <c r="GO122" s="431"/>
      <c r="GP122" s="426"/>
      <c r="GQ122" s="406"/>
      <c r="GR122" s="422"/>
    </row>
    <row r="123" spans="1:200" ht="24.95" customHeight="1" x14ac:dyDescent="0.45">
      <c r="A123" s="424"/>
      <c r="B123" s="980" t="s">
        <v>687</v>
      </c>
      <c r="C123" s="979" t="s">
        <v>183</v>
      </c>
      <c r="D123" s="940" t="s">
        <v>51</v>
      </c>
      <c r="E123" s="646" t="s">
        <v>233</v>
      </c>
      <c r="F123" s="646" t="s">
        <v>242</v>
      </c>
      <c r="G123" s="646">
        <v>11</v>
      </c>
      <c r="H123" s="647">
        <f>21+21</f>
        <v>42</v>
      </c>
      <c r="I123" s="647">
        <v>1</v>
      </c>
      <c r="J123" s="661">
        <v>2</v>
      </c>
      <c r="K123" s="647">
        <f t="shared" ref="K123" si="1035">SUM(J123)*2</f>
        <v>4</v>
      </c>
      <c r="L123" s="645">
        <v>6</v>
      </c>
      <c r="M123" s="643">
        <f t="shared" si="1013"/>
        <v>4</v>
      </c>
      <c r="N123" s="644">
        <v>4</v>
      </c>
      <c r="O123" s="852">
        <f t="shared" ref="O123:O124" si="1036">SUM(N123)*I123</f>
        <v>4</v>
      </c>
      <c r="P123" s="881"/>
      <c r="Q123" s="852"/>
      <c r="R123" s="881"/>
      <c r="S123" s="852"/>
      <c r="T123" s="881"/>
      <c r="U123" s="882"/>
      <c r="V123" s="881"/>
      <c r="W123" s="882"/>
      <c r="X123" s="882"/>
      <c r="Y123" s="852"/>
      <c r="Z123" s="881"/>
      <c r="AA123" s="882"/>
      <c r="AB123" s="881"/>
      <c r="AC123" s="852"/>
      <c r="AD123" s="881"/>
      <c r="AE123" s="855"/>
      <c r="AF123" s="881"/>
      <c r="AG123" s="882"/>
      <c r="AH123" s="881"/>
      <c r="AI123" s="882"/>
      <c r="AJ123" s="881"/>
      <c r="AK123" s="882"/>
      <c r="AL123" s="881"/>
      <c r="AM123" s="852"/>
      <c r="AN123" s="881"/>
      <c r="AO123" s="882"/>
      <c r="AP123" s="881"/>
      <c r="AQ123" s="852"/>
      <c r="AR123" s="881"/>
      <c r="AS123" s="852"/>
      <c r="AT123" s="881"/>
      <c r="AU123" s="882"/>
      <c r="AV123" s="881"/>
      <c r="AW123" s="882"/>
      <c r="AX123" s="881"/>
      <c r="AY123" s="882"/>
      <c r="AZ123" s="881"/>
      <c r="BA123" s="882"/>
      <c r="BB123" s="881"/>
      <c r="BC123" s="882"/>
      <c r="BD123" s="881"/>
      <c r="BE123" s="882"/>
      <c r="BF123" s="882">
        <f t="shared" si="951"/>
        <v>4</v>
      </c>
      <c r="BG123" s="882">
        <f t="shared" si="952"/>
        <v>4</v>
      </c>
      <c r="BH123" s="84"/>
      <c r="BI123" s="424"/>
      <c r="BJ123" s="424"/>
      <c r="BK123" s="424"/>
      <c r="BL123" s="424"/>
      <c r="BM123" s="424"/>
      <c r="BN123" s="985" t="s">
        <v>148</v>
      </c>
      <c r="BO123" s="986" t="s">
        <v>182</v>
      </c>
      <c r="BP123" s="943" t="s">
        <v>51</v>
      </c>
      <c r="BQ123" s="653" t="s">
        <v>233</v>
      </c>
      <c r="BR123" s="653" t="s">
        <v>393</v>
      </c>
      <c r="BS123" s="654" t="s">
        <v>98</v>
      </c>
      <c r="BT123" s="656">
        <v>156</v>
      </c>
      <c r="BU123" s="653">
        <v>1</v>
      </c>
      <c r="BV123" s="660">
        <v>7</v>
      </c>
      <c r="BW123" s="660">
        <f t="shared" ref="BW123:BW124" si="1037">SUM(BV123)*2</f>
        <v>14</v>
      </c>
      <c r="BX123" s="657">
        <v>4</v>
      </c>
      <c r="BY123" s="655">
        <f t="shared" ref="BY123:BY125" si="1038">SUM(BZ123+CB123+CD123+CF123+CH123)</f>
        <v>4</v>
      </c>
      <c r="BZ123" s="604">
        <v>4</v>
      </c>
      <c r="CA123" s="767">
        <f t="shared" si="1034"/>
        <v>4</v>
      </c>
      <c r="CB123" s="796"/>
      <c r="CC123" s="767">
        <f t="shared" ref="CC123" si="1039">CB123*BV123</f>
        <v>0</v>
      </c>
      <c r="CD123" s="796"/>
      <c r="CE123" s="767">
        <f t="shared" ref="CE123" si="1040">SUM(CD123)*BV123</f>
        <v>0</v>
      </c>
      <c r="CF123" s="773"/>
      <c r="CG123" s="791">
        <f t="shared" ref="CG123" si="1041">SUM(CF123)*BW123</f>
        <v>0</v>
      </c>
      <c r="CH123" s="773"/>
      <c r="CI123" s="791">
        <f>SUM(CH123)*BV123*5</f>
        <v>0</v>
      </c>
      <c r="CJ123" s="791">
        <f>SUM(BV123*DJ123*2+BW123*DL123*2)</f>
        <v>0</v>
      </c>
      <c r="CK123" s="767">
        <f t="shared" ref="CK123" si="1042">SUM(BX123*15/100*BV123)</f>
        <v>4.2</v>
      </c>
      <c r="CL123" s="773"/>
      <c r="CM123" s="791"/>
      <c r="CN123" s="773"/>
      <c r="CO123" s="767">
        <f>SUM(CN123)*3*BT123/5</f>
        <v>0</v>
      </c>
      <c r="CP123" s="773"/>
      <c r="CQ123" s="770">
        <f t="shared" ref="CQ123" si="1043">SUM(CP123*BT123*(30+4))</f>
        <v>0</v>
      </c>
      <c r="CR123" s="773"/>
      <c r="CS123" s="791">
        <f t="shared" ref="CS123" si="1044">SUM(CR123*BT123*3)</f>
        <v>0</v>
      </c>
      <c r="CT123" s="773"/>
      <c r="CU123" s="791">
        <f t="shared" ref="CU123" si="1045">SUM(CT123*BT123/3)</f>
        <v>0</v>
      </c>
      <c r="CV123" s="773"/>
      <c r="CW123" s="791">
        <f t="shared" ref="CW123" si="1046">SUM(CV123*BT123*2/3)</f>
        <v>0</v>
      </c>
      <c r="CX123" s="773"/>
      <c r="CY123" s="767">
        <f t="shared" ref="CY123" si="1047">SUM(CX123*BT123*1)</f>
        <v>0</v>
      </c>
      <c r="CZ123" s="773"/>
      <c r="DA123" s="791">
        <f>SUM(CZ123*BV123*2)</f>
        <v>0</v>
      </c>
      <c r="DB123" s="773"/>
      <c r="DC123" s="767">
        <f t="shared" ref="DC123" si="1048">SUM(DB123*BT123*2)</f>
        <v>0</v>
      </c>
      <c r="DD123" s="773"/>
      <c r="DE123" s="791">
        <f>DD123*BV123*8</f>
        <v>0</v>
      </c>
      <c r="DF123" s="773"/>
      <c r="DG123" s="769">
        <f t="shared" si="966"/>
        <v>0</v>
      </c>
      <c r="DH123" s="773"/>
      <c r="DI123" s="791">
        <f>SUM(BV123*DH123*6)</f>
        <v>0</v>
      </c>
      <c r="DJ123" s="773"/>
      <c r="DK123" s="791">
        <f>SUM(BV123*DJ123*8)</f>
        <v>0</v>
      </c>
      <c r="DL123" s="773"/>
      <c r="DM123" s="791">
        <f t="shared" ref="DM123" si="1049">SUM(DL123*BW123*5*6)</f>
        <v>0</v>
      </c>
      <c r="DN123" s="773"/>
      <c r="DO123" s="791">
        <f t="shared" ref="DO123" si="1050">SUM(DN123*BW123*4*6)</f>
        <v>0</v>
      </c>
      <c r="DP123" s="773"/>
      <c r="DQ123" s="791">
        <f t="shared" ref="DQ123" si="1051">SUM(DP123*50)</f>
        <v>0</v>
      </c>
      <c r="DR123" s="769">
        <f t="shared" si="967"/>
        <v>8.1999999999999993</v>
      </c>
      <c r="DS123" s="769">
        <f t="shared" si="968"/>
        <v>4</v>
      </c>
      <c r="DT123" s="84"/>
      <c r="DU123" s="424"/>
      <c r="DV123" s="424"/>
      <c r="DW123" s="424"/>
      <c r="DX123" s="424"/>
      <c r="DY123" s="424"/>
      <c r="DZ123" s="971"/>
      <c r="EA123" s="965"/>
      <c r="EB123" s="611"/>
      <c r="EC123" s="424"/>
      <c r="ED123" s="424"/>
      <c r="EE123" s="424"/>
      <c r="EF123" s="424"/>
      <c r="EG123" s="424"/>
      <c r="EH123" s="424"/>
      <c r="EI123" s="424"/>
      <c r="EJ123" s="429">
        <f t="shared" si="679"/>
        <v>10</v>
      </c>
      <c r="EK123" s="429">
        <f t="shared" si="680"/>
        <v>8</v>
      </c>
      <c r="EL123" s="429">
        <f t="shared" si="681"/>
        <v>8</v>
      </c>
      <c r="EM123" s="1058">
        <f t="shared" si="682"/>
        <v>8</v>
      </c>
      <c r="EN123" s="1058">
        <f t="shared" si="683"/>
        <v>0</v>
      </c>
      <c r="EO123" s="1058">
        <f t="shared" si="684"/>
        <v>0</v>
      </c>
      <c r="EP123" s="1058">
        <f t="shared" si="685"/>
        <v>0</v>
      </c>
      <c r="EQ123" s="1058">
        <f t="shared" si="686"/>
        <v>0</v>
      </c>
      <c r="ER123" s="1058">
        <f t="shared" si="687"/>
        <v>0</v>
      </c>
      <c r="ES123" s="1058">
        <f t="shared" si="688"/>
        <v>0</v>
      </c>
      <c r="ET123" s="1058">
        <f t="shared" si="689"/>
        <v>0</v>
      </c>
      <c r="EU123" s="1058">
        <f t="shared" si="690"/>
        <v>0</v>
      </c>
      <c r="EV123" s="1058">
        <f t="shared" si="691"/>
        <v>0</v>
      </c>
      <c r="EW123" s="1058">
        <f t="shared" si="692"/>
        <v>4.2</v>
      </c>
      <c r="EX123" s="1058">
        <f t="shared" si="693"/>
        <v>0</v>
      </c>
      <c r="EY123" s="1058">
        <f t="shared" si="694"/>
        <v>0</v>
      </c>
      <c r="EZ123" s="1058">
        <f t="shared" si="695"/>
        <v>0</v>
      </c>
      <c r="FA123" s="1058">
        <f t="shared" si="696"/>
        <v>0</v>
      </c>
      <c r="FB123" s="1058">
        <f t="shared" si="697"/>
        <v>0</v>
      </c>
      <c r="FC123" s="1058">
        <f t="shared" si="698"/>
        <v>0</v>
      </c>
      <c r="FD123" s="1058">
        <f t="shared" si="699"/>
        <v>0</v>
      </c>
      <c r="FE123" s="1058">
        <f t="shared" si="700"/>
        <v>0</v>
      </c>
      <c r="FF123" s="1058">
        <f t="shared" si="701"/>
        <v>0</v>
      </c>
      <c r="FG123" s="1058">
        <f t="shared" si="702"/>
        <v>0</v>
      </c>
      <c r="FH123" s="1058">
        <f t="shared" si="703"/>
        <v>0</v>
      </c>
      <c r="FI123" s="1058">
        <f t="shared" si="704"/>
        <v>0</v>
      </c>
      <c r="FJ123" s="1058">
        <f t="shared" si="705"/>
        <v>0</v>
      </c>
      <c r="FK123" s="1058">
        <f t="shared" si="706"/>
        <v>0</v>
      </c>
      <c r="FL123" s="1058">
        <f t="shared" si="707"/>
        <v>0</v>
      </c>
      <c r="FM123" s="1058">
        <f t="shared" si="708"/>
        <v>0</v>
      </c>
      <c r="FN123" s="1058">
        <f t="shared" si="709"/>
        <v>0</v>
      </c>
      <c r="FO123" s="1059">
        <f t="shared" si="710"/>
        <v>0</v>
      </c>
      <c r="FP123" s="1058">
        <f t="shared" si="711"/>
        <v>0</v>
      </c>
      <c r="FQ123" s="1058">
        <f t="shared" si="712"/>
        <v>0</v>
      </c>
      <c r="FR123" s="1058">
        <f t="shared" si="713"/>
        <v>0</v>
      </c>
      <c r="FS123" s="1058">
        <f t="shared" si="714"/>
        <v>0</v>
      </c>
      <c r="FT123" s="1058">
        <f t="shared" si="715"/>
        <v>0</v>
      </c>
      <c r="FU123" s="1058">
        <f t="shared" si="716"/>
        <v>0</v>
      </c>
      <c r="FV123" s="1058">
        <f t="shared" si="717"/>
        <v>0</v>
      </c>
      <c r="FW123" s="1058">
        <f t="shared" si="718"/>
        <v>0</v>
      </c>
      <c r="FX123" s="1058">
        <f t="shared" si="719"/>
        <v>0</v>
      </c>
      <c r="FY123" s="1058">
        <f t="shared" si="720"/>
        <v>0</v>
      </c>
      <c r="FZ123" s="1058">
        <f t="shared" si="721"/>
        <v>0</v>
      </c>
      <c r="GA123" s="1058">
        <f t="shared" si="722"/>
        <v>0</v>
      </c>
      <c r="GB123" s="1058">
        <f t="shared" si="723"/>
        <v>0</v>
      </c>
      <c r="GC123" s="1058">
        <f t="shared" si="724"/>
        <v>0</v>
      </c>
      <c r="GE123" s="1058">
        <v>12.2</v>
      </c>
      <c r="GF123" s="1058">
        <v>8</v>
      </c>
      <c r="GG123" s="424"/>
      <c r="GH123" s="424"/>
      <c r="GI123" s="424"/>
      <c r="GJ123" s="424"/>
      <c r="GL123" s="559"/>
      <c r="GM123" s="559"/>
      <c r="GN123" s="427"/>
      <c r="GO123" s="431"/>
      <c r="GP123" s="426"/>
      <c r="GQ123" s="406"/>
      <c r="GR123" s="422"/>
    </row>
    <row r="124" spans="1:200" ht="24.95" customHeight="1" x14ac:dyDescent="0.45">
      <c r="A124" s="424"/>
      <c r="B124" s="978" t="s">
        <v>344</v>
      </c>
      <c r="C124" s="979" t="s">
        <v>183</v>
      </c>
      <c r="D124" s="940" t="s">
        <v>51</v>
      </c>
      <c r="E124" s="646" t="s">
        <v>233</v>
      </c>
      <c r="F124" s="646" t="s">
        <v>242</v>
      </c>
      <c r="G124" s="647">
        <v>11</v>
      </c>
      <c r="H124" s="646">
        <v>42</v>
      </c>
      <c r="I124" s="646">
        <v>1</v>
      </c>
      <c r="J124" s="660">
        <v>2</v>
      </c>
      <c r="K124" s="646">
        <f>SUM(J124)*2</f>
        <v>4</v>
      </c>
      <c r="L124" s="645">
        <v>28</v>
      </c>
      <c r="M124" s="648">
        <f>SUM(N124+P124+R124+T124+V124)</f>
        <v>2</v>
      </c>
      <c r="N124" s="649">
        <v>2</v>
      </c>
      <c r="O124" s="852">
        <f t="shared" si="1036"/>
        <v>2</v>
      </c>
      <c r="P124" s="879"/>
      <c r="Q124" s="852"/>
      <c r="R124" s="879"/>
      <c r="S124" s="852"/>
      <c r="T124" s="879"/>
      <c r="U124" s="880"/>
      <c r="V124" s="879"/>
      <c r="W124" s="880"/>
      <c r="X124" s="880"/>
      <c r="Y124" s="852"/>
      <c r="Z124" s="879"/>
      <c r="AA124" s="880"/>
      <c r="AB124" s="879"/>
      <c r="AC124" s="852"/>
      <c r="AD124" s="879"/>
      <c r="AE124" s="855"/>
      <c r="AF124" s="879"/>
      <c r="AG124" s="880"/>
      <c r="AH124" s="879"/>
      <c r="AI124" s="880"/>
      <c r="AJ124" s="879"/>
      <c r="AK124" s="880"/>
      <c r="AL124" s="879"/>
      <c r="AM124" s="852"/>
      <c r="AN124" s="879"/>
      <c r="AO124" s="880"/>
      <c r="AP124" s="879"/>
      <c r="AQ124" s="852"/>
      <c r="AR124" s="879"/>
      <c r="AS124" s="852"/>
      <c r="AT124" s="879"/>
      <c r="AU124" s="880"/>
      <c r="AV124" s="879"/>
      <c r="AW124" s="880"/>
      <c r="AX124" s="879"/>
      <c r="AY124" s="880"/>
      <c r="AZ124" s="879"/>
      <c r="BA124" s="880"/>
      <c r="BB124" s="879"/>
      <c r="BC124" s="880"/>
      <c r="BD124" s="879"/>
      <c r="BE124" s="880"/>
      <c r="BF124" s="880">
        <f t="shared" si="951"/>
        <v>2</v>
      </c>
      <c r="BG124" s="880">
        <f t="shared" si="952"/>
        <v>2</v>
      </c>
      <c r="BH124" s="84"/>
      <c r="BI124" s="424"/>
      <c r="BJ124" s="424"/>
      <c r="BK124" s="424"/>
      <c r="BL124" s="424"/>
      <c r="BM124" s="424"/>
      <c r="BN124" s="978" t="s">
        <v>148</v>
      </c>
      <c r="BO124" s="979" t="s">
        <v>182</v>
      </c>
      <c r="BP124" s="940" t="s">
        <v>51</v>
      </c>
      <c r="BQ124" s="646" t="s">
        <v>233</v>
      </c>
      <c r="BR124" s="646" t="s">
        <v>388</v>
      </c>
      <c r="BS124" s="647">
        <v>10</v>
      </c>
      <c r="BT124" s="646">
        <v>127</v>
      </c>
      <c r="BU124" s="646">
        <v>1</v>
      </c>
      <c r="BV124" s="660">
        <v>5</v>
      </c>
      <c r="BW124" s="660">
        <f t="shared" si="1037"/>
        <v>10</v>
      </c>
      <c r="BX124" s="658">
        <v>26</v>
      </c>
      <c r="BY124" s="648">
        <f t="shared" si="1038"/>
        <v>8</v>
      </c>
      <c r="BZ124" s="649">
        <v>8</v>
      </c>
      <c r="CA124" s="767">
        <f t="shared" si="1034"/>
        <v>8</v>
      </c>
      <c r="CB124" s="796"/>
      <c r="CC124" s="767"/>
      <c r="CD124" s="796"/>
      <c r="CE124" s="767"/>
      <c r="CF124" s="785"/>
      <c r="CG124" s="786"/>
      <c r="CH124" s="785"/>
      <c r="CI124" s="786"/>
      <c r="CJ124" s="786"/>
      <c r="CK124" s="767"/>
      <c r="CL124" s="785"/>
      <c r="CM124" s="786"/>
      <c r="CN124" s="785"/>
      <c r="CO124" s="767"/>
      <c r="CP124" s="785"/>
      <c r="CQ124" s="770"/>
      <c r="CR124" s="785"/>
      <c r="CS124" s="786"/>
      <c r="CT124" s="785"/>
      <c r="CU124" s="786"/>
      <c r="CV124" s="785"/>
      <c r="CW124" s="786"/>
      <c r="CX124" s="785"/>
      <c r="CY124" s="767"/>
      <c r="CZ124" s="785"/>
      <c r="DA124" s="786"/>
      <c r="DB124" s="785"/>
      <c r="DC124" s="767"/>
      <c r="DD124" s="785"/>
      <c r="DE124" s="786"/>
      <c r="DF124" s="785"/>
      <c r="DG124" s="786"/>
      <c r="DH124" s="785"/>
      <c r="DI124" s="786"/>
      <c r="DJ124" s="785"/>
      <c r="DK124" s="786"/>
      <c r="DL124" s="785"/>
      <c r="DM124" s="786"/>
      <c r="DN124" s="785"/>
      <c r="DO124" s="786"/>
      <c r="DP124" s="785"/>
      <c r="DQ124" s="786"/>
      <c r="DR124" s="786">
        <f t="shared" si="967"/>
        <v>8</v>
      </c>
      <c r="DS124" s="786">
        <f t="shared" si="968"/>
        <v>8</v>
      </c>
      <c r="DT124" s="84"/>
      <c r="DU124" s="424"/>
      <c r="DV124" s="424"/>
      <c r="DW124" s="424"/>
      <c r="DX124" s="424"/>
      <c r="DY124" s="424"/>
      <c r="DZ124" s="971"/>
      <c r="EA124" s="965"/>
      <c r="EB124" s="611"/>
      <c r="EC124" s="424"/>
      <c r="ED124" s="424"/>
      <c r="EE124" s="424"/>
      <c r="EF124" s="424"/>
      <c r="EG124" s="424"/>
      <c r="EH124" s="424"/>
      <c r="EI124" s="424"/>
      <c r="EJ124" s="429">
        <f t="shared" si="679"/>
        <v>54</v>
      </c>
      <c r="EK124" s="429">
        <f t="shared" si="680"/>
        <v>10</v>
      </c>
      <c r="EL124" s="429">
        <f t="shared" si="681"/>
        <v>10</v>
      </c>
      <c r="EM124" s="1058">
        <f t="shared" si="682"/>
        <v>10</v>
      </c>
      <c r="EN124" s="1058">
        <f t="shared" si="683"/>
        <v>0</v>
      </c>
      <c r="EO124" s="1058">
        <f t="shared" si="684"/>
        <v>0</v>
      </c>
      <c r="EP124" s="1058">
        <f t="shared" si="685"/>
        <v>0</v>
      </c>
      <c r="EQ124" s="1058">
        <f t="shared" si="686"/>
        <v>0</v>
      </c>
      <c r="ER124" s="1058">
        <f t="shared" si="687"/>
        <v>0</v>
      </c>
      <c r="ES124" s="1058">
        <f t="shared" si="688"/>
        <v>0</v>
      </c>
      <c r="ET124" s="1058">
        <f t="shared" si="689"/>
        <v>0</v>
      </c>
      <c r="EU124" s="1058">
        <f t="shared" si="690"/>
        <v>0</v>
      </c>
      <c r="EV124" s="1058">
        <f t="shared" si="691"/>
        <v>0</v>
      </c>
      <c r="EW124" s="1058">
        <f t="shared" si="692"/>
        <v>0</v>
      </c>
      <c r="EX124" s="1058">
        <f t="shared" si="693"/>
        <v>0</v>
      </c>
      <c r="EY124" s="1058">
        <f t="shared" si="694"/>
        <v>0</v>
      </c>
      <c r="EZ124" s="1058">
        <f t="shared" si="695"/>
        <v>0</v>
      </c>
      <c r="FA124" s="1058">
        <f t="shared" si="696"/>
        <v>0</v>
      </c>
      <c r="FB124" s="1058">
        <f t="shared" si="697"/>
        <v>0</v>
      </c>
      <c r="FC124" s="1058">
        <f t="shared" si="698"/>
        <v>0</v>
      </c>
      <c r="FD124" s="1058">
        <f t="shared" si="699"/>
        <v>0</v>
      </c>
      <c r="FE124" s="1058">
        <f t="shared" si="700"/>
        <v>0</v>
      </c>
      <c r="FF124" s="1058">
        <f t="shared" si="701"/>
        <v>0</v>
      </c>
      <c r="FG124" s="1058">
        <f t="shared" si="702"/>
        <v>0</v>
      </c>
      <c r="FH124" s="1058">
        <f t="shared" si="703"/>
        <v>0</v>
      </c>
      <c r="FI124" s="1058">
        <f t="shared" si="704"/>
        <v>0</v>
      </c>
      <c r="FJ124" s="1058">
        <f t="shared" si="705"/>
        <v>0</v>
      </c>
      <c r="FK124" s="1058">
        <f t="shared" si="706"/>
        <v>0</v>
      </c>
      <c r="FL124" s="1058">
        <f t="shared" si="707"/>
        <v>0</v>
      </c>
      <c r="FM124" s="1058">
        <f t="shared" si="708"/>
        <v>0</v>
      </c>
      <c r="FN124" s="1058">
        <f t="shared" si="709"/>
        <v>0</v>
      </c>
      <c r="FO124" s="1059">
        <f t="shared" si="710"/>
        <v>0</v>
      </c>
      <c r="FP124" s="1058">
        <f t="shared" si="711"/>
        <v>0</v>
      </c>
      <c r="FQ124" s="1058">
        <f t="shared" si="712"/>
        <v>0</v>
      </c>
      <c r="FR124" s="1058">
        <f t="shared" si="713"/>
        <v>0</v>
      </c>
      <c r="FS124" s="1058">
        <f t="shared" si="714"/>
        <v>0</v>
      </c>
      <c r="FT124" s="1058">
        <f t="shared" si="715"/>
        <v>0</v>
      </c>
      <c r="FU124" s="1058">
        <f t="shared" si="716"/>
        <v>0</v>
      </c>
      <c r="FV124" s="1058">
        <f t="shared" si="717"/>
        <v>0</v>
      </c>
      <c r="FW124" s="1058">
        <f t="shared" si="718"/>
        <v>0</v>
      </c>
      <c r="FX124" s="1058">
        <f t="shared" si="719"/>
        <v>0</v>
      </c>
      <c r="FY124" s="1058">
        <f t="shared" si="720"/>
        <v>0</v>
      </c>
      <c r="FZ124" s="1058">
        <f t="shared" si="721"/>
        <v>0</v>
      </c>
      <c r="GA124" s="1058">
        <f t="shared" si="722"/>
        <v>0</v>
      </c>
      <c r="GB124" s="1058">
        <f t="shared" si="723"/>
        <v>0</v>
      </c>
      <c r="GC124" s="1058">
        <f t="shared" si="724"/>
        <v>0</v>
      </c>
      <c r="GE124" s="1058">
        <v>10</v>
      </c>
      <c r="GF124" s="1058">
        <v>10</v>
      </c>
      <c r="GG124" s="424"/>
      <c r="GH124" s="424"/>
      <c r="GI124" s="424"/>
      <c r="GJ124" s="424"/>
      <c r="GL124" s="559"/>
      <c r="GM124" s="559"/>
      <c r="GN124" s="427"/>
      <c r="GO124" s="431"/>
      <c r="GP124" s="426"/>
      <c r="GQ124" s="406"/>
      <c r="GR124" s="422"/>
    </row>
    <row r="125" spans="1:200" ht="24.95" customHeight="1" x14ac:dyDescent="0.45">
      <c r="A125" s="424"/>
      <c r="B125" s="978" t="s">
        <v>344</v>
      </c>
      <c r="C125" s="979" t="s">
        <v>182</v>
      </c>
      <c r="D125" s="940" t="s">
        <v>51</v>
      </c>
      <c r="E125" s="646" t="s">
        <v>233</v>
      </c>
      <c r="F125" s="646" t="s">
        <v>136</v>
      </c>
      <c r="G125" s="647">
        <v>11</v>
      </c>
      <c r="H125" s="646">
        <v>108</v>
      </c>
      <c r="I125" s="646">
        <v>1</v>
      </c>
      <c r="J125" s="660">
        <v>5</v>
      </c>
      <c r="K125" s="646">
        <f>SUM(J125)*2</f>
        <v>10</v>
      </c>
      <c r="L125" s="658">
        <v>22</v>
      </c>
      <c r="M125" s="648">
        <f t="shared" ref="M125" si="1052">SUM(N125+P125+R125+T125+V125)</f>
        <v>2</v>
      </c>
      <c r="N125" s="649">
        <v>2</v>
      </c>
      <c r="O125" s="852">
        <f>SUM(N125)*I125</f>
        <v>2</v>
      </c>
      <c r="P125" s="879"/>
      <c r="Q125" s="852"/>
      <c r="R125" s="879"/>
      <c r="S125" s="852"/>
      <c r="T125" s="879"/>
      <c r="U125" s="880"/>
      <c r="V125" s="879"/>
      <c r="W125" s="880"/>
      <c r="X125" s="880"/>
      <c r="Y125" s="852"/>
      <c r="Z125" s="879"/>
      <c r="AA125" s="880"/>
      <c r="AB125" s="879"/>
      <c r="AC125" s="852"/>
      <c r="AD125" s="879"/>
      <c r="AE125" s="855"/>
      <c r="AF125" s="879"/>
      <c r="AG125" s="880"/>
      <c r="AH125" s="879"/>
      <c r="AI125" s="880"/>
      <c r="AJ125" s="879"/>
      <c r="AK125" s="880"/>
      <c r="AL125" s="879"/>
      <c r="AM125" s="852"/>
      <c r="AN125" s="879"/>
      <c r="AO125" s="880"/>
      <c r="AP125" s="879"/>
      <c r="AQ125" s="852"/>
      <c r="AR125" s="879"/>
      <c r="AS125" s="852"/>
      <c r="AT125" s="879"/>
      <c r="AU125" s="880"/>
      <c r="AV125" s="879"/>
      <c r="AW125" s="880"/>
      <c r="AX125" s="879"/>
      <c r="AY125" s="880"/>
      <c r="AZ125" s="879"/>
      <c r="BA125" s="880"/>
      <c r="BB125" s="879"/>
      <c r="BC125" s="880"/>
      <c r="BD125" s="879"/>
      <c r="BE125" s="880"/>
      <c r="BF125" s="880">
        <f t="shared" si="951"/>
        <v>2</v>
      </c>
      <c r="BG125" s="880">
        <f t="shared" si="952"/>
        <v>2</v>
      </c>
      <c r="BH125" s="84"/>
      <c r="BI125" s="424"/>
      <c r="BJ125" s="424"/>
      <c r="BK125" s="424"/>
      <c r="BL125" s="424"/>
      <c r="BM125" s="424"/>
      <c r="BN125" s="978" t="s">
        <v>344</v>
      </c>
      <c r="BO125" s="979" t="s">
        <v>182</v>
      </c>
      <c r="BP125" s="940" t="s">
        <v>51</v>
      </c>
      <c r="BQ125" s="646" t="s">
        <v>233</v>
      </c>
      <c r="BR125" s="646" t="s">
        <v>388</v>
      </c>
      <c r="BS125" s="646" t="s">
        <v>102</v>
      </c>
      <c r="BT125" s="646">
        <v>127</v>
      </c>
      <c r="BU125" s="646">
        <v>1</v>
      </c>
      <c r="BV125" s="660">
        <v>5</v>
      </c>
      <c r="BW125" s="660">
        <f t="shared" ref="BW125" si="1053">SUM(BV125)*2</f>
        <v>10</v>
      </c>
      <c r="BX125" s="658">
        <v>2</v>
      </c>
      <c r="BY125" s="648">
        <f t="shared" si="1038"/>
        <v>2</v>
      </c>
      <c r="BZ125" s="649">
        <v>2</v>
      </c>
      <c r="CA125" s="767">
        <f t="shared" ref="CA125" si="1054">SUM(BZ125)*BU125</f>
        <v>2</v>
      </c>
      <c r="CB125" s="796"/>
      <c r="CC125" s="767">
        <f t="shared" ref="CC125:CC127" si="1055">CB125*BV125</f>
        <v>0</v>
      </c>
      <c r="CD125" s="796"/>
      <c r="CE125" s="767">
        <f t="shared" ref="CE125:CE127" si="1056">SUM(CD125)*BV125</f>
        <v>0</v>
      </c>
      <c r="CF125" s="785"/>
      <c r="CG125" s="786">
        <f t="shared" ref="CG125:CG127" si="1057">SUM(CF125)*BW125</f>
        <v>0</v>
      </c>
      <c r="CH125" s="785"/>
      <c r="CI125" s="786">
        <f t="shared" ref="CI125:CI127" si="1058">SUM(CH125)*BV125*5</f>
        <v>0</v>
      </c>
      <c r="CJ125" s="786"/>
      <c r="CK125" s="767">
        <f>SUM(BX125*15/100*BV125)</f>
        <v>1.5</v>
      </c>
      <c r="CL125" s="785"/>
      <c r="CM125" s="786"/>
      <c r="CN125" s="785"/>
      <c r="CO125" s="767">
        <f t="shared" ref="CO125" si="1059">SUM(CN125)*3*BT125/5</f>
        <v>0</v>
      </c>
      <c r="CP125" s="785"/>
      <c r="CQ125" s="770">
        <f t="shared" ref="CQ125:CQ127" si="1060">SUM(CP125*BT125*(30+4))</f>
        <v>0</v>
      </c>
      <c r="CR125" s="785"/>
      <c r="CS125" s="786">
        <f t="shared" ref="CS125:CS127" si="1061">SUM(CR125*BT125*3)</f>
        <v>0</v>
      </c>
      <c r="CT125" s="785"/>
      <c r="CU125" s="786">
        <f t="shared" ref="CU125:CU127" si="1062">SUM(CT125*BT125/3)</f>
        <v>0</v>
      </c>
      <c r="CV125" s="785"/>
      <c r="CW125" s="786">
        <f t="shared" ref="CW125:CW127" si="1063">SUM(CV125*BT125*2/3)</f>
        <v>0</v>
      </c>
      <c r="CX125" s="785"/>
      <c r="CY125" s="767">
        <f t="shared" ref="CY125" si="1064">SUM(CX125*BT125*2)</f>
        <v>0</v>
      </c>
      <c r="CZ125" s="785"/>
      <c r="DA125" s="786">
        <f t="shared" ref="DA125" si="1065">SUM(CZ125*BV125)</f>
        <v>0</v>
      </c>
      <c r="DB125" s="785"/>
      <c r="DC125" s="767">
        <f t="shared" ref="DC125" si="1066">SUM(DB125*BT125*2)</f>
        <v>0</v>
      </c>
      <c r="DD125" s="785"/>
      <c r="DE125" s="786">
        <f>SUM(BV125*DD125*6)</f>
        <v>0</v>
      </c>
      <c r="DF125" s="785"/>
      <c r="DG125" s="786">
        <f t="shared" ref="DG125:DG127" si="1067">DF125*BT125/3</f>
        <v>0</v>
      </c>
      <c r="DH125" s="785"/>
      <c r="DI125" s="786">
        <f t="shared" ref="DI125:DI127" si="1068">SUM(DH125*BT125/3)</f>
        <v>0</v>
      </c>
      <c r="DJ125" s="785"/>
      <c r="DK125" s="786">
        <f t="shared" ref="DK125" si="1069">SUM(BV125*DJ125*8)</f>
        <v>0</v>
      </c>
      <c r="DL125" s="785"/>
      <c r="DM125" s="786">
        <f t="shared" ref="DM125" si="1070">SUM(DL125*BW125*5*6)</f>
        <v>0</v>
      </c>
      <c r="DN125" s="785"/>
      <c r="DO125" s="786">
        <f t="shared" ref="DO125" si="1071">SUM(DN125*BW125*4*6)</f>
        <v>0</v>
      </c>
      <c r="DP125" s="785"/>
      <c r="DQ125" s="786">
        <f t="shared" ref="DQ125" si="1072">SUM(DP125*50)</f>
        <v>0</v>
      </c>
      <c r="DR125" s="786">
        <f t="shared" si="967"/>
        <v>3.5</v>
      </c>
      <c r="DS125" s="786">
        <f t="shared" si="968"/>
        <v>2</v>
      </c>
      <c r="DT125" s="84"/>
      <c r="DU125" s="424"/>
      <c r="DV125" s="424"/>
      <c r="DW125" s="424"/>
      <c r="DX125" s="424"/>
      <c r="DY125" s="424"/>
      <c r="DZ125" s="971"/>
      <c r="EA125" s="965"/>
      <c r="EB125" s="611"/>
      <c r="EC125" s="424"/>
      <c r="ED125" s="424"/>
      <c r="EE125" s="424"/>
      <c r="EF125" s="424"/>
      <c r="EG125" s="424"/>
      <c r="EH125" s="424"/>
      <c r="EI125" s="424"/>
      <c r="EJ125" s="429">
        <f t="shared" si="679"/>
        <v>24</v>
      </c>
      <c r="EK125" s="429">
        <f t="shared" si="680"/>
        <v>4</v>
      </c>
      <c r="EL125" s="429">
        <f t="shared" si="681"/>
        <v>4</v>
      </c>
      <c r="EM125" s="1058">
        <f t="shared" si="682"/>
        <v>4</v>
      </c>
      <c r="EN125" s="1058">
        <f t="shared" si="683"/>
        <v>0</v>
      </c>
      <c r="EO125" s="1058">
        <f t="shared" si="684"/>
        <v>0</v>
      </c>
      <c r="EP125" s="1058">
        <f t="shared" si="685"/>
        <v>0</v>
      </c>
      <c r="EQ125" s="1058">
        <f t="shared" si="686"/>
        <v>0</v>
      </c>
      <c r="ER125" s="1058">
        <f t="shared" si="687"/>
        <v>0</v>
      </c>
      <c r="ES125" s="1058">
        <f t="shared" si="688"/>
        <v>0</v>
      </c>
      <c r="ET125" s="1058">
        <f t="shared" si="689"/>
        <v>0</v>
      </c>
      <c r="EU125" s="1058">
        <f t="shared" si="690"/>
        <v>0</v>
      </c>
      <c r="EV125" s="1058">
        <f t="shared" si="691"/>
        <v>0</v>
      </c>
      <c r="EW125" s="1058">
        <f t="shared" si="692"/>
        <v>1.5</v>
      </c>
      <c r="EX125" s="1058">
        <f t="shared" si="693"/>
        <v>0</v>
      </c>
      <c r="EY125" s="1058">
        <f t="shared" si="694"/>
        <v>0</v>
      </c>
      <c r="EZ125" s="1058">
        <f t="shared" si="695"/>
        <v>0</v>
      </c>
      <c r="FA125" s="1058">
        <f t="shared" si="696"/>
        <v>0</v>
      </c>
      <c r="FB125" s="1058">
        <f t="shared" si="697"/>
        <v>0</v>
      </c>
      <c r="FC125" s="1058">
        <f t="shared" si="698"/>
        <v>0</v>
      </c>
      <c r="FD125" s="1058">
        <f t="shared" si="699"/>
        <v>0</v>
      </c>
      <c r="FE125" s="1058">
        <f t="shared" si="700"/>
        <v>0</v>
      </c>
      <c r="FF125" s="1058">
        <f t="shared" si="701"/>
        <v>0</v>
      </c>
      <c r="FG125" s="1058">
        <f t="shared" si="702"/>
        <v>0</v>
      </c>
      <c r="FH125" s="1058">
        <f t="shared" si="703"/>
        <v>0</v>
      </c>
      <c r="FI125" s="1058">
        <f t="shared" si="704"/>
        <v>0</v>
      </c>
      <c r="FJ125" s="1058">
        <f t="shared" si="705"/>
        <v>0</v>
      </c>
      <c r="FK125" s="1058">
        <f t="shared" si="706"/>
        <v>0</v>
      </c>
      <c r="FL125" s="1058">
        <f t="shared" si="707"/>
        <v>0</v>
      </c>
      <c r="FM125" s="1058">
        <f t="shared" si="708"/>
        <v>0</v>
      </c>
      <c r="FN125" s="1058">
        <f t="shared" si="709"/>
        <v>0</v>
      </c>
      <c r="FO125" s="1059">
        <f t="shared" si="710"/>
        <v>0</v>
      </c>
      <c r="FP125" s="1058">
        <f t="shared" si="711"/>
        <v>0</v>
      </c>
      <c r="FQ125" s="1058">
        <f t="shared" si="712"/>
        <v>0</v>
      </c>
      <c r="FR125" s="1058">
        <f t="shared" si="713"/>
        <v>0</v>
      </c>
      <c r="FS125" s="1058">
        <f t="shared" si="714"/>
        <v>0</v>
      </c>
      <c r="FT125" s="1058">
        <f t="shared" si="715"/>
        <v>0</v>
      </c>
      <c r="FU125" s="1058">
        <f t="shared" si="716"/>
        <v>0</v>
      </c>
      <c r="FV125" s="1058">
        <f t="shared" si="717"/>
        <v>0</v>
      </c>
      <c r="FW125" s="1058">
        <f t="shared" si="718"/>
        <v>0</v>
      </c>
      <c r="FX125" s="1058">
        <f t="shared" si="719"/>
        <v>0</v>
      </c>
      <c r="FY125" s="1058">
        <f t="shared" si="720"/>
        <v>0</v>
      </c>
      <c r="FZ125" s="1058">
        <f t="shared" si="721"/>
        <v>0</v>
      </c>
      <c r="GA125" s="1058">
        <f t="shared" si="722"/>
        <v>0</v>
      </c>
      <c r="GB125" s="1058">
        <f t="shared" si="723"/>
        <v>0</v>
      </c>
      <c r="GC125" s="1058">
        <f t="shared" si="724"/>
        <v>0</v>
      </c>
      <c r="GE125" s="1058">
        <v>5.5</v>
      </c>
      <c r="GF125" s="1058">
        <v>4</v>
      </c>
      <c r="GG125" s="424"/>
      <c r="GH125" s="424"/>
      <c r="GI125" s="424"/>
      <c r="GJ125" s="424"/>
      <c r="GL125" s="559"/>
      <c r="GM125" s="559"/>
      <c r="GN125" s="427"/>
      <c r="GO125" s="431"/>
      <c r="GP125" s="426"/>
      <c r="GQ125" s="406"/>
      <c r="GR125" s="422"/>
    </row>
    <row r="126" spans="1:200" ht="24.95" customHeight="1" x14ac:dyDescent="0.45">
      <c r="A126" s="424"/>
      <c r="B126" s="980" t="s">
        <v>148</v>
      </c>
      <c r="C126" s="981" t="s">
        <v>183</v>
      </c>
      <c r="D126" s="941" t="s">
        <v>51</v>
      </c>
      <c r="E126" s="641" t="s">
        <v>233</v>
      </c>
      <c r="F126" s="641" t="s">
        <v>179</v>
      </c>
      <c r="G126" s="642">
        <v>9</v>
      </c>
      <c r="H126" s="641">
        <f>21+21</f>
        <v>42</v>
      </c>
      <c r="I126" s="641">
        <v>1</v>
      </c>
      <c r="J126" s="660">
        <v>2</v>
      </c>
      <c r="K126" s="641">
        <f t="shared" ref="K126" si="1073">SUM(J126)*2</f>
        <v>4</v>
      </c>
      <c r="L126" s="650">
        <v>54</v>
      </c>
      <c r="M126" s="643">
        <f t="shared" ref="M126:M130" si="1074">SUM(N126+P126+R126+T126+V126)</f>
        <v>18</v>
      </c>
      <c r="N126" s="644">
        <v>18</v>
      </c>
      <c r="O126" s="852">
        <f t="shared" ref="O126:O128" si="1075">SUM(N126)*I126</f>
        <v>18</v>
      </c>
      <c r="P126" s="881"/>
      <c r="Q126" s="852"/>
      <c r="R126" s="881"/>
      <c r="S126" s="852"/>
      <c r="T126" s="881"/>
      <c r="U126" s="882"/>
      <c r="V126" s="881"/>
      <c r="W126" s="882"/>
      <c r="X126" s="882"/>
      <c r="Y126" s="852"/>
      <c r="Z126" s="881"/>
      <c r="AA126" s="882"/>
      <c r="AB126" s="881"/>
      <c r="AC126" s="852"/>
      <c r="AD126" s="881"/>
      <c r="AE126" s="855"/>
      <c r="AF126" s="881"/>
      <c r="AG126" s="882"/>
      <c r="AH126" s="881"/>
      <c r="AI126" s="882"/>
      <c r="AJ126" s="881"/>
      <c r="AK126" s="882"/>
      <c r="AL126" s="881"/>
      <c r="AM126" s="852"/>
      <c r="AN126" s="881"/>
      <c r="AO126" s="882"/>
      <c r="AP126" s="881"/>
      <c r="AQ126" s="852"/>
      <c r="AR126" s="881"/>
      <c r="AS126" s="852"/>
      <c r="AT126" s="881"/>
      <c r="AU126" s="882"/>
      <c r="AV126" s="881"/>
      <c r="AW126" s="882"/>
      <c r="AX126" s="881"/>
      <c r="AY126" s="882"/>
      <c r="AZ126" s="881"/>
      <c r="BA126" s="882"/>
      <c r="BB126" s="881"/>
      <c r="BC126" s="882"/>
      <c r="BD126" s="881"/>
      <c r="BE126" s="882"/>
      <c r="BF126" s="882">
        <f t="shared" si="951"/>
        <v>18</v>
      </c>
      <c r="BG126" s="882">
        <f t="shared" si="952"/>
        <v>18</v>
      </c>
      <c r="BH126" s="84"/>
      <c r="BI126" s="424"/>
      <c r="BJ126" s="424"/>
      <c r="BK126" s="424"/>
      <c r="BL126" s="424"/>
      <c r="BM126" s="424"/>
      <c r="BN126" s="1028" t="s">
        <v>263</v>
      </c>
      <c r="BO126" s="1029" t="s">
        <v>202</v>
      </c>
      <c r="BP126" s="1013" t="s">
        <v>24</v>
      </c>
      <c r="BQ126" s="80" t="s">
        <v>169</v>
      </c>
      <c r="BR126" s="58" t="s">
        <v>170</v>
      </c>
      <c r="BS126" s="5">
        <v>2</v>
      </c>
      <c r="BT126" s="17">
        <v>2</v>
      </c>
      <c r="BU126" s="17">
        <v>1</v>
      </c>
      <c r="BV126" s="563">
        <v>1</v>
      </c>
      <c r="BW126" s="563">
        <v>1</v>
      </c>
      <c r="BX126" s="501">
        <v>6</v>
      </c>
      <c r="BY126" s="116">
        <f t="shared" ref="BY126:BY127" si="1076">SUM(BZ126+CB126+CD126+CF126+CH126)</f>
        <v>6</v>
      </c>
      <c r="BZ126" s="54">
        <v>2</v>
      </c>
      <c r="CA126" s="821">
        <f t="shared" ref="CA126:CA127" si="1077">SUM(BZ126)*BU126</f>
        <v>2</v>
      </c>
      <c r="CB126" s="822"/>
      <c r="CC126" s="821">
        <f t="shared" si="1055"/>
        <v>0</v>
      </c>
      <c r="CD126" s="822">
        <v>4</v>
      </c>
      <c r="CE126" s="821">
        <f t="shared" si="1056"/>
        <v>4</v>
      </c>
      <c r="CF126" s="823"/>
      <c r="CG126" s="824">
        <f t="shared" si="1057"/>
        <v>0</v>
      </c>
      <c r="CH126" s="823"/>
      <c r="CI126" s="824">
        <f t="shared" si="1058"/>
        <v>0</v>
      </c>
      <c r="CJ126" s="79">
        <v>0</v>
      </c>
      <c r="CK126" s="774">
        <v>0</v>
      </c>
      <c r="CL126" s="823"/>
      <c r="CM126" s="824"/>
      <c r="CN126" s="823"/>
      <c r="CO126" s="774">
        <f t="shared" ref="CO126:CO127" si="1078">SUM(CN126)*3*BT126/5</f>
        <v>0</v>
      </c>
      <c r="CP126" s="823"/>
      <c r="CQ126" s="821">
        <f t="shared" si="1060"/>
        <v>0</v>
      </c>
      <c r="CR126" s="823"/>
      <c r="CS126" s="824">
        <f t="shared" si="1061"/>
        <v>0</v>
      </c>
      <c r="CT126" s="823"/>
      <c r="CU126" s="825">
        <f t="shared" si="1062"/>
        <v>0</v>
      </c>
      <c r="CV126" s="823"/>
      <c r="CW126" s="79">
        <f t="shared" si="1063"/>
        <v>0</v>
      </c>
      <c r="CX126" s="823"/>
      <c r="CY126" s="821">
        <f>SUM(CX126*BT126)</f>
        <v>0</v>
      </c>
      <c r="CZ126" s="823"/>
      <c r="DA126" s="824">
        <f t="shared" ref="DA126:DA127" si="1079">SUM(CZ126*BV126)</f>
        <v>0</v>
      </c>
      <c r="DB126" s="823"/>
      <c r="DC126" s="821">
        <f t="shared" ref="DC126:DC127" si="1080">SUM(DB126*BT126*2)</f>
        <v>0</v>
      </c>
      <c r="DD126" s="823"/>
      <c r="DE126" s="79">
        <f>SUM(DD126*BV126*6)</f>
        <v>0</v>
      </c>
      <c r="DF126" s="826"/>
      <c r="DG126" s="79">
        <f t="shared" si="1067"/>
        <v>0</v>
      </c>
      <c r="DH126" s="823"/>
      <c r="DI126" s="79">
        <f t="shared" si="1068"/>
        <v>0</v>
      </c>
      <c r="DJ126" s="826"/>
      <c r="DK126" s="79">
        <f t="shared" ref="DK126:DK127" si="1081">SUM(DJ126*BT126/3)</f>
        <v>0</v>
      </c>
      <c r="DL126" s="823"/>
      <c r="DM126" s="79">
        <f>SUM(DL126*BW126*5*6)</f>
        <v>0</v>
      </c>
      <c r="DN126" s="823"/>
      <c r="DO126" s="824">
        <f>SUM(DN126*BW126*4*6)</f>
        <v>0</v>
      </c>
      <c r="DP126" s="823"/>
      <c r="DQ126" s="79">
        <f>SUM(DP126*50)/2</f>
        <v>0</v>
      </c>
      <c r="DR126" s="79">
        <f t="shared" si="967"/>
        <v>6</v>
      </c>
      <c r="DS126" s="79">
        <f t="shared" si="968"/>
        <v>6</v>
      </c>
      <c r="DT126" s="84"/>
      <c r="DU126" s="424"/>
      <c r="DV126" s="424"/>
      <c r="DW126" s="424"/>
      <c r="DX126" s="424"/>
      <c r="DY126" s="424"/>
      <c r="DZ126" s="971"/>
      <c r="EA126" s="965"/>
      <c r="EB126" s="611"/>
      <c r="EC126" s="424"/>
      <c r="ED126" s="424"/>
      <c r="EE126" s="424"/>
      <c r="EF126" s="424"/>
      <c r="EG126" s="424"/>
      <c r="EH126" s="424"/>
      <c r="EI126" s="424"/>
      <c r="EJ126" s="429">
        <f t="shared" si="679"/>
        <v>60</v>
      </c>
      <c r="EK126" s="429">
        <f t="shared" si="680"/>
        <v>24</v>
      </c>
      <c r="EL126" s="429">
        <f t="shared" si="681"/>
        <v>20</v>
      </c>
      <c r="EM126" s="1058">
        <f t="shared" si="682"/>
        <v>20</v>
      </c>
      <c r="EN126" s="1058">
        <f t="shared" si="683"/>
        <v>0</v>
      </c>
      <c r="EO126" s="1058">
        <f t="shared" si="684"/>
        <v>0</v>
      </c>
      <c r="EP126" s="1058">
        <f t="shared" si="685"/>
        <v>4</v>
      </c>
      <c r="EQ126" s="1058">
        <f t="shared" si="686"/>
        <v>4</v>
      </c>
      <c r="ER126" s="1058">
        <f t="shared" si="687"/>
        <v>0</v>
      </c>
      <c r="ES126" s="1058">
        <f t="shared" si="688"/>
        <v>0</v>
      </c>
      <c r="ET126" s="1058">
        <f t="shared" si="689"/>
        <v>0</v>
      </c>
      <c r="EU126" s="1058">
        <f t="shared" si="690"/>
        <v>0</v>
      </c>
      <c r="EV126" s="1058">
        <f t="shared" si="691"/>
        <v>0</v>
      </c>
      <c r="EW126" s="1058">
        <f t="shared" si="692"/>
        <v>0</v>
      </c>
      <c r="EX126" s="1058">
        <f t="shared" si="693"/>
        <v>0</v>
      </c>
      <c r="EY126" s="1058">
        <f t="shared" si="694"/>
        <v>0</v>
      </c>
      <c r="EZ126" s="1058">
        <f t="shared" si="695"/>
        <v>0</v>
      </c>
      <c r="FA126" s="1058">
        <f t="shared" si="696"/>
        <v>0</v>
      </c>
      <c r="FB126" s="1058">
        <f t="shared" si="697"/>
        <v>0</v>
      </c>
      <c r="FC126" s="1058">
        <f t="shared" si="698"/>
        <v>0</v>
      </c>
      <c r="FD126" s="1058">
        <f t="shared" si="699"/>
        <v>0</v>
      </c>
      <c r="FE126" s="1058">
        <f t="shared" si="700"/>
        <v>0</v>
      </c>
      <c r="FF126" s="1058">
        <f t="shared" si="701"/>
        <v>0</v>
      </c>
      <c r="FG126" s="1058">
        <f t="shared" si="702"/>
        <v>0</v>
      </c>
      <c r="FH126" s="1058">
        <f t="shared" si="703"/>
        <v>0</v>
      </c>
      <c r="FI126" s="1058">
        <f t="shared" si="704"/>
        <v>0</v>
      </c>
      <c r="FJ126" s="1058">
        <f t="shared" si="705"/>
        <v>0</v>
      </c>
      <c r="FK126" s="1058">
        <f t="shared" si="706"/>
        <v>0</v>
      </c>
      <c r="FL126" s="1058">
        <f t="shared" si="707"/>
        <v>0</v>
      </c>
      <c r="FM126" s="1058">
        <f t="shared" si="708"/>
        <v>0</v>
      </c>
      <c r="FN126" s="1058">
        <f t="shared" si="709"/>
        <v>0</v>
      </c>
      <c r="FO126" s="1059">
        <f t="shared" si="710"/>
        <v>0</v>
      </c>
      <c r="FP126" s="1058">
        <f t="shared" si="711"/>
        <v>0</v>
      </c>
      <c r="FQ126" s="1058">
        <f t="shared" si="712"/>
        <v>0</v>
      </c>
      <c r="FR126" s="1058">
        <f t="shared" si="713"/>
        <v>0</v>
      </c>
      <c r="FS126" s="1058">
        <f t="shared" si="714"/>
        <v>0</v>
      </c>
      <c r="FT126" s="1058">
        <f t="shared" si="715"/>
        <v>0</v>
      </c>
      <c r="FU126" s="1058">
        <f t="shared" si="716"/>
        <v>0</v>
      </c>
      <c r="FV126" s="1058">
        <f t="shared" si="717"/>
        <v>0</v>
      </c>
      <c r="FW126" s="1058">
        <f t="shared" si="718"/>
        <v>0</v>
      </c>
      <c r="FX126" s="1058">
        <f t="shared" si="719"/>
        <v>0</v>
      </c>
      <c r="FY126" s="1058">
        <f t="shared" si="720"/>
        <v>0</v>
      </c>
      <c r="FZ126" s="1058">
        <f t="shared" si="721"/>
        <v>0</v>
      </c>
      <c r="GA126" s="1058">
        <f t="shared" si="722"/>
        <v>0</v>
      </c>
      <c r="GB126" s="1058">
        <f t="shared" si="723"/>
        <v>0</v>
      </c>
      <c r="GC126" s="1058">
        <f t="shared" si="724"/>
        <v>0</v>
      </c>
      <c r="GE126" s="1058">
        <v>24</v>
      </c>
      <c r="GF126" s="1058">
        <v>24</v>
      </c>
      <c r="GG126" s="424"/>
      <c r="GH126" s="424"/>
      <c r="GI126" s="424"/>
      <c r="GJ126" s="424"/>
      <c r="GL126" s="559"/>
      <c r="GM126" s="559"/>
      <c r="GN126" s="427"/>
      <c r="GO126" s="431"/>
      <c r="GP126" s="426"/>
      <c r="GQ126" s="406"/>
      <c r="GR126" s="422"/>
    </row>
    <row r="127" spans="1:200" ht="24.95" customHeight="1" x14ac:dyDescent="0.45">
      <c r="A127" s="424"/>
      <c r="B127" s="976" t="s">
        <v>148</v>
      </c>
      <c r="C127" s="977" t="s">
        <v>182</v>
      </c>
      <c r="D127" s="939" t="s">
        <v>101</v>
      </c>
      <c r="E127" s="635" t="s">
        <v>233</v>
      </c>
      <c r="F127" s="635" t="s">
        <v>493</v>
      </c>
      <c r="G127" s="636">
        <v>5</v>
      </c>
      <c r="H127" s="635">
        <v>187</v>
      </c>
      <c r="I127" s="635">
        <v>1</v>
      </c>
      <c r="J127" s="660">
        <v>8</v>
      </c>
      <c r="K127" s="635">
        <f>J127*2</f>
        <v>16</v>
      </c>
      <c r="L127" s="634">
        <v>18</v>
      </c>
      <c r="M127" s="637">
        <f t="shared" si="1074"/>
        <v>6</v>
      </c>
      <c r="N127" s="639">
        <v>6</v>
      </c>
      <c r="O127" s="852">
        <f t="shared" si="1075"/>
        <v>6</v>
      </c>
      <c r="P127" s="877"/>
      <c r="Q127" s="852"/>
      <c r="R127" s="877"/>
      <c r="S127" s="852"/>
      <c r="T127" s="877"/>
      <c r="U127" s="878"/>
      <c r="V127" s="877"/>
      <c r="W127" s="878"/>
      <c r="X127" s="878"/>
      <c r="Y127" s="852"/>
      <c r="Z127" s="877"/>
      <c r="AA127" s="878"/>
      <c r="AB127" s="877"/>
      <c r="AC127" s="852"/>
      <c r="AD127" s="877"/>
      <c r="AE127" s="855"/>
      <c r="AF127" s="877"/>
      <c r="AG127" s="878"/>
      <c r="AH127" s="877"/>
      <c r="AI127" s="878"/>
      <c r="AJ127" s="877"/>
      <c r="AK127" s="878"/>
      <c r="AL127" s="877"/>
      <c r="AM127" s="852"/>
      <c r="AN127" s="877"/>
      <c r="AO127" s="878"/>
      <c r="AP127" s="877"/>
      <c r="AQ127" s="852"/>
      <c r="AR127" s="877"/>
      <c r="AS127" s="852"/>
      <c r="AT127" s="858"/>
      <c r="AU127" s="854"/>
      <c r="AV127" s="877"/>
      <c r="AW127" s="878"/>
      <c r="AX127" s="877"/>
      <c r="AY127" s="878"/>
      <c r="AZ127" s="877"/>
      <c r="BA127" s="878"/>
      <c r="BB127" s="877"/>
      <c r="BC127" s="878"/>
      <c r="BD127" s="877"/>
      <c r="BE127" s="878"/>
      <c r="BF127" s="854">
        <f t="shared" si="951"/>
        <v>6</v>
      </c>
      <c r="BG127" s="854">
        <f t="shared" si="952"/>
        <v>6</v>
      </c>
      <c r="BH127" s="84"/>
      <c r="BI127" s="424"/>
      <c r="BJ127" s="424"/>
      <c r="BK127" s="424"/>
      <c r="BL127" s="424"/>
      <c r="BM127" s="424"/>
      <c r="BN127" s="990" t="s">
        <v>263</v>
      </c>
      <c r="BO127" s="991" t="s">
        <v>202</v>
      </c>
      <c r="BP127" s="892" t="s">
        <v>68</v>
      </c>
      <c r="BQ127" s="79" t="s">
        <v>169</v>
      </c>
      <c r="BR127" s="79" t="s">
        <v>173</v>
      </c>
      <c r="BS127" s="17">
        <v>4</v>
      </c>
      <c r="BT127" s="17">
        <v>4</v>
      </c>
      <c r="BU127" s="17">
        <v>1</v>
      </c>
      <c r="BV127" s="563">
        <v>1</v>
      </c>
      <c r="BW127" s="563">
        <v>1</v>
      </c>
      <c r="BX127" s="502">
        <v>4</v>
      </c>
      <c r="BY127" s="119">
        <f t="shared" si="1076"/>
        <v>4</v>
      </c>
      <c r="BZ127" s="57"/>
      <c r="CA127" s="827">
        <f t="shared" si="1077"/>
        <v>0</v>
      </c>
      <c r="CB127" s="828"/>
      <c r="CC127" s="827">
        <f t="shared" si="1055"/>
        <v>0</v>
      </c>
      <c r="CD127" s="828">
        <v>4</v>
      </c>
      <c r="CE127" s="827">
        <f t="shared" si="1056"/>
        <v>4</v>
      </c>
      <c r="CF127" s="829"/>
      <c r="CG127" s="830">
        <f t="shared" si="1057"/>
        <v>0</v>
      </c>
      <c r="CH127" s="829"/>
      <c r="CI127" s="830">
        <f t="shared" si="1058"/>
        <v>0</v>
      </c>
      <c r="CJ127" s="79">
        <f t="shared" ref="CJ127" si="1082">SUM(BV127*DJ127*2+BW127*DL127*2)</f>
        <v>0</v>
      </c>
      <c r="CK127" s="774">
        <f>SUM(BX127*15/100*BV127)</f>
        <v>0.6</v>
      </c>
      <c r="CL127" s="829"/>
      <c r="CM127" s="830"/>
      <c r="CN127" s="829"/>
      <c r="CO127" s="774">
        <f t="shared" si="1078"/>
        <v>0</v>
      </c>
      <c r="CP127" s="829"/>
      <c r="CQ127" s="827">
        <f t="shared" si="1060"/>
        <v>0</v>
      </c>
      <c r="CR127" s="829"/>
      <c r="CS127" s="830">
        <f t="shared" si="1061"/>
        <v>0</v>
      </c>
      <c r="CT127" s="829"/>
      <c r="CU127" s="79">
        <f t="shared" si="1062"/>
        <v>0</v>
      </c>
      <c r="CV127" s="829"/>
      <c r="CW127" s="79">
        <f t="shared" si="1063"/>
        <v>0</v>
      </c>
      <c r="CX127" s="829"/>
      <c r="CY127" s="827">
        <f>SUM(CX127*BT127)</f>
        <v>0</v>
      </c>
      <c r="CZ127" s="829"/>
      <c r="DA127" s="830">
        <f t="shared" si="1079"/>
        <v>0</v>
      </c>
      <c r="DB127" s="829"/>
      <c r="DC127" s="827">
        <f t="shared" si="1080"/>
        <v>0</v>
      </c>
      <c r="DD127" s="829"/>
      <c r="DE127" s="79">
        <f>DD127*BT127/3</f>
        <v>0</v>
      </c>
      <c r="DF127" s="778"/>
      <c r="DG127" s="779">
        <f t="shared" si="1067"/>
        <v>0</v>
      </c>
      <c r="DH127" s="829"/>
      <c r="DI127" s="79">
        <f t="shared" si="1068"/>
        <v>0</v>
      </c>
      <c r="DJ127" s="795"/>
      <c r="DK127" s="79">
        <f t="shared" si="1081"/>
        <v>0</v>
      </c>
      <c r="DL127" s="829"/>
      <c r="DM127" s="79">
        <f>SUM(DL127*BW127*5*6)</f>
        <v>0</v>
      </c>
      <c r="DN127" s="829"/>
      <c r="DO127" s="830">
        <f>SUM(DN127*BW127*4*6)</f>
        <v>0</v>
      </c>
      <c r="DP127" s="829"/>
      <c r="DQ127" s="79">
        <f>SUM(DP127*50)/2</f>
        <v>0</v>
      </c>
      <c r="DR127" s="779">
        <f t="shared" si="967"/>
        <v>4.5999999999999996</v>
      </c>
      <c r="DS127" s="779">
        <f t="shared" si="968"/>
        <v>4</v>
      </c>
      <c r="DT127" s="84"/>
      <c r="DU127" s="424"/>
      <c r="DV127" s="424"/>
      <c r="DW127" s="424"/>
      <c r="DX127" s="424"/>
      <c r="DY127" s="424"/>
      <c r="DZ127" s="971"/>
      <c r="EA127" s="965"/>
      <c r="EB127" s="611"/>
      <c r="EC127" s="424"/>
      <c r="ED127" s="424"/>
      <c r="EE127" s="424"/>
      <c r="EF127" s="424"/>
      <c r="EG127" s="424"/>
      <c r="EH127" s="424"/>
      <c r="EI127" s="424"/>
      <c r="EJ127" s="429">
        <f t="shared" si="679"/>
        <v>22</v>
      </c>
      <c r="EK127" s="429">
        <f t="shared" si="680"/>
        <v>10</v>
      </c>
      <c r="EL127" s="429">
        <f t="shared" si="681"/>
        <v>6</v>
      </c>
      <c r="EM127" s="1058">
        <f t="shared" si="682"/>
        <v>6</v>
      </c>
      <c r="EN127" s="1058">
        <f t="shared" si="683"/>
        <v>0</v>
      </c>
      <c r="EO127" s="1058">
        <f t="shared" si="684"/>
        <v>0</v>
      </c>
      <c r="EP127" s="1058">
        <f t="shared" si="685"/>
        <v>4</v>
      </c>
      <c r="EQ127" s="1058">
        <f t="shared" si="686"/>
        <v>4</v>
      </c>
      <c r="ER127" s="1058">
        <f t="shared" si="687"/>
        <v>0</v>
      </c>
      <c r="ES127" s="1058">
        <f t="shared" si="688"/>
        <v>0</v>
      </c>
      <c r="ET127" s="1058">
        <f t="shared" si="689"/>
        <v>0</v>
      </c>
      <c r="EU127" s="1058">
        <f t="shared" si="690"/>
        <v>0</v>
      </c>
      <c r="EV127" s="1058">
        <f t="shared" si="691"/>
        <v>0</v>
      </c>
      <c r="EW127" s="1058">
        <f t="shared" si="692"/>
        <v>0.6</v>
      </c>
      <c r="EX127" s="1058">
        <f t="shared" si="693"/>
        <v>0</v>
      </c>
      <c r="EY127" s="1058">
        <f t="shared" si="694"/>
        <v>0</v>
      </c>
      <c r="EZ127" s="1058">
        <f t="shared" si="695"/>
        <v>0</v>
      </c>
      <c r="FA127" s="1058">
        <f t="shared" si="696"/>
        <v>0</v>
      </c>
      <c r="FB127" s="1058">
        <f t="shared" si="697"/>
        <v>0</v>
      </c>
      <c r="FC127" s="1058">
        <f t="shared" si="698"/>
        <v>0</v>
      </c>
      <c r="FD127" s="1058">
        <f t="shared" si="699"/>
        <v>0</v>
      </c>
      <c r="FE127" s="1058">
        <f t="shared" si="700"/>
        <v>0</v>
      </c>
      <c r="FF127" s="1058">
        <f t="shared" si="701"/>
        <v>0</v>
      </c>
      <c r="FG127" s="1058">
        <f t="shared" si="702"/>
        <v>0</v>
      </c>
      <c r="FH127" s="1058">
        <f t="shared" si="703"/>
        <v>0</v>
      </c>
      <c r="FI127" s="1058">
        <f t="shared" si="704"/>
        <v>0</v>
      </c>
      <c r="FJ127" s="1058">
        <f t="shared" si="705"/>
        <v>0</v>
      </c>
      <c r="FK127" s="1058">
        <f t="shared" si="706"/>
        <v>0</v>
      </c>
      <c r="FL127" s="1058">
        <f t="shared" si="707"/>
        <v>0</v>
      </c>
      <c r="FM127" s="1058">
        <f t="shared" si="708"/>
        <v>0</v>
      </c>
      <c r="FN127" s="1058">
        <f t="shared" si="709"/>
        <v>0</v>
      </c>
      <c r="FO127" s="1059">
        <f t="shared" si="710"/>
        <v>0</v>
      </c>
      <c r="FP127" s="1058">
        <f t="shared" si="711"/>
        <v>0</v>
      </c>
      <c r="FQ127" s="1058">
        <f t="shared" si="712"/>
        <v>0</v>
      </c>
      <c r="FR127" s="1058">
        <f t="shared" si="713"/>
        <v>0</v>
      </c>
      <c r="FS127" s="1058">
        <f t="shared" si="714"/>
        <v>0</v>
      </c>
      <c r="FT127" s="1058">
        <f t="shared" si="715"/>
        <v>0</v>
      </c>
      <c r="FU127" s="1058">
        <f t="shared" si="716"/>
        <v>0</v>
      </c>
      <c r="FV127" s="1058">
        <f t="shared" si="717"/>
        <v>0</v>
      </c>
      <c r="FW127" s="1058">
        <f t="shared" si="718"/>
        <v>0</v>
      </c>
      <c r="FX127" s="1058">
        <f t="shared" si="719"/>
        <v>0</v>
      </c>
      <c r="FY127" s="1058">
        <f t="shared" si="720"/>
        <v>0</v>
      </c>
      <c r="FZ127" s="1058">
        <f t="shared" si="721"/>
        <v>0</v>
      </c>
      <c r="GA127" s="1058">
        <f t="shared" si="722"/>
        <v>0</v>
      </c>
      <c r="GB127" s="1058">
        <f t="shared" si="723"/>
        <v>0</v>
      </c>
      <c r="GC127" s="1058">
        <f t="shared" si="724"/>
        <v>0</v>
      </c>
      <c r="GE127" s="1058">
        <v>10.6</v>
      </c>
      <c r="GF127" s="1058">
        <v>10</v>
      </c>
      <c r="GG127" s="424"/>
      <c r="GH127" s="424"/>
      <c r="GI127" s="424"/>
      <c r="GJ127" s="424"/>
      <c r="GL127" s="559"/>
      <c r="GM127" s="559"/>
      <c r="GN127" s="427"/>
      <c r="GO127" s="431"/>
      <c r="GP127" s="426"/>
      <c r="GQ127" s="406"/>
      <c r="GR127" s="422"/>
    </row>
    <row r="128" spans="1:200" ht="24.95" customHeight="1" x14ac:dyDescent="0.45">
      <c r="A128" s="424"/>
      <c r="B128" s="978" t="s">
        <v>148</v>
      </c>
      <c r="C128" s="979" t="s">
        <v>182</v>
      </c>
      <c r="D128" s="940" t="s">
        <v>51</v>
      </c>
      <c r="E128" s="646" t="s">
        <v>233</v>
      </c>
      <c r="F128" s="646" t="s">
        <v>331</v>
      </c>
      <c r="G128" s="647">
        <v>7</v>
      </c>
      <c r="H128" s="646">
        <v>108</v>
      </c>
      <c r="I128" s="646">
        <v>1</v>
      </c>
      <c r="J128" s="660">
        <v>5</v>
      </c>
      <c r="K128" s="646">
        <f>SUM(J128)*2</f>
        <v>10</v>
      </c>
      <c r="L128" s="645">
        <v>16</v>
      </c>
      <c r="M128" s="648">
        <f t="shared" si="1074"/>
        <v>6</v>
      </c>
      <c r="N128" s="649">
        <v>6</v>
      </c>
      <c r="O128" s="852">
        <f t="shared" si="1075"/>
        <v>6</v>
      </c>
      <c r="P128" s="879"/>
      <c r="Q128" s="852"/>
      <c r="R128" s="879"/>
      <c r="S128" s="852"/>
      <c r="T128" s="879"/>
      <c r="U128" s="880"/>
      <c r="V128" s="879"/>
      <c r="W128" s="880"/>
      <c r="X128" s="880"/>
      <c r="Y128" s="852"/>
      <c r="Z128" s="879"/>
      <c r="AA128" s="880"/>
      <c r="AB128" s="879"/>
      <c r="AC128" s="852"/>
      <c r="AD128" s="879"/>
      <c r="AE128" s="855"/>
      <c r="AF128" s="879"/>
      <c r="AG128" s="880"/>
      <c r="AH128" s="879"/>
      <c r="AI128" s="880"/>
      <c r="AJ128" s="879"/>
      <c r="AK128" s="880"/>
      <c r="AL128" s="879"/>
      <c r="AM128" s="852"/>
      <c r="AN128" s="879"/>
      <c r="AO128" s="880"/>
      <c r="AP128" s="879"/>
      <c r="AQ128" s="852"/>
      <c r="AR128" s="879"/>
      <c r="AS128" s="852"/>
      <c r="AT128" s="879"/>
      <c r="AU128" s="880"/>
      <c r="AV128" s="879"/>
      <c r="AW128" s="880"/>
      <c r="AX128" s="879"/>
      <c r="AY128" s="880"/>
      <c r="AZ128" s="879"/>
      <c r="BA128" s="880"/>
      <c r="BB128" s="879"/>
      <c r="BC128" s="880"/>
      <c r="BD128" s="879"/>
      <c r="BE128" s="880"/>
      <c r="BF128" s="880">
        <f t="shared" si="951"/>
        <v>6</v>
      </c>
      <c r="BG128" s="880">
        <f t="shared" si="952"/>
        <v>6</v>
      </c>
      <c r="BH128" s="84"/>
      <c r="BI128" s="424"/>
      <c r="BJ128" s="424"/>
      <c r="BK128" s="424"/>
      <c r="BL128" s="424"/>
      <c r="BM128" s="424"/>
      <c r="BN128" s="971"/>
      <c r="BO128" s="965"/>
      <c r="BP128" s="611"/>
      <c r="BQ128" s="611"/>
      <c r="BR128" s="611"/>
      <c r="BS128" s="611"/>
      <c r="BT128" s="611"/>
      <c r="BU128" s="611"/>
      <c r="BV128" s="748"/>
      <c r="BW128" s="748"/>
      <c r="BX128" s="600"/>
      <c r="BY128" s="608"/>
      <c r="BZ128" s="70"/>
      <c r="CA128" s="767"/>
      <c r="CB128" s="796"/>
      <c r="CC128" s="767"/>
      <c r="CD128" s="796"/>
      <c r="CE128" s="767"/>
      <c r="CF128" s="780"/>
      <c r="CG128" s="612"/>
      <c r="CH128" s="780"/>
      <c r="CI128" s="612"/>
      <c r="CJ128" s="612"/>
      <c r="CK128" s="767"/>
      <c r="CL128" s="780"/>
      <c r="CM128" s="612"/>
      <c r="CN128" s="780"/>
      <c r="CO128" s="767"/>
      <c r="CP128" s="780"/>
      <c r="CQ128" s="770"/>
      <c r="CR128" s="780"/>
      <c r="CS128" s="612"/>
      <c r="CT128" s="780"/>
      <c r="CU128" s="612"/>
      <c r="CV128" s="780"/>
      <c r="CW128" s="612"/>
      <c r="CX128" s="780"/>
      <c r="CY128" s="767"/>
      <c r="CZ128" s="780"/>
      <c r="DA128" s="612"/>
      <c r="DB128" s="780"/>
      <c r="DC128" s="767"/>
      <c r="DD128" s="780"/>
      <c r="DE128" s="612"/>
      <c r="DF128" s="780"/>
      <c r="DG128" s="612"/>
      <c r="DH128" s="780"/>
      <c r="DI128" s="612"/>
      <c r="DJ128" s="780"/>
      <c r="DK128" s="612"/>
      <c r="DL128" s="780"/>
      <c r="DM128" s="612"/>
      <c r="DN128" s="780"/>
      <c r="DO128" s="612"/>
      <c r="DP128" s="780"/>
      <c r="DQ128" s="612"/>
      <c r="DR128" s="612"/>
      <c r="DS128" s="612"/>
      <c r="DT128" s="84"/>
      <c r="DU128" s="424"/>
      <c r="DV128" s="424"/>
      <c r="DW128" s="424"/>
      <c r="DX128" s="424"/>
      <c r="DY128" s="424"/>
      <c r="DZ128" s="971"/>
      <c r="EA128" s="965"/>
      <c r="EB128" s="611"/>
      <c r="EC128" s="424"/>
      <c r="ED128" s="424"/>
      <c r="EE128" s="424"/>
      <c r="EF128" s="424"/>
      <c r="EG128" s="424"/>
      <c r="EH128" s="424"/>
      <c r="EI128" s="424"/>
      <c r="EJ128" s="429">
        <f t="shared" si="679"/>
        <v>16</v>
      </c>
      <c r="EK128" s="429">
        <f t="shared" si="680"/>
        <v>6</v>
      </c>
      <c r="EL128" s="429">
        <f t="shared" si="681"/>
        <v>6</v>
      </c>
      <c r="EM128" s="1058">
        <f t="shared" si="682"/>
        <v>6</v>
      </c>
      <c r="EN128" s="1058">
        <f t="shared" si="683"/>
        <v>0</v>
      </c>
      <c r="EO128" s="1058">
        <f t="shared" si="684"/>
        <v>0</v>
      </c>
      <c r="EP128" s="1058">
        <f t="shared" si="685"/>
        <v>0</v>
      </c>
      <c r="EQ128" s="1058">
        <f t="shared" si="686"/>
        <v>0</v>
      </c>
      <c r="ER128" s="1058">
        <f t="shared" si="687"/>
        <v>0</v>
      </c>
      <c r="ES128" s="1058">
        <f t="shared" si="688"/>
        <v>0</v>
      </c>
      <c r="ET128" s="1058">
        <f t="shared" si="689"/>
        <v>0</v>
      </c>
      <c r="EU128" s="1058">
        <f t="shared" si="690"/>
        <v>0</v>
      </c>
      <c r="EV128" s="1058">
        <f t="shared" si="691"/>
        <v>0</v>
      </c>
      <c r="EW128" s="1058">
        <f t="shared" si="692"/>
        <v>0</v>
      </c>
      <c r="EX128" s="1058">
        <f t="shared" si="693"/>
        <v>0</v>
      </c>
      <c r="EY128" s="1058">
        <f t="shared" si="694"/>
        <v>0</v>
      </c>
      <c r="EZ128" s="1058">
        <f t="shared" si="695"/>
        <v>0</v>
      </c>
      <c r="FA128" s="1058">
        <f t="shared" si="696"/>
        <v>0</v>
      </c>
      <c r="FB128" s="1058">
        <f t="shared" si="697"/>
        <v>0</v>
      </c>
      <c r="FC128" s="1058">
        <f t="shared" si="698"/>
        <v>0</v>
      </c>
      <c r="FD128" s="1058">
        <f t="shared" si="699"/>
        <v>0</v>
      </c>
      <c r="FE128" s="1058">
        <f t="shared" si="700"/>
        <v>0</v>
      </c>
      <c r="FF128" s="1058">
        <f t="shared" si="701"/>
        <v>0</v>
      </c>
      <c r="FG128" s="1058">
        <f t="shared" si="702"/>
        <v>0</v>
      </c>
      <c r="FH128" s="1058">
        <f t="shared" si="703"/>
        <v>0</v>
      </c>
      <c r="FI128" s="1058">
        <f t="shared" si="704"/>
        <v>0</v>
      </c>
      <c r="FJ128" s="1058">
        <f t="shared" si="705"/>
        <v>0</v>
      </c>
      <c r="FK128" s="1058">
        <f t="shared" si="706"/>
        <v>0</v>
      </c>
      <c r="FL128" s="1058">
        <f t="shared" si="707"/>
        <v>0</v>
      </c>
      <c r="FM128" s="1058">
        <f t="shared" si="708"/>
        <v>0</v>
      </c>
      <c r="FN128" s="1058">
        <f t="shared" si="709"/>
        <v>0</v>
      </c>
      <c r="FO128" s="1059">
        <f t="shared" si="710"/>
        <v>0</v>
      </c>
      <c r="FP128" s="1058">
        <f t="shared" si="711"/>
        <v>0</v>
      </c>
      <c r="FQ128" s="1058">
        <f t="shared" si="712"/>
        <v>0</v>
      </c>
      <c r="FR128" s="1058">
        <f t="shared" si="713"/>
        <v>0</v>
      </c>
      <c r="FS128" s="1058">
        <f t="shared" si="714"/>
        <v>0</v>
      </c>
      <c r="FT128" s="1058">
        <f t="shared" si="715"/>
        <v>0</v>
      </c>
      <c r="FU128" s="1058">
        <f t="shared" si="716"/>
        <v>0</v>
      </c>
      <c r="FV128" s="1058">
        <f t="shared" si="717"/>
        <v>0</v>
      </c>
      <c r="FW128" s="1058">
        <f t="shared" si="718"/>
        <v>0</v>
      </c>
      <c r="FX128" s="1058">
        <f t="shared" si="719"/>
        <v>0</v>
      </c>
      <c r="FY128" s="1058">
        <f t="shared" si="720"/>
        <v>0</v>
      </c>
      <c r="FZ128" s="1058">
        <f t="shared" si="721"/>
        <v>0</v>
      </c>
      <c r="GA128" s="1058">
        <f t="shared" si="722"/>
        <v>0</v>
      </c>
      <c r="GB128" s="1058">
        <f t="shared" si="723"/>
        <v>0</v>
      </c>
      <c r="GC128" s="1058">
        <f t="shared" si="724"/>
        <v>0</v>
      </c>
      <c r="GE128" s="1058">
        <v>6</v>
      </c>
      <c r="GF128" s="1058">
        <v>6</v>
      </c>
      <c r="GG128" s="424"/>
      <c r="GH128" s="424"/>
      <c r="GI128" s="424"/>
      <c r="GJ128" s="424"/>
      <c r="GL128" s="559"/>
      <c r="GM128" s="559"/>
      <c r="GN128" s="427"/>
      <c r="GO128" s="431"/>
      <c r="GP128" s="426"/>
      <c r="GQ128" s="406"/>
      <c r="GR128" s="422"/>
    </row>
    <row r="129" spans="1:200" ht="24.95" customHeight="1" x14ac:dyDescent="0.45">
      <c r="A129" s="424"/>
      <c r="B129" s="951" t="s">
        <v>148</v>
      </c>
      <c r="C129" s="952" t="s">
        <v>185</v>
      </c>
      <c r="D129" s="929" t="s">
        <v>101</v>
      </c>
      <c r="E129" s="593" t="s">
        <v>233</v>
      </c>
      <c r="F129" s="593" t="s">
        <v>221</v>
      </c>
      <c r="G129" s="592">
        <v>7</v>
      </c>
      <c r="H129" s="593">
        <v>221</v>
      </c>
      <c r="I129" s="593">
        <v>1</v>
      </c>
      <c r="J129" s="660">
        <v>9</v>
      </c>
      <c r="K129" s="593">
        <f>J129*2</f>
        <v>18</v>
      </c>
      <c r="L129" s="591">
        <v>22</v>
      </c>
      <c r="M129" s="594">
        <f t="shared" si="1074"/>
        <v>10</v>
      </c>
      <c r="N129" s="595">
        <v>10</v>
      </c>
      <c r="O129" s="852">
        <f>SUM(N129)*I129</f>
        <v>10</v>
      </c>
      <c r="P129" s="853"/>
      <c r="Q129" s="852"/>
      <c r="R129" s="853"/>
      <c r="S129" s="852"/>
      <c r="T129" s="853"/>
      <c r="U129" s="854"/>
      <c r="V129" s="853"/>
      <c r="W129" s="854"/>
      <c r="X129" s="854"/>
      <c r="Y129" s="852"/>
      <c r="Z129" s="853"/>
      <c r="AA129" s="854"/>
      <c r="AB129" s="853"/>
      <c r="AC129" s="852"/>
      <c r="AD129" s="853"/>
      <c r="AE129" s="855"/>
      <c r="AF129" s="853"/>
      <c r="AG129" s="854"/>
      <c r="AH129" s="853"/>
      <c r="AI129" s="854"/>
      <c r="AJ129" s="853"/>
      <c r="AK129" s="854"/>
      <c r="AL129" s="853"/>
      <c r="AM129" s="852"/>
      <c r="AN129" s="853"/>
      <c r="AO129" s="854"/>
      <c r="AP129" s="853"/>
      <c r="AQ129" s="852"/>
      <c r="AR129" s="853"/>
      <c r="AS129" s="852"/>
      <c r="AT129" s="853"/>
      <c r="AU129" s="854"/>
      <c r="AV129" s="853"/>
      <c r="AW129" s="854"/>
      <c r="AX129" s="853"/>
      <c r="AY129" s="854"/>
      <c r="AZ129" s="853"/>
      <c r="BA129" s="854"/>
      <c r="BB129" s="853"/>
      <c r="BC129" s="854"/>
      <c r="BD129" s="853"/>
      <c r="BE129" s="854"/>
      <c r="BF129" s="854">
        <f t="shared" si="951"/>
        <v>10</v>
      </c>
      <c r="BG129" s="854">
        <f t="shared" si="952"/>
        <v>10</v>
      </c>
      <c r="BH129" s="84"/>
      <c r="BI129" s="424"/>
      <c r="BJ129" s="424"/>
      <c r="BK129" s="424"/>
      <c r="BL129" s="424"/>
      <c r="BM129" s="424"/>
      <c r="BN129" s="971"/>
      <c r="BO129" s="965"/>
      <c r="BP129" s="611"/>
      <c r="BQ129" s="611"/>
      <c r="BR129" s="611"/>
      <c r="BS129" s="611"/>
      <c r="BT129" s="611"/>
      <c r="BU129" s="611"/>
      <c r="BV129" s="748"/>
      <c r="BW129" s="748"/>
      <c r="BX129" s="600"/>
      <c r="BY129" s="608"/>
      <c r="BZ129" s="70"/>
      <c r="CA129" s="767"/>
      <c r="CB129" s="796"/>
      <c r="CC129" s="767"/>
      <c r="CD129" s="796"/>
      <c r="CE129" s="767"/>
      <c r="CF129" s="780"/>
      <c r="CG129" s="612"/>
      <c r="CH129" s="780"/>
      <c r="CI129" s="612"/>
      <c r="CJ129" s="612"/>
      <c r="CK129" s="767"/>
      <c r="CL129" s="780"/>
      <c r="CM129" s="612"/>
      <c r="CN129" s="780"/>
      <c r="CO129" s="767"/>
      <c r="CP129" s="780"/>
      <c r="CQ129" s="770"/>
      <c r="CR129" s="780"/>
      <c r="CS129" s="612"/>
      <c r="CT129" s="780"/>
      <c r="CU129" s="612"/>
      <c r="CV129" s="780"/>
      <c r="CW129" s="612"/>
      <c r="CX129" s="780"/>
      <c r="CY129" s="767"/>
      <c r="CZ129" s="780"/>
      <c r="DA129" s="612"/>
      <c r="DB129" s="780"/>
      <c r="DC129" s="767"/>
      <c r="DD129" s="780"/>
      <c r="DE129" s="612"/>
      <c r="DF129" s="780"/>
      <c r="DG129" s="612"/>
      <c r="DH129" s="780"/>
      <c r="DI129" s="612"/>
      <c r="DJ129" s="780"/>
      <c r="DK129" s="612"/>
      <c r="DL129" s="780"/>
      <c r="DM129" s="612"/>
      <c r="DN129" s="780"/>
      <c r="DO129" s="612"/>
      <c r="DP129" s="780"/>
      <c r="DQ129" s="612"/>
      <c r="DR129" s="612"/>
      <c r="DS129" s="612"/>
      <c r="DT129" s="84"/>
      <c r="DU129" s="424"/>
      <c r="DV129" s="424"/>
      <c r="DW129" s="424"/>
      <c r="DX129" s="424"/>
      <c r="DY129" s="424"/>
      <c r="DZ129" s="971"/>
      <c r="EA129" s="965"/>
      <c r="EB129" s="611"/>
      <c r="EC129" s="424"/>
      <c r="ED129" s="424"/>
      <c r="EE129" s="424"/>
      <c r="EF129" s="424"/>
      <c r="EG129" s="424"/>
      <c r="EH129" s="424"/>
      <c r="EI129" s="424"/>
      <c r="EJ129" s="429">
        <f t="shared" si="679"/>
        <v>22</v>
      </c>
      <c r="EK129" s="429">
        <f t="shared" si="680"/>
        <v>10</v>
      </c>
      <c r="EL129" s="429">
        <f t="shared" si="681"/>
        <v>10</v>
      </c>
      <c r="EM129" s="1058">
        <f t="shared" si="682"/>
        <v>10</v>
      </c>
      <c r="EN129" s="1058">
        <f t="shared" si="683"/>
        <v>0</v>
      </c>
      <c r="EO129" s="1058">
        <f t="shared" si="684"/>
        <v>0</v>
      </c>
      <c r="EP129" s="1058">
        <f t="shared" si="685"/>
        <v>0</v>
      </c>
      <c r="EQ129" s="1058">
        <f t="shared" si="686"/>
        <v>0</v>
      </c>
      <c r="ER129" s="1058">
        <f t="shared" si="687"/>
        <v>0</v>
      </c>
      <c r="ES129" s="1058">
        <f t="shared" si="688"/>
        <v>0</v>
      </c>
      <c r="ET129" s="1058">
        <f t="shared" si="689"/>
        <v>0</v>
      </c>
      <c r="EU129" s="1058">
        <f t="shared" si="690"/>
        <v>0</v>
      </c>
      <c r="EV129" s="1058">
        <f t="shared" si="691"/>
        <v>0</v>
      </c>
      <c r="EW129" s="1058">
        <f t="shared" si="692"/>
        <v>0</v>
      </c>
      <c r="EX129" s="1058">
        <f t="shared" si="693"/>
        <v>0</v>
      </c>
      <c r="EY129" s="1058">
        <f t="shared" si="694"/>
        <v>0</v>
      </c>
      <c r="EZ129" s="1058">
        <f t="shared" si="695"/>
        <v>0</v>
      </c>
      <c r="FA129" s="1058">
        <f t="shared" si="696"/>
        <v>0</v>
      </c>
      <c r="FB129" s="1058">
        <f t="shared" si="697"/>
        <v>0</v>
      </c>
      <c r="FC129" s="1058">
        <f t="shared" si="698"/>
        <v>0</v>
      </c>
      <c r="FD129" s="1058">
        <f t="shared" si="699"/>
        <v>0</v>
      </c>
      <c r="FE129" s="1058">
        <f t="shared" si="700"/>
        <v>0</v>
      </c>
      <c r="FF129" s="1058">
        <f t="shared" si="701"/>
        <v>0</v>
      </c>
      <c r="FG129" s="1058">
        <f t="shared" si="702"/>
        <v>0</v>
      </c>
      <c r="FH129" s="1058">
        <f t="shared" si="703"/>
        <v>0</v>
      </c>
      <c r="FI129" s="1058">
        <f t="shared" si="704"/>
        <v>0</v>
      </c>
      <c r="FJ129" s="1058">
        <f t="shared" si="705"/>
        <v>0</v>
      </c>
      <c r="FK129" s="1058">
        <f t="shared" si="706"/>
        <v>0</v>
      </c>
      <c r="FL129" s="1058">
        <f t="shared" si="707"/>
        <v>0</v>
      </c>
      <c r="FM129" s="1058">
        <f t="shared" si="708"/>
        <v>0</v>
      </c>
      <c r="FN129" s="1058">
        <f t="shared" si="709"/>
        <v>0</v>
      </c>
      <c r="FO129" s="1059">
        <f t="shared" si="710"/>
        <v>0</v>
      </c>
      <c r="FP129" s="1058">
        <f t="shared" si="711"/>
        <v>0</v>
      </c>
      <c r="FQ129" s="1058">
        <f t="shared" si="712"/>
        <v>0</v>
      </c>
      <c r="FR129" s="1058">
        <f t="shared" si="713"/>
        <v>0</v>
      </c>
      <c r="FS129" s="1058">
        <f t="shared" si="714"/>
        <v>0</v>
      </c>
      <c r="FT129" s="1058">
        <f t="shared" si="715"/>
        <v>0</v>
      </c>
      <c r="FU129" s="1058">
        <f t="shared" si="716"/>
        <v>0</v>
      </c>
      <c r="FV129" s="1058">
        <f t="shared" si="717"/>
        <v>0</v>
      </c>
      <c r="FW129" s="1058">
        <f t="shared" si="718"/>
        <v>0</v>
      </c>
      <c r="FX129" s="1058">
        <f t="shared" si="719"/>
        <v>0</v>
      </c>
      <c r="FY129" s="1058">
        <f t="shared" si="720"/>
        <v>0</v>
      </c>
      <c r="FZ129" s="1058">
        <f t="shared" si="721"/>
        <v>0</v>
      </c>
      <c r="GA129" s="1058">
        <f t="shared" si="722"/>
        <v>0</v>
      </c>
      <c r="GB129" s="1058">
        <f t="shared" si="723"/>
        <v>0</v>
      </c>
      <c r="GC129" s="1058">
        <f t="shared" si="724"/>
        <v>0</v>
      </c>
      <c r="GE129" s="1058">
        <v>10</v>
      </c>
      <c r="GF129" s="1058">
        <v>10</v>
      </c>
      <c r="GG129" s="424"/>
      <c r="GH129" s="424"/>
      <c r="GI129" s="424"/>
      <c r="GJ129" s="424"/>
      <c r="GL129" s="559"/>
      <c r="GM129" s="559"/>
      <c r="GN129" s="427"/>
      <c r="GO129" s="431"/>
      <c r="GP129" s="426"/>
      <c r="GQ129" s="406"/>
      <c r="GR129" s="422"/>
    </row>
    <row r="130" spans="1:200" ht="24.95" customHeight="1" x14ac:dyDescent="0.45">
      <c r="A130" s="424"/>
      <c r="B130" s="953" t="s">
        <v>413</v>
      </c>
      <c r="C130" s="954" t="s">
        <v>171</v>
      </c>
      <c r="D130" s="930"/>
      <c r="E130" s="177" t="s">
        <v>169</v>
      </c>
      <c r="F130" s="177"/>
      <c r="G130" s="177">
        <v>1</v>
      </c>
      <c r="H130" s="177"/>
      <c r="I130" s="177"/>
      <c r="J130" s="660"/>
      <c r="K130" s="177"/>
      <c r="L130" s="177"/>
      <c r="M130" s="602">
        <f t="shared" si="1074"/>
        <v>0</v>
      </c>
      <c r="N130" s="603"/>
      <c r="O130" s="852">
        <f t="shared" ref="O130" si="1083">SUM(N130)*I130</f>
        <v>0</v>
      </c>
      <c r="P130" s="856"/>
      <c r="Q130" s="852">
        <f t="shared" ref="Q130:Q132" si="1084">P130*J130</f>
        <v>0</v>
      </c>
      <c r="R130" s="856"/>
      <c r="S130" s="852">
        <f t="shared" ref="S130:S132" si="1085">SUM(R130)*J130</f>
        <v>0</v>
      </c>
      <c r="T130" s="856"/>
      <c r="U130" s="857">
        <f t="shared" ref="U130:U132" si="1086">SUM(T130)*K130</f>
        <v>0</v>
      </c>
      <c r="V130" s="856"/>
      <c r="W130" s="857">
        <f>SUM(V130)*J130*5</f>
        <v>0</v>
      </c>
      <c r="X130" s="857">
        <v>0</v>
      </c>
      <c r="Y130" s="852">
        <f t="shared" ref="Y130:Y131" si="1087">SUM(L130*5/100*J130)</f>
        <v>0</v>
      </c>
      <c r="Z130" s="856"/>
      <c r="AA130" s="857"/>
      <c r="AB130" s="856"/>
      <c r="AC130" s="852">
        <f t="shared" ref="AC130:AC131" si="1088">SUM(AB130)*3*H130/5</f>
        <v>0</v>
      </c>
      <c r="AD130" s="856"/>
      <c r="AE130" s="855">
        <f t="shared" ref="AE130:AE131" si="1089">SUM(AD130*H130*(30+4))</f>
        <v>0</v>
      </c>
      <c r="AF130" s="856"/>
      <c r="AG130" s="857">
        <f t="shared" ref="AG130:AG132" si="1090">SUM(AF130*H130*3)</f>
        <v>0</v>
      </c>
      <c r="AH130" s="856"/>
      <c r="AI130" s="857">
        <f t="shared" ref="AI130:AI132" si="1091">SUM(AH130*H130/3)</f>
        <v>0</v>
      </c>
      <c r="AJ130" s="856"/>
      <c r="AK130" s="857">
        <f t="shared" ref="AK130:AK131" si="1092">SUM(AJ130*H130*2/3)</f>
        <v>0</v>
      </c>
      <c r="AL130" s="856"/>
      <c r="AM130" s="852">
        <f>SUM(AL130*H130)</f>
        <v>0</v>
      </c>
      <c r="AN130" s="856"/>
      <c r="AO130" s="857">
        <f t="shared" ref="AO130:AO131" si="1093">SUM(AN130*J130)</f>
        <v>0</v>
      </c>
      <c r="AP130" s="856"/>
      <c r="AQ130" s="852">
        <f t="shared" ref="AQ130:AQ131" si="1094">SUM(AP130*H130*2)</f>
        <v>0</v>
      </c>
      <c r="AR130" s="856"/>
      <c r="AS130" s="857">
        <f t="shared" ref="AS130:AS131" si="1095">SUM(AR130*J130*2)</f>
        <v>0</v>
      </c>
      <c r="AT130" s="858"/>
      <c r="AU130" s="854">
        <f t="shared" ref="AU130:AU132" si="1096">AT130*H130/3</f>
        <v>0</v>
      </c>
      <c r="AV130" s="856"/>
      <c r="AW130" s="857">
        <f>SUM(AV130*H130/3)</f>
        <v>0</v>
      </c>
      <c r="AX130" s="856"/>
      <c r="AY130" s="857">
        <f t="shared" ref="AY130:AY131" si="1097">SUM(AX130*H130/3)</f>
        <v>0</v>
      </c>
      <c r="AZ130" s="856"/>
      <c r="BA130" s="857">
        <f>SUM(AZ130*K130*5*6)</f>
        <v>0</v>
      </c>
      <c r="BB130" s="856"/>
      <c r="BC130" s="857">
        <f>SUM(BB130*J130*4*8)</f>
        <v>0</v>
      </c>
      <c r="BD130" s="856">
        <v>1</v>
      </c>
      <c r="BE130" s="857">
        <f>SUM(BD130*50)/2</f>
        <v>25</v>
      </c>
      <c r="BF130" s="854">
        <f t="shared" si="951"/>
        <v>25</v>
      </c>
      <c r="BG130" s="854">
        <f t="shared" si="952"/>
        <v>0</v>
      </c>
      <c r="BH130" s="84"/>
      <c r="BI130" s="424"/>
      <c r="BJ130" s="424"/>
      <c r="BK130" s="424"/>
      <c r="BL130" s="424"/>
      <c r="BM130" s="424"/>
      <c r="BN130" s="971"/>
      <c r="BO130" s="965"/>
      <c r="BP130" s="611"/>
      <c r="BQ130" s="611"/>
      <c r="BR130" s="611"/>
      <c r="BS130" s="611"/>
      <c r="BT130" s="611"/>
      <c r="BU130" s="611"/>
      <c r="BV130" s="748"/>
      <c r="BW130" s="748"/>
      <c r="BX130" s="600"/>
      <c r="BY130" s="608"/>
      <c r="BZ130" s="70"/>
      <c r="CA130" s="767"/>
      <c r="CB130" s="796"/>
      <c r="CC130" s="767"/>
      <c r="CD130" s="796"/>
      <c r="CE130" s="767"/>
      <c r="CF130" s="780"/>
      <c r="CG130" s="612"/>
      <c r="CH130" s="780"/>
      <c r="CI130" s="612"/>
      <c r="CJ130" s="612"/>
      <c r="CK130" s="767"/>
      <c r="CL130" s="780"/>
      <c r="CM130" s="612"/>
      <c r="CN130" s="780"/>
      <c r="CO130" s="767"/>
      <c r="CP130" s="780"/>
      <c r="CQ130" s="770"/>
      <c r="CR130" s="780"/>
      <c r="CS130" s="612"/>
      <c r="CT130" s="780"/>
      <c r="CU130" s="612"/>
      <c r="CV130" s="780"/>
      <c r="CW130" s="612"/>
      <c r="CX130" s="780"/>
      <c r="CY130" s="767"/>
      <c r="CZ130" s="780"/>
      <c r="DA130" s="612"/>
      <c r="DB130" s="780"/>
      <c r="DC130" s="767"/>
      <c r="DD130" s="780"/>
      <c r="DE130" s="612"/>
      <c r="DF130" s="780"/>
      <c r="DG130" s="612"/>
      <c r="DH130" s="780"/>
      <c r="DI130" s="612"/>
      <c r="DJ130" s="780"/>
      <c r="DK130" s="612"/>
      <c r="DL130" s="780"/>
      <c r="DM130" s="612"/>
      <c r="DN130" s="780"/>
      <c r="DO130" s="612"/>
      <c r="DP130" s="780"/>
      <c r="DQ130" s="612"/>
      <c r="DR130" s="612"/>
      <c r="DS130" s="612"/>
      <c r="DT130" s="84"/>
      <c r="DU130" s="424"/>
      <c r="DV130" s="424"/>
      <c r="DW130" s="424"/>
      <c r="DX130" s="424"/>
      <c r="DY130" s="424"/>
      <c r="DZ130" s="971"/>
      <c r="EA130" s="965"/>
      <c r="EB130" s="611"/>
      <c r="EC130" s="424"/>
      <c r="ED130" s="424"/>
      <c r="EE130" s="424"/>
      <c r="EF130" s="424"/>
      <c r="EG130" s="424"/>
      <c r="EH130" s="424"/>
      <c r="EI130" s="424"/>
      <c r="EJ130" s="429">
        <f t="shared" si="679"/>
        <v>0</v>
      </c>
      <c r="EK130" s="429">
        <f t="shared" si="680"/>
        <v>0</v>
      </c>
      <c r="EL130" s="429">
        <f t="shared" si="681"/>
        <v>0</v>
      </c>
      <c r="EM130" s="1058">
        <f t="shared" si="682"/>
        <v>0</v>
      </c>
      <c r="EN130" s="1058">
        <f t="shared" si="683"/>
        <v>0</v>
      </c>
      <c r="EO130" s="1058">
        <f t="shared" si="684"/>
        <v>0</v>
      </c>
      <c r="EP130" s="1058">
        <f t="shared" si="685"/>
        <v>0</v>
      </c>
      <c r="EQ130" s="1058">
        <f t="shared" si="686"/>
        <v>0</v>
      </c>
      <c r="ER130" s="1058">
        <f t="shared" si="687"/>
        <v>0</v>
      </c>
      <c r="ES130" s="1058">
        <f t="shared" si="688"/>
        <v>0</v>
      </c>
      <c r="ET130" s="1058">
        <f t="shared" si="689"/>
        <v>0</v>
      </c>
      <c r="EU130" s="1058">
        <f t="shared" si="690"/>
        <v>0</v>
      </c>
      <c r="EV130" s="1058">
        <f t="shared" si="691"/>
        <v>0</v>
      </c>
      <c r="EW130" s="1058">
        <f t="shared" si="692"/>
        <v>0</v>
      </c>
      <c r="EX130" s="1058">
        <f t="shared" si="693"/>
        <v>0</v>
      </c>
      <c r="EY130" s="1058">
        <f t="shared" si="694"/>
        <v>0</v>
      </c>
      <c r="EZ130" s="1058">
        <f t="shared" si="695"/>
        <v>0</v>
      </c>
      <c r="FA130" s="1058">
        <f t="shared" si="696"/>
        <v>0</v>
      </c>
      <c r="FB130" s="1058">
        <f t="shared" si="697"/>
        <v>0</v>
      </c>
      <c r="FC130" s="1058">
        <f t="shared" si="698"/>
        <v>0</v>
      </c>
      <c r="FD130" s="1058">
        <f t="shared" si="699"/>
        <v>0</v>
      </c>
      <c r="FE130" s="1058">
        <f t="shared" si="700"/>
        <v>0</v>
      </c>
      <c r="FF130" s="1058">
        <f t="shared" si="701"/>
        <v>0</v>
      </c>
      <c r="FG130" s="1058">
        <f t="shared" si="702"/>
        <v>0</v>
      </c>
      <c r="FH130" s="1058">
        <f t="shared" si="703"/>
        <v>0</v>
      </c>
      <c r="FI130" s="1058">
        <f t="shared" si="704"/>
        <v>0</v>
      </c>
      <c r="FJ130" s="1058">
        <f t="shared" si="705"/>
        <v>0</v>
      </c>
      <c r="FK130" s="1058">
        <f t="shared" si="706"/>
        <v>0</v>
      </c>
      <c r="FL130" s="1058">
        <f t="shared" si="707"/>
        <v>0</v>
      </c>
      <c r="FM130" s="1058">
        <f t="shared" si="708"/>
        <v>0</v>
      </c>
      <c r="FN130" s="1058">
        <f t="shared" si="709"/>
        <v>0</v>
      </c>
      <c r="FO130" s="1059">
        <f t="shared" si="710"/>
        <v>0</v>
      </c>
      <c r="FP130" s="1058">
        <f t="shared" si="711"/>
        <v>0</v>
      </c>
      <c r="FQ130" s="1058">
        <f t="shared" si="712"/>
        <v>0</v>
      </c>
      <c r="FR130" s="1058">
        <f t="shared" si="713"/>
        <v>0</v>
      </c>
      <c r="FS130" s="1058">
        <f t="shared" si="714"/>
        <v>0</v>
      </c>
      <c r="FT130" s="1058">
        <f t="shared" si="715"/>
        <v>0</v>
      </c>
      <c r="FU130" s="1058">
        <f t="shared" si="716"/>
        <v>0</v>
      </c>
      <c r="FV130" s="1058">
        <f t="shared" si="717"/>
        <v>0</v>
      </c>
      <c r="FW130" s="1058">
        <f t="shared" si="718"/>
        <v>0</v>
      </c>
      <c r="FX130" s="1058">
        <f t="shared" si="719"/>
        <v>0</v>
      </c>
      <c r="FY130" s="1058">
        <f t="shared" si="720"/>
        <v>0</v>
      </c>
      <c r="FZ130" s="1058">
        <f t="shared" si="721"/>
        <v>0</v>
      </c>
      <c r="GA130" s="1058">
        <f t="shared" si="722"/>
        <v>0</v>
      </c>
      <c r="GB130" s="1058">
        <f t="shared" si="723"/>
        <v>1</v>
      </c>
      <c r="GC130" s="1058">
        <f t="shared" si="724"/>
        <v>25</v>
      </c>
      <c r="GE130" s="1058">
        <v>25</v>
      </c>
      <c r="GF130" s="1058">
        <v>0</v>
      </c>
      <c r="GG130" s="424"/>
      <c r="GH130" s="424"/>
      <c r="GI130" s="424"/>
      <c r="GJ130" s="424"/>
      <c r="GL130" s="559"/>
      <c r="GM130" s="559"/>
      <c r="GN130" s="427"/>
      <c r="GO130" s="431"/>
      <c r="GP130" s="426"/>
      <c r="GQ130" s="406"/>
      <c r="GR130" s="422"/>
    </row>
    <row r="131" spans="1:200" ht="24.95" customHeight="1" x14ac:dyDescent="0.45">
      <c r="A131" s="424"/>
      <c r="B131" s="982" t="s">
        <v>212</v>
      </c>
      <c r="C131" s="983" t="s">
        <v>202</v>
      </c>
      <c r="D131" s="942" t="s">
        <v>24</v>
      </c>
      <c r="E131" s="335" t="s">
        <v>169</v>
      </c>
      <c r="F131" s="335" t="s">
        <v>173</v>
      </c>
      <c r="G131" s="335">
        <v>3</v>
      </c>
      <c r="H131" s="335">
        <v>6</v>
      </c>
      <c r="I131" s="335">
        <v>1</v>
      </c>
      <c r="J131" s="563">
        <v>1</v>
      </c>
      <c r="K131" s="335">
        <v>1</v>
      </c>
      <c r="L131" s="566">
        <v>44</v>
      </c>
      <c r="M131" s="336">
        <f t="shared" ref="M131:M132" si="1098">SUM(N131+P131+R131+T131+V131)</f>
        <v>44</v>
      </c>
      <c r="N131" s="337">
        <v>24</v>
      </c>
      <c r="O131" s="859">
        <f t="shared" ref="O131:O132" si="1099">SUM(N131)*I131</f>
        <v>24</v>
      </c>
      <c r="P131" s="883">
        <v>14</v>
      </c>
      <c r="Q131" s="859">
        <f t="shared" si="1084"/>
        <v>14</v>
      </c>
      <c r="R131" s="883">
        <v>6</v>
      </c>
      <c r="S131" s="859">
        <f t="shared" si="1085"/>
        <v>6</v>
      </c>
      <c r="T131" s="883"/>
      <c r="U131" s="884">
        <f t="shared" si="1086"/>
        <v>0</v>
      </c>
      <c r="V131" s="883"/>
      <c r="W131" s="884">
        <f>SUM(V131)*J131*1</f>
        <v>0</v>
      </c>
      <c r="X131" s="884">
        <f>SUM(J131*AX131*2+K131*AZ131*2)</f>
        <v>0</v>
      </c>
      <c r="Y131" s="859">
        <f t="shared" si="1087"/>
        <v>2.2000000000000002</v>
      </c>
      <c r="Z131" s="883"/>
      <c r="AA131" s="884"/>
      <c r="AB131" s="883"/>
      <c r="AC131" s="859">
        <f t="shared" si="1088"/>
        <v>0</v>
      </c>
      <c r="AD131" s="883"/>
      <c r="AE131" s="862">
        <f t="shared" si="1089"/>
        <v>0</v>
      </c>
      <c r="AF131" s="883"/>
      <c r="AG131" s="884">
        <f t="shared" si="1090"/>
        <v>0</v>
      </c>
      <c r="AH131" s="883"/>
      <c r="AI131" s="884">
        <f t="shared" si="1091"/>
        <v>0</v>
      </c>
      <c r="AJ131" s="883"/>
      <c r="AK131" s="884">
        <f t="shared" si="1092"/>
        <v>0</v>
      </c>
      <c r="AL131" s="883">
        <v>1</v>
      </c>
      <c r="AM131" s="859">
        <f>SUM(AL131*H131)*2</f>
        <v>12</v>
      </c>
      <c r="AN131" s="883"/>
      <c r="AO131" s="884">
        <f t="shared" si="1093"/>
        <v>0</v>
      </c>
      <c r="AP131" s="883"/>
      <c r="AQ131" s="859">
        <f t="shared" si="1094"/>
        <v>0</v>
      </c>
      <c r="AR131" s="883"/>
      <c r="AS131" s="884">
        <f t="shared" si="1095"/>
        <v>0</v>
      </c>
      <c r="AT131" s="885"/>
      <c r="AU131" s="884">
        <f t="shared" si="1096"/>
        <v>0</v>
      </c>
      <c r="AV131" s="883"/>
      <c r="AW131" s="884">
        <f>SUM(AV131*H131/3)</f>
        <v>0</v>
      </c>
      <c r="AX131" s="883"/>
      <c r="AY131" s="884">
        <f t="shared" si="1097"/>
        <v>0</v>
      </c>
      <c r="AZ131" s="883"/>
      <c r="BA131" s="884">
        <f>SUM(AZ131*K131*5*6)/2</f>
        <v>0</v>
      </c>
      <c r="BB131" s="883"/>
      <c r="BC131" s="884">
        <f>BB131*1*8</f>
        <v>0</v>
      </c>
      <c r="BD131" s="883"/>
      <c r="BE131" s="884">
        <f>SUM(BD131*50)</f>
        <v>0</v>
      </c>
      <c r="BF131" s="884">
        <f t="shared" si="951"/>
        <v>58.2</v>
      </c>
      <c r="BG131" s="884">
        <f t="shared" si="952"/>
        <v>44</v>
      </c>
      <c r="BH131" s="84"/>
      <c r="BI131" s="424"/>
      <c r="BJ131" s="424"/>
      <c r="BK131" s="424"/>
      <c r="BL131" s="424"/>
      <c r="BM131" s="424"/>
      <c r="BN131" s="971"/>
      <c r="BO131" s="965"/>
      <c r="BP131" s="611"/>
      <c r="BQ131" s="611"/>
      <c r="BR131" s="611"/>
      <c r="BS131" s="611"/>
      <c r="BT131" s="611"/>
      <c r="BU131" s="611"/>
      <c r="BV131" s="748"/>
      <c r="BW131" s="748"/>
      <c r="BX131" s="600"/>
      <c r="BY131" s="608"/>
      <c r="BZ131" s="70"/>
      <c r="CA131" s="767"/>
      <c r="CB131" s="796"/>
      <c r="CC131" s="767"/>
      <c r="CD131" s="796"/>
      <c r="CE131" s="767"/>
      <c r="CF131" s="780"/>
      <c r="CG131" s="612"/>
      <c r="CH131" s="780"/>
      <c r="CI131" s="612"/>
      <c r="CJ131" s="612"/>
      <c r="CK131" s="767"/>
      <c r="CL131" s="780"/>
      <c r="CM131" s="612"/>
      <c r="CN131" s="780"/>
      <c r="CO131" s="767"/>
      <c r="CP131" s="780"/>
      <c r="CQ131" s="770"/>
      <c r="CR131" s="780"/>
      <c r="CS131" s="612"/>
      <c r="CT131" s="780"/>
      <c r="CU131" s="612"/>
      <c r="CV131" s="780"/>
      <c r="CW131" s="612"/>
      <c r="CX131" s="780"/>
      <c r="CY131" s="767"/>
      <c r="CZ131" s="780"/>
      <c r="DA131" s="612"/>
      <c r="DB131" s="780"/>
      <c r="DC131" s="767"/>
      <c r="DD131" s="780"/>
      <c r="DE131" s="612"/>
      <c r="DF131" s="780"/>
      <c r="DG131" s="612"/>
      <c r="DH131" s="780"/>
      <c r="DI131" s="612"/>
      <c r="DJ131" s="780"/>
      <c r="DK131" s="612"/>
      <c r="DL131" s="780"/>
      <c r="DM131" s="612"/>
      <c r="DN131" s="780"/>
      <c r="DO131" s="612"/>
      <c r="DP131" s="780"/>
      <c r="DQ131" s="612"/>
      <c r="DR131" s="612"/>
      <c r="DS131" s="612"/>
      <c r="DT131" s="84"/>
      <c r="DU131" s="424"/>
      <c r="DV131" s="424"/>
      <c r="DW131" s="424"/>
      <c r="DX131" s="424"/>
      <c r="DY131" s="424"/>
      <c r="DZ131" s="971"/>
      <c r="EA131" s="965"/>
      <c r="EB131" s="611"/>
      <c r="EC131" s="424"/>
      <c r="ED131" s="424"/>
      <c r="EE131" s="424"/>
      <c r="EF131" s="424"/>
      <c r="EG131" s="424"/>
      <c r="EH131" s="424"/>
      <c r="EI131" s="424"/>
      <c r="EJ131" s="429">
        <f t="shared" si="679"/>
        <v>44</v>
      </c>
      <c r="EK131" s="429">
        <f t="shared" si="680"/>
        <v>44</v>
      </c>
      <c r="EL131" s="429">
        <f t="shared" si="681"/>
        <v>24</v>
      </c>
      <c r="EM131" s="1058">
        <f t="shared" si="682"/>
        <v>24</v>
      </c>
      <c r="EN131" s="1058">
        <f t="shared" si="683"/>
        <v>14</v>
      </c>
      <c r="EO131" s="1058">
        <f t="shared" si="684"/>
        <v>14</v>
      </c>
      <c r="EP131" s="1058">
        <f t="shared" si="685"/>
        <v>6</v>
      </c>
      <c r="EQ131" s="1058">
        <f t="shared" si="686"/>
        <v>6</v>
      </c>
      <c r="ER131" s="1058">
        <f t="shared" si="687"/>
        <v>0</v>
      </c>
      <c r="ES131" s="1058">
        <f t="shared" si="688"/>
        <v>0</v>
      </c>
      <c r="ET131" s="1058">
        <f t="shared" si="689"/>
        <v>0</v>
      </c>
      <c r="EU131" s="1058">
        <f t="shared" si="690"/>
        <v>0</v>
      </c>
      <c r="EV131" s="1058">
        <f t="shared" si="691"/>
        <v>0</v>
      </c>
      <c r="EW131" s="1058">
        <f t="shared" si="692"/>
        <v>2.2000000000000002</v>
      </c>
      <c r="EX131" s="1058">
        <f t="shared" si="693"/>
        <v>0</v>
      </c>
      <c r="EY131" s="1058">
        <f t="shared" si="694"/>
        <v>0</v>
      </c>
      <c r="EZ131" s="1058">
        <f t="shared" si="695"/>
        <v>0</v>
      </c>
      <c r="FA131" s="1058">
        <f t="shared" si="696"/>
        <v>0</v>
      </c>
      <c r="FB131" s="1058">
        <f t="shared" si="697"/>
        <v>0</v>
      </c>
      <c r="FC131" s="1058">
        <f t="shared" si="698"/>
        <v>0</v>
      </c>
      <c r="FD131" s="1058">
        <f t="shared" si="699"/>
        <v>0</v>
      </c>
      <c r="FE131" s="1058">
        <f t="shared" si="700"/>
        <v>0</v>
      </c>
      <c r="FF131" s="1058">
        <f t="shared" si="701"/>
        <v>0</v>
      </c>
      <c r="FG131" s="1058">
        <f t="shared" si="702"/>
        <v>0</v>
      </c>
      <c r="FH131" s="1058">
        <f t="shared" si="703"/>
        <v>0</v>
      </c>
      <c r="FI131" s="1058">
        <f t="shared" si="704"/>
        <v>0</v>
      </c>
      <c r="FJ131" s="1058">
        <f t="shared" si="705"/>
        <v>1</v>
      </c>
      <c r="FK131" s="1058">
        <f t="shared" si="706"/>
        <v>12</v>
      </c>
      <c r="FL131" s="1058">
        <f t="shared" si="707"/>
        <v>0</v>
      </c>
      <c r="FM131" s="1058">
        <f t="shared" si="708"/>
        <v>0</v>
      </c>
      <c r="FN131" s="1058">
        <f t="shared" si="709"/>
        <v>0</v>
      </c>
      <c r="FO131" s="1059">
        <f t="shared" si="710"/>
        <v>0</v>
      </c>
      <c r="FP131" s="1058">
        <f t="shared" si="711"/>
        <v>0</v>
      </c>
      <c r="FQ131" s="1058">
        <f t="shared" si="712"/>
        <v>0</v>
      </c>
      <c r="FR131" s="1058">
        <f t="shared" si="713"/>
        <v>0</v>
      </c>
      <c r="FS131" s="1058">
        <f t="shared" si="714"/>
        <v>0</v>
      </c>
      <c r="FT131" s="1058">
        <f t="shared" si="715"/>
        <v>0</v>
      </c>
      <c r="FU131" s="1058">
        <f t="shared" si="716"/>
        <v>0</v>
      </c>
      <c r="FV131" s="1058">
        <f t="shared" si="717"/>
        <v>0</v>
      </c>
      <c r="FW131" s="1058">
        <f t="shared" si="718"/>
        <v>0</v>
      </c>
      <c r="FX131" s="1058">
        <f t="shared" si="719"/>
        <v>0</v>
      </c>
      <c r="FY131" s="1058">
        <f t="shared" si="720"/>
        <v>0</v>
      </c>
      <c r="FZ131" s="1058">
        <f t="shared" si="721"/>
        <v>0</v>
      </c>
      <c r="GA131" s="1058">
        <f t="shared" si="722"/>
        <v>0</v>
      </c>
      <c r="GB131" s="1058">
        <f t="shared" si="723"/>
        <v>0</v>
      </c>
      <c r="GC131" s="1058">
        <f t="shared" si="724"/>
        <v>0</v>
      </c>
      <c r="GE131" s="1058">
        <v>58.2</v>
      </c>
      <c r="GF131" s="1058">
        <v>44</v>
      </c>
      <c r="GG131" s="424"/>
      <c r="GH131" s="424"/>
      <c r="GI131" s="424"/>
      <c r="GJ131" s="424"/>
      <c r="GL131" s="559"/>
      <c r="GM131" s="559"/>
      <c r="GN131" s="427"/>
      <c r="GO131" s="431"/>
      <c r="GP131" s="426"/>
      <c r="GQ131" s="406"/>
      <c r="GR131" s="422"/>
    </row>
    <row r="132" spans="1:200" ht="24.95" customHeight="1" x14ac:dyDescent="0.45">
      <c r="A132" s="424"/>
      <c r="B132" s="960" t="s">
        <v>422</v>
      </c>
      <c r="C132" s="961" t="s">
        <v>183</v>
      </c>
      <c r="D132" s="933" t="s">
        <v>24</v>
      </c>
      <c r="E132" s="735" t="s">
        <v>323</v>
      </c>
      <c r="F132" s="735" t="s">
        <v>512</v>
      </c>
      <c r="G132" s="735">
        <v>9</v>
      </c>
      <c r="H132" s="735">
        <v>5</v>
      </c>
      <c r="I132" s="735">
        <v>1</v>
      </c>
      <c r="J132" s="563">
        <v>1</v>
      </c>
      <c r="K132" s="735">
        <f t="shared" ref="K132" si="1100">SUM(J132)*2</f>
        <v>2</v>
      </c>
      <c r="L132" s="353"/>
      <c r="M132" s="737">
        <f t="shared" si="1098"/>
        <v>0</v>
      </c>
      <c r="N132" s="738"/>
      <c r="O132" s="859">
        <f t="shared" si="1099"/>
        <v>0</v>
      </c>
      <c r="P132" s="868"/>
      <c r="Q132" s="859">
        <f t="shared" si="1084"/>
        <v>0</v>
      </c>
      <c r="R132" s="868"/>
      <c r="S132" s="859">
        <f t="shared" si="1085"/>
        <v>0</v>
      </c>
      <c r="T132" s="868"/>
      <c r="U132" s="869">
        <f t="shared" si="1086"/>
        <v>0</v>
      </c>
      <c r="V132" s="868"/>
      <c r="W132" s="869">
        <f t="shared" ref="W132" si="1101">SUM(V132)*J132*5</f>
        <v>0</v>
      </c>
      <c r="X132" s="869">
        <f t="shared" ref="X132" si="1102">SUM(J132*AX132*2+K132*AZ132*2)</f>
        <v>0</v>
      </c>
      <c r="Y132" s="859">
        <f t="shared" ref="Y132" si="1103">L132*J132*0.05</f>
        <v>0</v>
      </c>
      <c r="Z132" s="868"/>
      <c r="AA132" s="869"/>
      <c r="AB132" s="868">
        <v>17</v>
      </c>
      <c r="AC132" s="859">
        <f>AB132*H132*2</f>
        <v>170</v>
      </c>
      <c r="AD132" s="868"/>
      <c r="AE132" s="862">
        <f>SUM(AD132*H132*(30+4))/5</f>
        <v>0</v>
      </c>
      <c r="AF132" s="868"/>
      <c r="AG132" s="869">
        <f t="shared" si="1090"/>
        <v>0</v>
      </c>
      <c r="AH132" s="868"/>
      <c r="AI132" s="869">
        <f t="shared" si="1091"/>
        <v>0</v>
      </c>
      <c r="AJ132" s="868"/>
      <c r="AK132" s="869">
        <f t="shared" ref="AK132" si="1104">SUM(AJ132*H132*2/3)</f>
        <v>0</v>
      </c>
      <c r="AL132" s="868"/>
      <c r="AM132" s="859">
        <f t="shared" ref="AM132:AM133" si="1105">SUM(AL132*H132*2)</f>
        <v>0</v>
      </c>
      <c r="AN132" s="868"/>
      <c r="AO132" s="869">
        <f>SUM(AN132*J132)</f>
        <v>0</v>
      </c>
      <c r="AP132" s="868"/>
      <c r="AQ132" s="865">
        <f>H132*AP132*3/3</f>
        <v>0</v>
      </c>
      <c r="AR132" s="868"/>
      <c r="AS132" s="869">
        <f t="shared" ref="AS132" si="1106">SUM(J132*AR132*6)</f>
        <v>0</v>
      </c>
      <c r="AT132" s="870"/>
      <c r="AU132" s="869">
        <f t="shared" si="1096"/>
        <v>0</v>
      </c>
      <c r="AV132" s="868"/>
      <c r="AW132" s="869">
        <f>SUM(AV132*H132/3)</f>
        <v>0</v>
      </c>
      <c r="AX132" s="868"/>
      <c r="AY132" s="869">
        <f t="shared" ref="AY132" si="1107">SUM(J132*AX132*8)</f>
        <v>0</v>
      </c>
      <c r="AZ132" s="868"/>
      <c r="BA132" s="869">
        <f>SUM(AZ132*K132*5*6)</f>
        <v>0</v>
      </c>
      <c r="BB132" s="868"/>
      <c r="BC132" s="869">
        <f t="shared" ref="BC132" si="1108">SUM(BB132*K132*4*6)</f>
        <v>0</v>
      </c>
      <c r="BD132" s="868"/>
      <c r="BE132" s="869">
        <f t="shared" ref="BE132" si="1109">SUM(BD132*50)</f>
        <v>0</v>
      </c>
      <c r="BF132" s="869">
        <f t="shared" si="951"/>
        <v>170</v>
      </c>
      <c r="BG132" s="869">
        <f t="shared" si="952"/>
        <v>0</v>
      </c>
      <c r="BH132" s="84"/>
      <c r="BI132" s="424"/>
      <c r="BJ132" s="424"/>
      <c r="BK132" s="424"/>
      <c r="BL132" s="424"/>
      <c r="BM132" s="424"/>
      <c r="BN132" s="971"/>
      <c r="BO132" s="965"/>
      <c r="BP132" s="611"/>
      <c r="BQ132" s="611"/>
      <c r="BR132" s="611"/>
      <c r="BS132" s="611"/>
      <c r="BT132" s="611"/>
      <c r="BU132" s="611"/>
      <c r="BV132" s="748"/>
      <c r="BW132" s="748"/>
      <c r="BX132" s="600"/>
      <c r="BY132" s="608"/>
      <c r="BZ132" s="70"/>
      <c r="CA132" s="767"/>
      <c r="CB132" s="796"/>
      <c r="CC132" s="767"/>
      <c r="CD132" s="796"/>
      <c r="CE132" s="767"/>
      <c r="CF132" s="780"/>
      <c r="CG132" s="612"/>
      <c r="CH132" s="780"/>
      <c r="CI132" s="612"/>
      <c r="CJ132" s="612"/>
      <c r="CK132" s="767"/>
      <c r="CL132" s="780"/>
      <c r="CM132" s="612"/>
      <c r="CN132" s="780"/>
      <c r="CO132" s="767"/>
      <c r="CP132" s="780"/>
      <c r="CQ132" s="770"/>
      <c r="CR132" s="780"/>
      <c r="CS132" s="612"/>
      <c r="CT132" s="780"/>
      <c r="CU132" s="612"/>
      <c r="CV132" s="780"/>
      <c r="CW132" s="612"/>
      <c r="CX132" s="780"/>
      <c r="CY132" s="767"/>
      <c r="CZ132" s="780"/>
      <c r="DA132" s="612"/>
      <c r="DB132" s="780"/>
      <c r="DC132" s="767"/>
      <c r="DD132" s="780"/>
      <c r="DE132" s="612"/>
      <c r="DF132" s="780"/>
      <c r="DG132" s="612"/>
      <c r="DH132" s="780"/>
      <c r="DI132" s="612"/>
      <c r="DJ132" s="780"/>
      <c r="DK132" s="612"/>
      <c r="DL132" s="780"/>
      <c r="DM132" s="612"/>
      <c r="DN132" s="780"/>
      <c r="DO132" s="612"/>
      <c r="DP132" s="780"/>
      <c r="DQ132" s="612"/>
      <c r="DR132" s="612"/>
      <c r="DS132" s="612"/>
      <c r="DT132" s="84"/>
      <c r="DU132" s="424"/>
      <c r="DV132" s="424"/>
      <c r="DW132" s="424"/>
      <c r="DX132" s="424"/>
      <c r="DY132" s="424"/>
      <c r="DZ132" s="971"/>
      <c r="EA132" s="965"/>
      <c r="EB132" s="611"/>
      <c r="EC132" s="424"/>
      <c r="ED132" s="424"/>
      <c r="EE132" s="424"/>
      <c r="EF132" s="424"/>
      <c r="EG132" s="424"/>
      <c r="EH132" s="424"/>
      <c r="EI132" s="424"/>
      <c r="EJ132" s="429">
        <f t="shared" si="679"/>
        <v>0</v>
      </c>
      <c r="EK132" s="429">
        <f t="shared" si="680"/>
        <v>0</v>
      </c>
      <c r="EL132" s="429">
        <f t="shared" si="681"/>
        <v>0</v>
      </c>
      <c r="EM132" s="1058">
        <f t="shared" si="682"/>
        <v>0</v>
      </c>
      <c r="EN132" s="1058">
        <f t="shared" si="683"/>
        <v>0</v>
      </c>
      <c r="EO132" s="1058">
        <f t="shared" si="684"/>
        <v>0</v>
      </c>
      <c r="EP132" s="1058">
        <f t="shared" si="685"/>
        <v>0</v>
      </c>
      <c r="EQ132" s="1058">
        <f t="shared" si="686"/>
        <v>0</v>
      </c>
      <c r="ER132" s="1058">
        <f t="shared" si="687"/>
        <v>0</v>
      </c>
      <c r="ES132" s="1058">
        <f t="shared" si="688"/>
        <v>0</v>
      </c>
      <c r="ET132" s="1058">
        <f t="shared" si="689"/>
        <v>0</v>
      </c>
      <c r="EU132" s="1058">
        <f t="shared" si="690"/>
        <v>0</v>
      </c>
      <c r="EV132" s="1058">
        <f t="shared" si="691"/>
        <v>0</v>
      </c>
      <c r="EW132" s="1058">
        <f t="shared" si="692"/>
        <v>0</v>
      </c>
      <c r="EX132" s="1058">
        <f t="shared" si="693"/>
        <v>0</v>
      </c>
      <c r="EY132" s="1058">
        <f t="shared" si="694"/>
        <v>0</v>
      </c>
      <c r="EZ132" s="1058">
        <f t="shared" si="695"/>
        <v>17</v>
      </c>
      <c r="FA132" s="1058">
        <f t="shared" si="696"/>
        <v>170</v>
      </c>
      <c r="FB132" s="1058">
        <f t="shared" si="697"/>
        <v>0</v>
      </c>
      <c r="FC132" s="1058">
        <f t="shared" si="698"/>
        <v>0</v>
      </c>
      <c r="FD132" s="1058">
        <f t="shared" si="699"/>
        <v>0</v>
      </c>
      <c r="FE132" s="1058">
        <f t="shared" si="700"/>
        <v>0</v>
      </c>
      <c r="FF132" s="1058">
        <f t="shared" si="701"/>
        <v>0</v>
      </c>
      <c r="FG132" s="1058">
        <f t="shared" si="702"/>
        <v>0</v>
      </c>
      <c r="FH132" s="1058">
        <f t="shared" si="703"/>
        <v>0</v>
      </c>
      <c r="FI132" s="1058">
        <f t="shared" si="704"/>
        <v>0</v>
      </c>
      <c r="FJ132" s="1058">
        <f t="shared" si="705"/>
        <v>0</v>
      </c>
      <c r="FK132" s="1058">
        <f t="shared" si="706"/>
        <v>0</v>
      </c>
      <c r="FL132" s="1058">
        <f t="shared" si="707"/>
        <v>0</v>
      </c>
      <c r="FM132" s="1058">
        <f t="shared" si="708"/>
        <v>0</v>
      </c>
      <c r="FN132" s="1058">
        <f t="shared" si="709"/>
        <v>0</v>
      </c>
      <c r="FO132" s="1059">
        <f t="shared" si="710"/>
        <v>0</v>
      </c>
      <c r="FP132" s="1058">
        <f t="shared" si="711"/>
        <v>0</v>
      </c>
      <c r="FQ132" s="1058">
        <f t="shared" si="712"/>
        <v>0</v>
      </c>
      <c r="FR132" s="1058">
        <f t="shared" si="713"/>
        <v>0</v>
      </c>
      <c r="FS132" s="1058">
        <f t="shared" si="714"/>
        <v>0</v>
      </c>
      <c r="FT132" s="1058">
        <f t="shared" si="715"/>
        <v>0</v>
      </c>
      <c r="FU132" s="1058">
        <f t="shared" si="716"/>
        <v>0</v>
      </c>
      <c r="FV132" s="1058">
        <f t="shared" si="717"/>
        <v>0</v>
      </c>
      <c r="FW132" s="1058">
        <f t="shared" si="718"/>
        <v>0</v>
      </c>
      <c r="FX132" s="1058">
        <f t="shared" si="719"/>
        <v>0</v>
      </c>
      <c r="FY132" s="1058">
        <f t="shared" si="720"/>
        <v>0</v>
      </c>
      <c r="FZ132" s="1058">
        <f t="shared" si="721"/>
        <v>0</v>
      </c>
      <c r="GA132" s="1058">
        <f t="shared" si="722"/>
        <v>0</v>
      </c>
      <c r="GB132" s="1058">
        <f t="shared" si="723"/>
        <v>0</v>
      </c>
      <c r="GC132" s="1058">
        <f t="shared" si="724"/>
        <v>0</v>
      </c>
      <c r="GE132" s="1058">
        <v>170</v>
      </c>
      <c r="GF132" s="1058">
        <v>0</v>
      </c>
      <c r="GG132" s="424"/>
      <c r="GH132" s="424"/>
      <c r="GI132" s="424"/>
      <c r="GJ132" s="424"/>
      <c r="GL132" s="559"/>
      <c r="GM132" s="559"/>
      <c r="GN132" s="427"/>
      <c r="GO132" s="431"/>
      <c r="GP132" s="426"/>
      <c r="GQ132" s="406"/>
      <c r="GR132" s="422"/>
    </row>
    <row r="133" spans="1:200" ht="24.95" customHeight="1" x14ac:dyDescent="0.45">
      <c r="A133" s="424"/>
      <c r="B133" s="973" t="s">
        <v>148</v>
      </c>
      <c r="C133" s="952" t="s">
        <v>257</v>
      </c>
      <c r="D133" s="929" t="s">
        <v>24</v>
      </c>
      <c r="E133" s="593" t="s">
        <v>320</v>
      </c>
      <c r="F133" s="593" t="s">
        <v>42</v>
      </c>
      <c r="G133" s="592">
        <v>5</v>
      </c>
      <c r="H133" s="593">
        <v>44</v>
      </c>
      <c r="I133" s="593">
        <v>1</v>
      </c>
      <c r="J133" s="660">
        <v>2</v>
      </c>
      <c r="K133" s="593">
        <f t="shared" ref="K133" si="1110">SUM(J133)*2</f>
        <v>4</v>
      </c>
      <c r="L133" s="629"/>
      <c r="M133" s="594"/>
      <c r="N133" s="595"/>
      <c r="O133" s="852"/>
      <c r="P133" s="853"/>
      <c r="Q133" s="852"/>
      <c r="R133" s="853"/>
      <c r="S133" s="852"/>
      <c r="T133" s="853"/>
      <c r="U133" s="854"/>
      <c r="V133" s="853"/>
      <c r="W133" s="854"/>
      <c r="X133" s="854"/>
      <c r="Y133" s="852">
        <v>6</v>
      </c>
      <c r="Z133" s="853"/>
      <c r="AA133" s="854"/>
      <c r="AB133" s="853"/>
      <c r="AC133" s="852"/>
      <c r="AD133" s="853"/>
      <c r="AE133" s="855"/>
      <c r="AF133" s="853"/>
      <c r="AG133" s="854"/>
      <c r="AH133" s="853"/>
      <c r="AI133" s="854"/>
      <c r="AJ133" s="853"/>
      <c r="AK133" s="854"/>
      <c r="AL133" s="853">
        <v>1</v>
      </c>
      <c r="AM133" s="852">
        <f t="shared" si="1105"/>
        <v>88</v>
      </c>
      <c r="AN133" s="853"/>
      <c r="AO133" s="854">
        <f t="shared" ref="AO133" si="1111">SUM(AN133*J133*2)</f>
        <v>0</v>
      </c>
      <c r="AP133" s="853"/>
      <c r="AQ133" s="852"/>
      <c r="AR133" s="853"/>
      <c r="AS133" s="852"/>
      <c r="AT133" s="853"/>
      <c r="AU133" s="854"/>
      <c r="AV133" s="853"/>
      <c r="AW133" s="854"/>
      <c r="AX133" s="853"/>
      <c r="AY133" s="854"/>
      <c r="AZ133" s="853"/>
      <c r="BA133" s="854"/>
      <c r="BB133" s="853"/>
      <c r="BC133" s="854"/>
      <c r="BD133" s="853"/>
      <c r="BE133" s="854"/>
      <c r="BF133" s="854">
        <f t="shared" si="951"/>
        <v>94</v>
      </c>
      <c r="BG133" s="854">
        <f t="shared" si="952"/>
        <v>0</v>
      </c>
      <c r="BH133" s="84"/>
      <c r="BI133" s="424"/>
      <c r="BJ133" s="424"/>
      <c r="BK133" s="424"/>
      <c r="BL133" s="424"/>
      <c r="BM133" s="424"/>
      <c r="BN133" s="971"/>
      <c r="BO133" s="965"/>
      <c r="BP133" s="611"/>
      <c r="BQ133" s="611"/>
      <c r="BR133" s="611"/>
      <c r="BS133" s="611"/>
      <c r="BT133" s="611"/>
      <c r="BU133" s="611"/>
      <c r="BV133" s="748"/>
      <c r="BW133" s="748"/>
      <c r="BX133" s="600"/>
      <c r="BY133" s="608"/>
      <c r="BZ133" s="70"/>
      <c r="CA133" s="767"/>
      <c r="CB133" s="796"/>
      <c r="CC133" s="767"/>
      <c r="CD133" s="796"/>
      <c r="CE133" s="767"/>
      <c r="CF133" s="780"/>
      <c r="CG133" s="612"/>
      <c r="CH133" s="780"/>
      <c r="CI133" s="612"/>
      <c r="CJ133" s="612"/>
      <c r="CK133" s="767"/>
      <c r="CL133" s="780"/>
      <c r="CM133" s="612"/>
      <c r="CN133" s="780"/>
      <c r="CO133" s="767"/>
      <c r="CP133" s="780"/>
      <c r="CQ133" s="770"/>
      <c r="CR133" s="780"/>
      <c r="CS133" s="612"/>
      <c r="CT133" s="780"/>
      <c r="CU133" s="612"/>
      <c r="CV133" s="780"/>
      <c r="CW133" s="612"/>
      <c r="CX133" s="780"/>
      <c r="CY133" s="767"/>
      <c r="CZ133" s="780"/>
      <c r="DA133" s="612"/>
      <c r="DB133" s="780"/>
      <c r="DC133" s="767"/>
      <c r="DD133" s="780"/>
      <c r="DE133" s="612"/>
      <c r="DF133" s="780"/>
      <c r="DG133" s="612"/>
      <c r="DH133" s="780"/>
      <c r="DI133" s="612"/>
      <c r="DJ133" s="780"/>
      <c r="DK133" s="612"/>
      <c r="DL133" s="780"/>
      <c r="DM133" s="612"/>
      <c r="DN133" s="780"/>
      <c r="DO133" s="612"/>
      <c r="DP133" s="780"/>
      <c r="DQ133" s="612"/>
      <c r="DR133" s="612"/>
      <c r="DS133" s="612"/>
      <c r="DT133" s="84"/>
      <c r="DU133" s="424"/>
      <c r="DV133" s="424"/>
      <c r="DW133" s="424"/>
      <c r="DX133" s="424"/>
      <c r="DY133" s="424"/>
      <c r="DZ133" s="971"/>
      <c r="EA133" s="965"/>
      <c r="EB133" s="611"/>
      <c r="EC133" s="424"/>
      <c r="ED133" s="424"/>
      <c r="EE133" s="424"/>
      <c r="EF133" s="424"/>
      <c r="EG133" s="424"/>
      <c r="EH133" s="424"/>
      <c r="EI133" s="424"/>
      <c r="EJ133" s="429">
        <f t="shared" si="679"/>
        <v>0</v>
      </c>
      <c r="EK133" s="429">
        <f t="shared" si="680"/>
        <v>0</v>
      </c>
      <c r="EL133" s="429">
        <f t="shared" si="681"/>
        <v>0</v>
      </c>
      <c r="EM133" s="1058">
        <f t="shared" si="682"/>
        <v>0</v>
      </c>
      <c r="EN133" s="1058">
        <f t="shared" si="683"/>
        <v>0</v>
      </c>
      <c r="EO133" s="1058">
        <f t="shared" si="684"/>
        <v>0</v>
      </c>
      <c r="EP133" s="1058">
        <f t="shared" si="685"/>
        <v>0</v>
      </c>
      <c r="EQ133" s="1058">
        <f t="shared" si="686"/>
        <v>0</v>
      </c>
      <c r="ER133" s="1058">
        <f t="shared" si="687"/>
        <v>0</v>
      </c>
      <c r="ES133" s="1058">
        <f t="shared" si="688"/>
        <v>0</v>
      </c>
      <c r="ET133" s="1058">
        <f t="shared" si="689"/>
        <v>0</v>
      </c>
      <c r="EU133" s="1058">
        <f t="shared" si="690"/>
        <v>0</v>
      </c>
      <c r="EV133" s="1058">
        <f t="shared" si="691"/>
        <v>0</v>
      </c>
      <c r="EW133" s="1058">
        <f t="shared" si="692"/>
        <v>6</v>
      </c>
      <c r="EX133" s="1058">
        <f t="shared" si="693"/>
        <v>0</v>
      </c>
      <c r="EY133" s="1058">
        <f t="shared" si="694"/>
        <v>0</v>
      </c>
      <c r="EZ133" s="1058">
        <f t="shared" si="695"/>
        <v>0</v>
      </c>
      <c r="FA133" s="1058">
        <f t="shared" si="696"/>
        <v>0</v>
      </c>
      <c r="FB133" s="1058">
        <f t="shared" si="697"/>
        <v>0</v>
      </c>
      <c r="FC133" s="1058">
        <f t="shared" si="698"/>
        <v>0</v>
      </c>
      <c r="FD133" s="1058">
        <f t="shared" si="699"/>
        <v>0</v>
      </c>
      <c r="FE133" s="1058">
        <f t="shared" si="700"/>
        <v>0</v>
      </c>
      <c r="FF133" s="1058">
        <f t="shared" si="701"/>
        <v>0</v>
      </c>
      <c r="FG133" s="1058">
        <f t="shared" si="702"/>
        <v>0</v>
      </c>
      <c r="FH133" s="1058">
        <f t="shared" si="703"/>
        <v>0</v>
      </c>
      <c r="FI133" s="1058">
        <f t="shared" si="704"/>
        <v>0</v>
      </c>
      <c r="FJ133" s="1058">
        <f t="shared" si="705"/>
        <v>1</v>
      </c>
      <c r="FK133" s="1058">
        <f t="shared" si="706"/>
        <v>88</v>
      </c>
      <c r="FL133" s="1058">
        <f t="shared" si="707"/>
        <v>0</v>
      </c>
      <c r="FM133" s="1058">
        <f t="shared" si="708"/>
        <v>0</v>
      </c>
      <c r="FN133" s="1058">
        <f t="shared" si="709"/>
        <v>0</v>
      </c>
      <c r="FO133" s="1059">
        <f t="shared" si="710"/>
        <v>0</v>
      </c>
      <c r="FP133" s="1058">
        <f t="shared" si="711"/>
        <v>0</v>
      </c>
      <c r="FQ133" s="1058">
        <f t="shared" si="712"/>
        <v>0</v>
      </c>
      <c r="FR133" s="1058">
        <f t="shared" si="713"/>
        <v>0</v>
      </c>
      <c r="FS133" s="1058">
        <f t="shared" si="714"/>
        <v>0</v>
      </c>
      <c r="FT133" s="1058">
        <f t="shared" si="715"/>
        <v>0</v>
      </c>
      <c r="FU133" s="1058">
        <f t="shared" si="716"/>
        <v>0</v>
      </c>
      <c r="FV133" s="1058">
        <f t="shared" si="717"/>
        <v>0</v>
      </c>
      <c r="FW133" s="1058">
        <f t="shared" si="718"/>
        <v>0</v>
      </c>
      <c r="FX133" s="1058">
        <f t="shared" si="719"/>
        <v>0</v>
      </c>
      <c r="FY133" s="1058">
        <f t="shared" si="720"/>
        <v>0</v>
      </c>
      <c r="FZ133" s="1058">
        <f t="shared" si="721"/>
        <v>0</v>
      </c>
      <c r="GA133" s="1058">
        <f t="shared" si="722"/>
        <v>0</v>
      </c>
      <c r="GB133" s="1058">
        <f t="shared" si="723"/>
        <v>0</v>
      </c>
      <c r="GC133" s="1058">
        <f t="shared" si="724"/>
        <v>0</v>
      </c>
      <c r="GE133" s="1058">
        <v>94</v>
      </c>
      <c r="GF133" s="1058">
        <v>0</v>
      </c>
      <c r="GG133" s="424"/>
      <c r="GH133" s="424"/>
      <c r="GI133" s="424"/>
      <c r="GJ133" s="424"/>
      <c r="GL133" s="559"/>
      <c r="GM133" s="559"/>
      <c r="GN133" s="427"/>
      <c r="GO133" s="431"/>
      <c r="GP133" s="426"/>
      <c r="GQ133" s="406"/>
      <c r="GR133" s="422"/>
    </row>
    <row r="134" spans="1:200" ht="24.95" customHeight="1" x14ac:dyDescent="0.45">
      <c r="A134" s="424"/>
      <c r="B134" s="971"/>
      <c r="C134" s="965"/>
      <c r="D134" s="611"/>
      <c r="E134" s="611"/>
      <c r="F134" s="611"/>
      <c r="G134" s="611"/>
      <c r="H134" s="611"/>
      <c r="I134" s="611"/>
      <c r="J134" s="748"/>
      <c r="K134" s="611"/>
      <c r="L134" s="600"/>
      <c r="M134" s="608">
        <f t="shared" ref="M134" si="1112">SUM(N134+P134+T134+V134+AR134*2)</f>
        <v>0</v>
      </c>
      <c r="N134" s="70"/>
      <c r="O134" s="852"/>
      <c r="P134" s="866"/>
      <c r="Q134" s="852"/>
      <c r="R134" s="866"/>
      <c r="S134" s="852"/>
      <c r="T134" s="866"/>
      <c r="U134" s="867"/>
      <c r="V134" s="866"/>
      <c r="W134" s="867"/>
      <c r="X134" s="852"/>
      <c r="Y134" s="852"/>
      <c r="Z134" s="866"/>
      <c r="AA134" s="867"/>
      <c r="AB134" s="866"/>
      <c r="AC134" s="852"/>
      <c r="AD134" s="866"/>
      <c r="AE134" s="855"/>
      <c r="AF134" s="866"/>
      <c r="AG134" s="867"/>
      <c r="AH134" s="866"/>
      <c r="AI134" s="867"/>
      <c r="AJ134" s="866"/>
      <c r="AK134" s="867"/>
      <c r="AL134" s="866"/>
      <c r="AM134" s="852"/>
      <c r="AN134" s="866"/>
      <c r="AO134" s="867"/>
      <c r="AP134" s="866"/>
      <c r="AQ134" s="852"/>
      <c r="AR134" s="866"/>
      <c r="AS134" s="852"/>
      <c r="AT134" s="866"/>
      <c r="AU134" s="867"/>
      <c r="AV134" s="866"/>
      <c r="AW134" s="867"/>
      <c r="AX134" s="866"/>
      <c r="AY134" s="867"/>
      <c r="AZ134" s="866"/>
      <c r="BA134" s="867"/>
      <c r="BB134" s="866"/>
      <c r="BC134" s="867"/>
      <c r="BD134" s="866"/>
      <c r="BE134" s="867"/>
      <c r="BF134" s="867"/>
      <c r="BG134" s="867"/>
      <c r="BH134" s="84"/>
      <c r="BI134" s="424"/>
      <c r="BJ134" s="424"/>
      <c r="BK134" s="424"/>
      <c r="BL134" s="424"/>
      <c r="BM134" s="424"/>
      <c r="BN134" s="971"/>
      <c r="BO134" s="965"/>
      <c r="BP134" s="611"/>
      <c r="BQ134" s="611"/>
      <c r="BR134" s="611"/>
      <c r="BS134" s="611"/>
      <c r="BT134" s="611"/>
      <c r="BU134" s="611"/>
      <c r="BV134" s="748"/>
      <c r="BW134" s="748"/>
      <c r="BX134" s="600"/>
      <c r="BY134" s="608">
        <f t="shared" ref="BY134" si="1113">SUM(BZ134+CB134+CF134+CH134+DD134*2)</f>
        <v>0</v>
      </c>
      <c r="BZ134" s="70"/>
      <c r="CA134" s="767"/>
      <c r="CB134" s="796"/>
      <c r="CC134" s="767"/>
      <c r="CD134" s="796"/>
      <c r="CE134" s="767"/>
      <c r="CF134" s="780"/>
      <c r="CG134" s="612"/>
      <c r="CH134" s="780"/>
      <c r="CI134" s="612"/>
      <c r="CJ134" s="612"/>
      <c r="CK134" s="767"/>
      <c r="CL134" s="780"/>
      <c r="CM134" s="612"/>
      <c r="CN134" s="780"/>
      <c r="CO134" s="767"/>
      <c r="CP134" s="780"/>
      <c r="CQ134" s="770"/>
      <c r="CR134" s="780"/>
      <c r="CS134" s="612"/>
      <c r="CT134" s="780"/>
      <c r="CU134" s="612"/>
      <c r="CV134" s="780"/>
      <c r="CW134" s="612"/>
      <c r="CX134" s="780"/>
      <c r="CY134" s="767"/>
      <c r="CZ134" s="780"/>
      <c r="DA134" s="612"/>
      <c r="DB134" s="780"/>
      <c r="DC134" s="767"/>
      <c r="DD134" s="780"/>
      <c r="DE134" s="612"/>
      <c r="DF134" s="780"/>
      <c r="DG134" s="612"/>
      <c r="DH134" s="780"/>
      <c r="DI134" s="612"/>
      <c r="DJ134" s="780"/>
      <c r="DK134" s="612"/>
      <c r="DL134" s="780"/>
      <c r="DM134" s="612"/>
      <c r="DN134" s="780"/>
      <c r="DO134" s="612"/>
      <c r="DP134" s="780"/>
      <c r="DQ134" s="612"/>
      <c r="DR134" s="612"/>
      <c r="DS134" s="612">
        <f t="shared" ref="DS134" si="1114">SUM(DA134+DQ134+DO134+DM134+DK134+DI134+DE134+DC134+CW134+CY134+CU134+CS134+CQ134+CO134+CM134+CK134+CJ134+CI134+CG134+CC134+CA134+CE134+DG134)</f>
        <v>0</v>
      </c>
      <c r="DT134" s="84"/>
      <c r="DU134" s="424"/>
      <c r="DV134" s="424"/>
      <c r="DW134" s="424"/>
      <c r="DX134" s="424"/>
      <c r="DY134" s="424"/>
      <c r="DZ134" s="971"/>
      <c r="EA134" s="965"/>
      <c r="EB134" s="611"/>
      <c r="EC134" s="424"/>
      <c r="ED134" s="424"/>
      <c r="EE134" s="424"/>
      <c r="EF134" s="424"/>
      <c r="EG134" s="424"/>
      <c r="EH134" s="424"/>
      <c r="EI134" s="424"/>
      <c r="EJ134" s="429">
        <f t="shared" si="679"/>
        <v>0</v>
      </c>
      <c r="EK134" s="429">
        <f t="shared" si="680"/>
        <v>0</v>
      </c>
      <c r="EL134" s="429">
        <f t="shared" si="681"/>
        <v>0</v>
      </c>
      <c r="EM134" s="1058">
        <f t="shared" si="682"/>
        <v>0</v>
      </c>
      <c r="EN134" s="1058">
        <f t="shared" si="683"/>
        <v>0</v>
      </c>
      <c r="EO134" s="1058">
        <f t="shared" si="684"/>
        <v>0</v>
      </c>
      <c r="EP134" s="1058">
        <f t="shared" si="685"/>
        <v>0</v>
      </c>
      <c r="EQ134" s="1058">
        <f t="shared" si="686"/>
        <v>0</v>
      </c>
      <c r="ER134" s="1058">
        <f t="shared" si="687"/>
        <v>0</v>
      </c>
      <c r="ES134" s="1058">
        <f t="shared" si="688"/>
        <v>0</v>
      </c>
      <c r="ET134" s="1058">
        <f t="shared" si="689"/>
        <v>0</v>
      </c>
      <c r="EU134" s="1058">
        <f t="shared" si="690"/>
        <v>0</v>
      </c>
      <c r="EV134" s="1058">
        <f t="shared" si="691"/>
        <v>0</v>
      </c>
      <c r="EW134" s="1058">
        <f t="shared" si="692"/>
        <v>0</v>
      </c>
      <c r="EX134" s="1058">
        <f t="shared" si="693"/>
        <v>0</v>
      </c>
      <c r="EY134" s="1058">
        <f t="shared" si="694"/>
        <v>0</v>
      </c>
      <c r="EZ134" s="1058">
        <f t="shared" si="695"/>
        <v>0</v>
      </c>
      <c r="FA134" s="1058">
        <f t="shared" si="696"/>
        <v>0</v>
      </c>
      <c r="FB134" s="1058">
        <f t="shared" si="697"/>
        <v>0</v>
      </c>
      <c r="FC134" s="1058">
        <f t="shared" si="698"/>
        <v>0</v>
      </c>
      <c r="FD134" s="1058">
        <f t="shared" si="699"/>
        <v>0</v>
      </c>
      <c r="FE134" s="1058">
        <f t="shared" si="700"/>
        <v>0</v>
      </c>
      <c r="FF134" s="1058">
        <f t="shared" si="701"/>
        <v>0</v>
      </c>
      <c r="FG134" s="1058">
        <f t="shared" si="702"/>
        <v>0</v>
      </c>
      <c r="FH134" s="1058">
        <f t="shared" si="703"/>
        <v>0</v>
      </c>
      <c r="FI134" s="1058">
        <f t="shared" si="704"/>
        <v>0</v>
      </c>
      <c r="FJ134" s="1058">
        <f t="shared" si="705"/>
        <v>0</v>
      </c>
      <c r="FK134" s="1058">
        <f t="shared" si="706"/>
        <v>0</v>
      </c>
      <c r="FL134" s="1058">
        <f t="shared" si="707"/>
        <v>0</v>
      </c>
      <c r="FM134" s="1058">
        <f t="shared" si="708"/>
        <v>0</v>
      </c>
      <c r="FN134" s="1058">
        <f t="shared" si="709"/>
        <v>0</v>
      </c>
      <c r="FO134" s="1059">
        <f t="shared" si="710"/>
        <v>0</v>
      </c>
      <c r="FP134" s="1058">
        <f t="shared" si="711"/>
        <v>0</v>
      </c>
      <c r="FQ134" s="1058">
        <f t="shared" si="712"/>
        <v>0</v>
      </c>
      <c r="FR134" s="1058">
        <f t="shared" si="713"/>
        <v>0</v>
      </c>
      <c r="FS134" s="1058">
        <f t="shared" si="714"/>
        <v>0</v>
      </c>
      <c r="FT134" s="1058">
        <f t="shared" si="715"/>
        <v>0</v>
      </c>
      <c r="FU134" s="1058">
        <f t="shared" si="716"/>
        <v>0</v>
      </c>
      <c r="FV134" s="1058">
        <f t="shared" si="717"/>
        <v>0</v>
      </c>
      <c r="FW134" s="1058">
        <f t="shared" si="718"/>
        <v>0</v>
      </c>
      <c r="FX134" s="1058">
        <f t="shared" si="719"/>
        <v>0</v>
      </c>
      <c r="FY134" s="1058">
        <f t="shared" si="720"/>
        <v>0</v>
      </c>
      <c r="FZ134" s="1058">
        <f t="shared" si="721"/>
        <v>0</v>
      </c>
      <c r="GA134" s="1058">
        <f t="shared" si="722"/>
        <v>0</v>
      </c>
      <c r="GB134" s="1058">
        <f t="shared" si="723"/>
        <v>0</v>
      </c>
      <c r="GC134" s="1058">
        <f t="shared" si="724"/>
        <v>0</v>
      </c>
      <c r="GE134" s="1058">
        <v>0</v>
      </c>
      <c r="GF134" s="1058">
        <v>0</v>
      </c>
      <c r="GG134" s="424"/>
      <c r="GH134" s="424"/>
      <c r="GI134" s="424"/>
      <c r="GJ134" s="424"/>
      <c r="GL134" s="559"/>
      <c r="GM134" s="559"/>
      <c r="GN134" s="427"/>
      <c r="GO134" s="431"/>
      <c r="GP134" s="426"/>
      <c r="GQ134" s="406"/>
      <c r="GR134" s="422"/>
    </row>
    <row r="135" spans="1:200" ht="24.95" customHeight="1" x14ac:dyDescent="0.45">
      <c r="A135" s="424">
        <v>10</v>
      </c>
      <c r="B135" s="974" t="s">
        <v>658</v>
      </c>
      <c r="C135" s="975" t="s">
        <v>654</v>
      </c>
      <c r="D135" s="927">
        <v>1</v>
      </c>
      <c r="E135" s="424"/>
      <c r="F135" s="424"/>
      <c r="G135" s="424"/>
      <c r="H135" s="424"/>
      <c r="I135" s="424"/>
      <c r="J135" s="541"/>
      <c r="K135" s="424"/>
      <c r="L135" s="424">
        <f t="shared" ref="L135:AQ135" si="1115">SUM(L136:L148)</f>
        <v>110</v>
      </c>
      <c r="M135" s="424">
        <f t="shared" si="1115"/>
        <v>96</v>
      </c>
      <c r="N135" s="424">
        <f t="shared" si="1115"/>
        <v>34</v>
      </c>
      <c r="O135" s="765">
        <f t="shared" si="1115"/>
        <v>46</v>
      </c>
      <c r="P135" s="766">
        <f t="shared" si="1115"/>
        <v>0</v>
      </c>
      <c r="Q135" s="765">
        <f t="shared" si="1115"/>
        <v>0</v>
      </c>
      <c r="R135" s="766">
        <f t="shared" si="1115"/>
        <v>62</v>
      </c>
      <c r="S135" s="765">
        <f t="shared" si="1115"/>
        <v>138</v>
      </c>
      <c r="T135" s="766">
        <f t="shared" si="1115"/>
        <v>0</v>
      </c>
      <c r="U135" s="766">
        <f t="shared" si="1115"/>
        <v>0</v>
      </c>
      <c r="V135" s="766">
        <f t="shared" si="1115"/>
        <v>0</v>
      </c>
      <c r="W135" s="766">
        <f t="shared" si="1115"/>
        <v>0</v>
      </c>
      <c r="X135" s="765">
        <f t="shared" si="1115"/>
        <v>0</v>
      </c>
      <c r="Y135" s="765">
        <f t="shared" si="1115"/>
        <v>10</v>
      </c>
      <c r="Z135" s="766">
        <f t="shared" si="1115"/>
        <v>0</v>
      </c>
      <c r="AA135" s="766">
        <f t="shared" si="1115"/>
        <v>0</v>
      </c>
      <c r="AB135" s="766">
        <f t="shared" si="1115"/>
        <v>17</v>
      </c>
      <c r="AC135" s="765">
        <f t="shared" si="1115"/>
        <v>136</v>
      </c>
      <c r="AD135" s="766">
        <f t="shared" si="1115"/>
        <v>0</v>
      </c>
      <c r="AE135" s="765">
        <f t="shared" si="1115"/>
        <v>0</v>
      </c>
      <c r="AF135" s="766">
        <f t="shared" si="1115"/>
        <v>0</v>
      </c>
      <c r="AG135" s="766">
        <f t="shared" si="1115"/>
        <v>0</v>
      </c>
      <c r="AH135" s="766">
        <f t="shared" si="1115"/>
        <v>0</v>
      </c>
      <c r="AI135" s="766">
        <f t="shared" si="1115"/>
        <v>0</v>
      </c>
      <c r="AJ135" s="766">
        <f t="shared" si="1115"/>
        <v>0</v>
      </c>
      <c r="AK135" s="766">
        <f t="shared" si="1115"/>
        <v>0</v>
      </c>
      <c r="AL135" s="766">
        <f t="shared" si="1115"/>
        <v>0</v>
      </c>
      <c r="AM135" s="765">
        <f t="shared" si="1115"/>
        <v>0</v>
      </c>
      <c r="AN135" s="766">
        <f t="shared" si="1115"/>
        <v>0</v>
      </c>
      <c r="AO135" s="766">
        <f t="shared" si="1115"/>
        <v>0</v>
      </c>
      <c r="AP135" s="766">
        <f t="shared" si="1115"/>
        <v>0</v>
      </c>
      <c r="AQ135" s="765">
        <f t="shared" si="1115"/>
        <v>0</v>
      </c>
      <c r="AR135" s="766">
        <f t="shared" ref="AR135:BG135" si="1116">SUM(AR136:AR148)</f>
        <v>4</v>
      </c>
      <c r="AS135" s="765">
        <f t="shared" si="1116"/>
        <v>48.333333333333336</v>
      </c>
      <c r="AT135" s="766">
        <f t="shared" si="1116"/>
        <v>0</v>
      </c>
      <c r="AU135" s="766">
        <f t="shared" si="1116"/>
        <v>0</v>
      </c>
      <c r="AV135" s="766">
        <f t="shared" si="1116"/>
        <v>0</v>
      </c>
      <c r="AW135" s="766">
        <f t="shared" si="1116"/>
        <v>0</v>
      </c>
      <c r="AX135" s="766">
        <f t="shared" si="1116"/>
        <v>0</v>
      </c>
      <c r="AY135" s="766">
        <f t="shared" si="1116"/>
        <v>0</v>
      </c>
      <c r="AZ135" s="766">
        <f t="shared" si="1116"/>
        <v>0</v>
      </c>
      <c r="BA135" s="766">
        <f t="shared" si="1116"/>
        <v>0</v>
      </c>
      <c r="BB135" s="766">
        <f t="shared" si="1116"/>
        <v>0</v>
      </c>
      <c r="BC135" s="766">
        <f t="shared" si="1116"/>
        <v>0</v>
      </c>
      <c r="BD135" s="766">
        <f t="shared" si="1116"/>
        <v>0</v>
      </c>
      <c r="BE135" s="766">
        <f t="shared" si="1116"/>
        <v>0</v>
      </c>
      <c r="BF135" s="766">
        <f t="shared" si="1116"/>
        <v>378.33333333333331</v>
      </c>
      <c r="BG135" s="766">
        <f t="shared" si="1116"/>
        <v>232.33333333333334</v>
      </c>
      <c r="BH135" s="425"/>
      <c r="BI135" s="424"/>
      <c r="BJ135" s="424"/>
      <c r="BK135" s="424"/>
      <c r="BL135" s="424"/>
      <c r="BM135" s="424">
        <v>10</v>
      </c>
      <c r="BN135" s="974" t="s">
        <v>658</v>
      </c>
      <c r="BO135" s="975" t="s">
        <v>654</v>
      </c>
      <c r="BP135" s="927">
        <v>1</v>
      </c>
      <c r="BQ135" s="424"/>
      <c r="BR135" s="424"/>
      <c r="BS135" s="424"/>
      <c r="BT135" s="424"/>
      <c r="BU135" s="424"/>
      <c r="BV135" s="541"/>
      <c r="BW135" s="541"/>
      <c r="BX135" s="424">
        <f t="shared" ref="BX135:DC135" si="1117">SUM(BX136:BX148)</f>
        <v>120</v>
      </c>
      <c r="BY135" s="424">
        <f t="shared" si="1117"/>
        <v>120</v>
      </c>
      <c r="BZ135" s="424">
        <f t="shared" si="1117"/>
        <v>30</v>
      </c>
      <c r="CA135" s="765">
        <f t="shared" si="1117"/>
        <v>30</v>
      </c>
      <c r="CB135" s="765">
        <f t="shared" si="1117"/>
        <v>4</v>
      </c>
      <c r="CC135" s="765">
        <f t="shared" si="1117"/>
        <v>18</v>
      </c>
      <c r="CD135" s="765">
        <f t="shared" si="1117"/>
        <v>86</v>
      </c>
      <c r="CE135" s="765">
        <f t="shared" si="1117"/>
        <v>170</v>
      </c>
      <c r="CF135" s="766">
        <f t="shared" si="1117"/>
        <v>0</v>
      </c>
      <c r="CG135" s="766">
        <f t="shared" si="1117"/>
        <v>0</v>
      </c>
      <c r="CH135" s="766">
        <f t="shared" si="1117"/>
        <v>0</v>
      </c>
      <c r="CI135" s="766">
        <f t="shared" si="1117"/>
        <v>0</v>
      </c>
      <c r="CJ135" s="766">
        <f t="shared" si="1117"/>
        <v>2</v>
      </c>
      <c r="CK135" s="765">
        <f t="shared" si="1117"/>
        <v>17.100000000000001</v>
      </c>
      <c r="CL135" s="766">
        <f t="shared" si="1117"/>
        <v>0</v>
      </c>
      <c r="CM135" s="766">
        <f t="shared" si="1117"/>
        <v>0</v>
      </c>
      <c r="CN135" s="766">
        <f t="shared" si="1117"/>
        <v>0</v>
      </c>
      <c r="CO135" s="765">
        <f t="shared" si="1117"/>
        <v>0</v>
      </c>
      <c r="CP135" s="766">
        <f t="shared" si="1117"/>
        <v>0</v>
      </c>
      <c r="CQ135" s="765">
        <f t="shared" si="1117"/>
        <v>0</v>
      </c>
      <c r="CR135" s="766">
        <f t="shared" si="1117"/>
        <v>0</v>
      </c>
      <c r="CS135" s="766">
        <f t="shared" si="1117"/>
        <v>0</v>
      </c>
      <c r="CT135" s="766">
        <f t="shared" si="1117"/>
        <v>0</v>
      </c>
      <c r="CU135" s="766">
        <f t="shared" si="1117"/>
        <v>0</v>
      </c>
      <c r="CV135" s="766">
        <f t="shared" si="1117"/>
        <v>0</v>
      </c>
      <c r="CW135" s="766">
        <f t="shared" si="1117"/>
        <v>0</v>
      </c>
      <c r="CX135" s="766">
        <f t="shared" si="1117"/>
        <v>0</v>
      </c>
      <c r="CY135" s="765">
        <f t="shared" si="1117"/>
        <v>0</v>
      </c>
      <c r="CZ135" s="766">
        <f t="shared" si="1117"/>
        <v>0</v>
      </c>
      <c r="DA135" s="766">
        <f t="shared" si="1117"/>
        <v>0</v>
      </c>
      <c r="DB135" s="766">
        <f t="shared" si="1117"/>
        <v>0</v>
      </c>
      <c r="DC135" s="765">
        <f t="shared" si="1117"/>
        <v>0</v>
      </c>
      <c r="DD135" s="766">
        <f t="shared" ref="DD135:DS135" si="1118">SUM(DD136:DD148)</f>
        <v>7</v>
      </c>
      <c r="DE135" s="766">
        <f t="shared" si="1118"/>
        <v>100.66666666666666</v>
      </c>
      <c r="DF135" s="766">
        <f t="shared" si="1118"/>
        <v>0</v>
      </c>
      <c r="DG135" s="766">
        <f t="shared" si="1118"/>
        <v>0</v>
      </c>
      <c r="DH135" s="766">
        <f t="shared" si="1118"/>
        <v>0</v>
      </c>
      <c r="DI135" s="766">
        <f t="shared" si="1118"/>
        <v>0</v>
      </c>
      <c r="DJ135" s="766">
        <f t="shared" si="1118"/>
        <v>0</v>
      </c>
      <c r="DK135" s="766">
        <f t="shared" si="1118"/>
        <v>0</v>
      </c>
      <c r="DL135" s="766">
        <f t="shared" si="1118"/>
        <v>1</v>
      </c>
      <c r="DM135" s="766">
        <f t="shared" si="1118"/>
        <v>6</v>
      </c>
      <c r="DN135" s="766">
        <f t="shared" si="1118"/>
        <v>0</v>
      </c>
      <c r="DO135" s="766">
        <f t="shared" si="1118"/>
        <v>0</v>
      </c>
      <c r="DP135" s="766">
        <f t="shared" si="1118"/>
        <v>0</v>
      </c>
      <c r="DQ135" s="766">
        <f t="shared" si="1118"/>
        <v>0</v>
      </c>
      <c r="DR135" s="766">
        <f t="shared" si="1118"/>
        <v>343.76666666666665</v>
      </c>
      <c r="DS135" s="766">
        <f t="shared" si="1118"/>
        <v>326.66666666666663</v>
      </c>
      <c r="DT135" s="425"/>
      <c r="DU135" s="424"/>
      <c r="DV135" s="424"/>
      <c r="DW135" s="424"/>
      <c r="DX135" s="424"/>
      <c r="DY135" s="424">
        <v>10</v>
      </c>
      <c r="DZ135" s="974" t="s">
        <v>658</v>
      </c>
      <c r="EA135" s="975" t="s">
        <v>654</v>
      </c>
      <c r="EB135" s="927">
        <v>1</v>
      </c>
      <c r="EC135" s="424"/>
      <c r="ED135" s="424"/>
      <c r="EE135" s="424"/>
      <c r="EF135" s="424"/>
      <c r="EG135" s="424"/>
      <c r="EH135" s="424"/>
      <c r="EI135" s="424"/>
      <c r="EJ135" s="429">
        <f t="shared" si="679"/>
        <v>230</v>
      </c>
      <c r="EK135" s="429">
        <f t="shared" si="680"/>
        <v>216</v>
      </c>
      <c r="EL135" s="429">
        <f t="shared" si="681"/>
        <v>64</v>
      </c>
      <c r="EM135" s="1058">
        <f t="shared" si="682"/>
        <v>76</v>
      </c>
      <c r="EN135" s="1058">
        <f t="shared" si="683"/>
        <v>4</v>
      </c>
      <c r="EO135" s="1058">
        <f t="shared" si="684"/>
        <v>18</v>
      </c>
      <c r="EP135" s="1058">
        <f t="shared" si="685"/>
        <v>148</v>
      </c>
      <c r="EQ135" s="1058">
        <f t="shared" si="686"/>
        <v>308</v>
      </c>
      <c r="ER135" s="1058">
        <f t="shared" si="687"/>
        <v>0</v>
      </c>
      <c r="ES135" s="1058">
        <f t="shared" si="688"/>
        <v>0</v>
      </c>
      <c r="ET135" s="1058">
        <f t="shared" si="689"/>
        <v>0</v>
      </c>
      <c r="EU135" s="1058">
        <f t="shared" si="690"/>
        <v>0</v>
      </c>
      <c r="EV135" s="1058">
        <f t="shared" si="691"/>
        <v>2</v>
      </c>
      <c r="EW135" s="1058">
        <f t="shared" si="692"/>
        <v>27.1</v>
      </c>
      <c r="EX135" s="1058">
        <f t="shared" si="693"/>
        <v>0</v>
      </c>
      <c r="EY135" s="1058">
        <f t="shared" si="694"/>
        <v>0</v>
      </c>
      <c r="EZ135" s="1058">
        <f t="shared" si="695"/>
        <v>17</v>
      </c>
      <c r="FA135" s="1058">
        <f t="shared" si="696"/>
        <v>136</v>
      </c>
      <c r="FB135" s="1058">
        <f t="shared" si="697"/>
        <v>0</v>
      </c>
      <c r="FC135" s="1058">
        <f t="shared" si="698"/>
        <v>0</v>
      </c>
      <c r="FD135" s="1058">
        <f t="shared" si="699"/>
        <v>0</v>
      </c>
      <c r="FE135" s="1058">
        <f t="shared" si="700"/>
        <v>0</v>
      </c>
      <c r="FF135" s="1058">
        <f t="shared" si="701"/>
        <v>0</v>
      </c>
      <c r="FG135" s="1058">
        <f t="shared" si="702"/>
        <v>0</v>
      </c>
      <c r="FH135" s="1058">
        <f t="shared" si="703"/>
        <v>0</v>
      </c>
      <c r="FI135" s="1058">
        <f t="shared" si="704"/>
        <v>0</v>
      </c>
      <c r="FJ135" s="1058">
        <f t="shared" si="705"/>
        <v>0</v>
      </c>
      <c r="FK135" s="1058">
        <f t="shared" si="706"/>
        <v>0</v>
      </c>
      <c r="FL135" s="1058">
        <f t="shared" si="707"/>
        <v>0</v>
      </c>
      <c r="FM135" s="1058">
        <f t="shared" si="708"/>
        <v>0</v>
      </c>
      <c r="FN135" s="1058">
        <f t="shared" si="709"/>
        <v>0</v>
      </c>
      <c r="FO135" s="1059">
        <f t="shared" si="710"/>
        <v>0</v>
      </c>
      <c r="FP135" s="1058">
        <f t="shared" si="711"/>
        <v>11</v>
      </c>
      <c r="FQ135" s="1058">
        <f t="shared" si="712"/>
        <v>149</v>
      </c>
      <c r="FR135" s="1058">
        <f t="shared" si="713"/>
        <v>0</v>
      </c>
      <c r="FS135" s="1058">
        <f t="shared" si="714"/>
        <v>0</v>
      </c>
      <c r="FT135" s="1058">
        <f t="shared" si="715"/>
        <v>0</v>
      </c>
      <c r="FU135" s="1058">
        <f t="shared" si="716"/>
        <v>0</v>
      </c>
      <c r="FV135" s="1058">
        <f t="shared" si="717"/>
        <v>0</v>
      </c>
      <c r="FW135" s="1058">
        <f t="shared" si="718"/>
        <v>0</v>
      </c>
      <c r="FX135" s="1058">
        <f t="shared" si="719"/>
        <v>1</v>
      </c>
      <c r="FY135" s="1058">
        <f t="shared" si="720"/>
        <v>6</v>
      </c>
      <c r="FZ135" s="1058">
        <f t="shared" si="721"/>
        <v>0</v>
      </c>
      <c r="GA135" s="1058">
        <f t="shared" si="722"/>
        <v>0</v>
      </c>
      <c r="GB135" s="1058">
        <f t="shared" si="723"/>
        <v>0</v>
      </c>
      <c r="GC135" s="1058">
        <f t="shared" si="724"/>
        <v>0</v>
      </c>
      <c r="GE135" s="1058">
        <v>722.09999999999991</v>
      </c>
      <c r="GF135" s="1058">
        <v>559</v>
      </c>
      <c r="GG135" s="424"/>
      <c r="GH135" s="424"/>
      <c r="GI135" s="424"/>
      <c r="GJ135" s="424"/>
      <c r="GL135" s="559">
        <v>700</v>
      </c>
      <c r="GM135" s="559">
        <v>150</v>
      </c>
      <c r="GN135" s="470" t="s">
        <v>658</v>
      </c>
      <c r="GO135" s="463" t="s">
        <v>654</v>
      </c>
      <c r="GP135" s="463">
        <v>1</v>
      </c>
      <c r="GQ135" s="406"/>
      <c r="GR135" s="422"/>
    </row>
    <row r="136" spans="1:200" ht="24.95" customHeight="1" x14ac:dyDescent="0.45">
      <c r="A136" s="424"/>
      <c r="B136" s="951" t="s">
        <v>151</v>
      </c>
      <c r="C136" s="984" t="s">
        <v>516</v>
      </c>
      <c r="D136" s="929" t="s">
        <v>24</v>
      </c>
      <c r="E136" s="593" t="s">
        <v>25</v>
      </c>
      <c r="F136" s="593" t="s">
        <v>26</v>
      </c>
      <c r="G136" s="616">
        <v>1</v>
      </c>
      <c r="H136" s="593">
        <v>51</v>
      </c>
      <c r="I136" s="593">
        <v>1</v>
      </c>
      <c r="J136" s="660">
        <v>2</v>
      </c>
      <c r="K136" s="593">
        <f t="shared" ref="K136:K137" si="1119">SUM(J136)*2</f>
        <v>4</v>
      </c>
      <c r="L136" s="591">
        <v>20</v>
      </c>
      <c r="M136" s="594">
        <f t="shared" ref="M136" si="1120">SUM(N136+P136+R136+T136+V136)</f>
        <v>20</v>
      </c>
      <c r="N136" s="595">
        <v>6</v>
      </c>
      <c r="O136" s="852">
        <f t="shared" ref="O136:O139" si="1121">SUM(N136)*I136</f>
        <v>6</v>
      </c>
      <c r="P136" s="853"/>
      <c r="Q136" s="852">
        <f t="shared" ref="Q136:Q139" si="1122">P136*J136</f>
        <v>0</v>
      </c>
      <c r="R136" s="853">
        <v>14</v>
      </c>
      <c r="S136" s="852">
        <f t="shared" ref="S136:S139" si="1123">SUM(R136)*J136</f>
        <v>28</v>
      </c>
      <c r="T136" s="886"/>
      <c r="U136" s="854">
        <f t="shared" ref="U136:U139" si="1124">SUM(T136)*K136</f>
        <v>0</v>
      </c>
      <c r="V136" s="853"/>
      <c r="W136" s="854">
        <f t="shared" ref="W136:W139" si="1125">SUM(V136)*J136*5</f>
        <v>0</v>
      </c>
      <c r="X136" s="854">
        <f t="shared" ref="X136:X137" si="1126">SUM(J136*AX136*2+K136*AZ136*2)</f>
        <v>0</v>
      </c>
      <c r="Y136" s="852">
        <f t="shared" ref="Y136:Y137" si="1127">SUM(L136*5/100*J136)</f>
        <v>2</v>
      </c>
      <c r="Z136" s="853"/>
      <c r="AA136" s="854"/>
      <c r="AB136" s="853"/>
      <c r="AC136" s="852">
        <f t="shared" ref="AC136:AC139" si="1128">SUM(AB136)*3*H136/5</f>
        <v>0</v>
      </c>
      <c r="AD136" s="853"/>
      <c r="AE136" s="855">
        <f t="shared" ref="AE136:AE139" si="1129">SUM(AD136*H136*(30+4))</f>
        <v>0</v>
      </c>
      <c r="AF136" s="853"/>
      <c r="AG136" s="854">
        <f t="shared" ref="AG136:AG139" si="1130">SUM(AF136*H136*3)</f>
        <v>0</v>
      </c>
      <c r="AH136" s="853"/>
      <c r="AI136" s="854">
        <f t="shared" ref="AI136:AI139" si="1131">SUM(AH136*H136/3)</f>
        <v>0</v>
      </c>
      <c r="AJ136" s="853"/>
      <c r="AK136" s="854">
        <f t="shared" ref="AK136:AK139" si="1132">SUM(AJ136*H136*2/3)</f>
        <v>0</v>
      </c>
      <c r="AL136" s="853"/>
      <c r="AM136" s="852">
        <f t="shared" ref="AM136:AM139" si="1133">SUM(AL136*H136*2)</f>
        <v>0</v>
      </c>
      <c r="AN136" s="853"/>
      <c r="AO136" s="854">
        <f t="shared" ref="AO136:AO139" si="1134">SUM(AN136*J136)</f>
        <v>0</v>
      </c>
      <c r="AP136" s="853"/>
      <c r="AQ136" s="852">
        <f t="shared" ref="AQ136:AQ139" si="1135">SUM(AP136*H136*2)</f>
        <v>0</v>
      </c>
      <c r="AR136" s="853">
        <v>1</v>
      </c>
      <c r="AS136" s="852">
        <f t="shared" ref="AS136:AS137" si="1136">AR136*J136*6</f>
        <v>12</v>
      </c>
      <c r="AT136" s="853"/>
      <c r="AU136" s="854">
        <f t="shared" ref="AU136:AU139" si="1137">AT136*H136/3</f>
        <v>0</v>
      </c>
      <c r="AV136" s="853"/>
      <c r="AW136" s="854">
        <f t="shared" ref="AW136:AW139" si="1138">SUM(J136*AV136*6)</f>
        <v>0</v>
      </c>
      <c r="AX136" s="853"/>
      <c r="AY136" s="854">
        <f t="shared" ref="AY136:AY139" si="1139">SUM(AX136*H136/3)</f>
        <v>0</v>
      </c>
      <c r="AZ136" s="853"/>
      <c r="BA136" s="854">
        <f t="shared" ref="BA136:BA139" si="1140">SUM(AZ136*K136*5*6)</f>
        <v>0</v>
      </c>
      <c r="BB136" s="853"/>
      <c r="BC136" s="854">
        <f t="shared" ref="BC136:BC139" si="1141">SUM(BB136*K136*4*6)</f>
        <v>0</v>
      </c>
      <c r="BD136" s="853"/>
      <c r="BE136" s="854">
        <f t="shared" ref="BE136:BE139" si="1142">SUM(BD136*50)</f>
        <v>0</v>
      </c>
      <c r="BF136" s="854">
        <f t="shared" ref="BF136:BF141" si="1143">O136+Q136+S136+U136+W136+X136+Y136+AA136+AC136+AE136+AG136+AI136+AK136+AM136+AO136+AQ136+AS136+AU136+AW136+AY136+BA136+BC136+BE136</f>
        <v>48</v>
      </c>
      <c r="BG136" s="854">
        <f t="shared" ref="BG136:BG141" si="1144">BC136+BA136+AY136+AW136+AS136+AQ136+X136+W136+U136+S136+Q136+O136</f>
        <v>46</v>
      </c>
      <c r="BH136" s="84"/>
      <c r="BI136" s="424"/>
      <c r="BJ136" s="424"/>
      <c r="BK136" s="424"/>
      <c r="BL136" s="424"/>
      <c r="BM136" s="424"/>
      <c r="BN136" s="1030" t="s">
        <v>574</v>
      </c>
      <c r="BO136" s="967" t="s">
        <v>421</v>
      </c>
      <c r="BP136" s="936" t="s">
        <v>187</v>
      </c>
      <c r="BQ136" s="615" t="s">
        <v>172</v>
      </c>
      <c r="BR136" s="615">
        <v>10.1</v>
      </c>
      <c r="BS136" s="615">
        <v>2</v>
      </c>
      <c r="BT136" s="615">
        <v>23</v>
      </c>
      <c r="BU136" s="615">
        <v>1</v>
      </c>
      <c r="BV136" s="660">
        <v>1</v>
      </c>
      <c r="BW136" s="661">
        <f t="shared" ref="BW136" si="1145">BV136*2</f>
        <v>2</v>
      </c>
      <c r="BX136" s="622">
        <v>8</v>
      </c>
      <c r="BY136" s="618">
        <f t="shared" ref="BY136" si="1146">SUM(BZ136+CB136+CD136+CF136+CH136)</f>
        <v>8</v>
      </c>
      <c r="BZ136" s="619"/>
      <c r="CA136" s="767">
        <f t="shared" ref="CA136" si="1147">SUM(BZ136)*BU136</f>
        <v>0</v>
      </c>
      <c r="CB136" s="796"/>
      <c r="CC136" s="767">
        <f>BV136*CB136</f>
        <v>0</v>
      </c>
      <c r="CD136" s="796">
        <v>8</v>
      </c>
      <c r="CE136" s="767">
        <f t="shared" ref="CE136" si="1148">SUM(CD136)*BV136</f>
        <v>8</v>
      </c>
      <c r="CF136" s="781"/>
      <c r="CG136" s="782">
        <f t="shared" ref="CG136" si="1149">SUM(CF136)*BW136</f>
        <v>0</v>
      </c>
      <c r="CH136" s="781"/>
      <c r="CI136" s="782">
        <f t="shared" ref="CI136" si="1150">SUM(CH136)*BV136*5</f>
        <v>0</v>
      </c>
      <c r="CJ136" s="782">
        <v>2</v>
      </c>
      <c r="CK136" s="767">
        <v>0</v>
      </c>
      <c r="CL136" s="781"/>
      <c r="CM136" s="782">
        <f t="shared" ref="CM136" si="1151">SUM(CL136)*1</f>
        <v>0</v>
      </c>
      <c r="CN136" s="781"/>
      <c r="CO136" s="767">
        <f t="shared" ref="CO136" si="1152">SUM(CN136)*3*BT136/5</f>
        <v>0</v>
      </c>
      <c r="CP136" s="781"/>
      <c r="CQ136" s="770">
        <f t="shared" ref="CQ136" si="1153">SUM(CP136*BT136*(30+4))</f>
        <v>0</v>
      </c>
      <c r="CR136" s="781"/>
      <c r="CS136" s="782">
        <f t="shared" ref="CS136" si="1154">SUM(CR136*BT136*3)</f>
        <v>0</v>
      </c>
      <c r="CT136" s="781"/>
      <c r="CU136" s="782">
        <f t="shared" ref="CU136" si="1155">SUM(CT136*BT136/3)</f>
        <v>0</v>
      </c>
      <c r="CV136" s="781"/>
      <c r="CW136" s="782">
        <f t="shared" ref="CW136" si="1156">SUM(CV136*BT136*2/3)</f>
        <v>0</v>
      </c>
      <c r="CX136" s="781"/>
      <c r="CY136" s="767">
        <f t="shared" ref="CY136" si="1157">SUM(CX136*BT136)</f>
        <v>0</v>
      </c>
      <c r="CZ136" s="781"/>
      <c r="DA136" s="782">
        <f t="shared" ref="DA136" si="1158">SUM(CZ136*BV136)</f>
        <v>0</v>
      </c>
      <c r="DB136" s="781"/>
      <c r="DC136" s="767">
        <f t="shared" ref="DC136" si="1159">SUM(DB136*BT136*2)</f>
        <v>0</v>
      </c>
      <c r="DD136" s="780"/>
      <c r="DE136" s="612">
        <f>DD136*BW136*6</f>
        <v>0</v>
      </c>
      <c r="DF136" s="773"/>
      <c r="DG136" s="769">
        <f t="shared" ref="DG136" si="1160">DF136*BT136/3</f>
        <v>0</v>
      </c>
      <c r="DH136" s="780"/>
      <c r="DI136" s="612">
        <f>DH136*BW136*6</f>
        <v>0</v>
      </c>
      <c r="DJ136" s="780"/>
      <c r="DK136" s="612">
        <f t="shared" ref="DK136" si="1161">DJ136*BW136*8</f>
        <v>0</v>
      </c>
      <c r="DL136" s="781">
        <v>1</v>
      </c>
      <c r="DM136" s="782">
        <f>BV136*DL136*6</f>
        <v>6</v>
      </c>
      <c r="DN136" s="780"/>
      <c r="DO136" s="612">
        <f t="shared" ref="DO136" si="1162">SUM(DN136*BW136*4*6)</f>
        <v>0</v>
      </c>
      <c r="DP136" s="780"/>
      <c r="DQ136" s="612">
        <f t="shared" ref="DQ136" si="1163">SUM(DP136*50)</f>
        <v>0</v>
      </c>
      <c r="DR136" s="769">
        <f t="shared" ref="DR136" si="1164">CA136+CC136+CE136+CG136+CI136+CJ136+CK136+CM136+CO136+CQ136+CS136+CU136+CW136+CY136+DA136+DC136+DE136+DG136+DI136+DK136+DM136+DO136+DQ136</f>
        <v>16</v>
      </c>
      <c r="DS136" s="769">
        <f t="shared" ref="DS136" si="1165">DO136+DM136+DK136+DI136+DE136+DC136+CJ136+CI136+CG136+CE136+CC136+CA136</f>
        <v>16</v>
      </c>
      <c r="DT136" s="84"/>
      <c r="DU136" s="424"/>
      <c r="DV136" s="424"/>
      <c r="DW136" s="424"/>
      <c r="DX136" s="424"/>
      <c r="DY136" s="424"/>
      <c r="DZ136" s="971"/>
      <c r="EA136" s="965"/>
      <c r="EB136" s="611"/>
      <c r="EC136" s="424"/>
      <c r="ED136" s="424"/>
      <c r="EE136" s="424"/>
      <c r="EF136" s="424"/>
      <c r="EG136" s="424"/>
      <c r="EH136" s="424"/>
      <c r="EI136" s="424"/>
      <c r="EJ136" s="429">
        <f t="shared" si="679"/>
        <v>28</v>
      </c>
      <c r="EK136" s="429">
        <f t="shared" si="680"/>
        <v>28</v>
      </c>
      <c r="EL136" s="429">
        <f t="shared" si="681"/>
        <v>6</v>
      </c>
      <c r="EM136" s="1058">
        <f t="shared" si="682"/>
        <v>6</v>
      </c>
      <c r="EN136" s="1058">
        <f t="shared" si="683"/>
        <v>0</v>
      </c>
      <c r="EO136" s="1058">
        <f t="shared" si="684"/>
        <v>0</v>
      </c>
      <c r="EP136" s="1058">
        <f t="shared" si="685"/>
        <v>22</v>
      </c>
      <c r="EQ136" s="1058">
        <f t="shared" si="686"/>
        <v>36</v>
      </c>
      <c r="ER136" s="1058">
        <f t="shared" si="687"/>
        <v>0</v>
      </c>
      <c r="ES136" s="1058">
        <f t="shared" si="688"/>
        <v>0</v>
      </c>
      <c r="ET136" s="1058">
        <f t="shared" si="689"/>
        <v>0</v>
      </c>
      <c r="EU136" s="1058">
        <f t="shared" si="690"/>
        <v>0</v>
      </c>
      <c r="EV136" s="1058">
        <f t="shared" si="691"/>
        <v>2</v>
      </c>
      <c r="EW136" s="1058">
        <f t="shared" si="692"/>
        <v>2</v>
      </c>
      <c r="EX136" s="1058">
        <f t="shared" si="693"/>
        <v>0</v>
      </c>
      <c r="EY136" s="1058">
        <f t="shared" si="694"/>
        <v>0</v>
      </c>
      <c r="EZ136" s="1058">
        <f t="shared" si="695"/>
        <v>0</v>
      </c>
      <c r="FA136" s="1058">
        <f t="shared" si="696"/>
        <v>0</v>
      </c>
      <c r="FB136" s="1058">
        <f t="shared" si="697"/>
        <v>0</v>
      </c>
      <c r="FC136" s="1058">
        <f t="shared" si="698"/>
        <v>0</v>
      </c>
      <c r="FD136" s="1058">
        <f t="shared" si="699"/>
        <v>0</v>
      </c>
      <c r="FE136" s="1058">
        <f t="shared" si="700"/>
        <v>0</v>
      </c>
      <c r="FF136" s="1058">
        <f t="shared" si="701"/>
        <v>0</v>
      </c>
      <c r="FG136" s="1058">
        <f t="shared" si="702"/>
        <v>0</v>
      </c>
      <c r="FH136" s="1058">
        <f t="shared" si="703"/>
        <v>0</v>
      </c>
      <c r="FI136" s="1058">
        <f t="shared" si="704"/>
        <v>0</v>
      </c>
      <c r="FJ136" s="1058">
        <f t="shared" si="705"/>
        <v>0</v>
      </c>
      <c r="FK136" s="1058">
        <f t="shared" si="706"/>
        <v>0</v>
      </c>
      <c r="FL136" s="1058">
        <f t="shared" si="707"/>
        <v>0</v>
      </c>
      <c r="FM136" s="1058">
        <f t="shared" si="708"/>
        <v>0</v>
      </c>
      <c r="FN136" s="1058">
        <f t="shared" si="709"/>
        <v>0</v>
      </c>
      <c r="FO136" s="1059">
        <f t="shared" si="710"/>
        <v>0</v>
      </c>
      <c r="FP136" s="1058">
        <f t="shared" si="711"/>
        <v>1</v>
      </c>
      <c r="FQ136" s="1058">
        <f t="shared" si="712"/>
        <v>12</v>
      </c>
      <c r="FR136" s="1058">
        <f t="shared" si="713"/>
        <v>0</v>
      </c>
      <c r="FS136" s="1058">
        <f t="shared" si="714"/>
        <v>0</v>
      </c>
      <c r="FT136" s="1058">
        <f t="shared" si="715"/>
        <v>0</v>
      </c>
      <c r="FU136" s="1058">
        <f t="shared" si="716"/>
        <v>0</v>
      </c>
      <c r="FV136" s="1058">
        <f t="shared" si="717"/>
        <v>0</v>
      </c>
      <c r="FW136" s="1058">
        <f t="shared" si="718"/>
        <v>0</v>
      </c>
      <c r="FX136" s="1058">
        <f t="shared" si="719"/>
        <v>1</v>
      </c>
      <c r="FY136" s="1058">
        <f t="shared" si="720"/>
        <v>6</v>
      </c>
      <c r="FZ136" s="1058">
        <f t="shared" si="721"/>
        <v>0</v>
      </c>
      <c r="GA136" s="1058">
        <f t="shared" si="722"/>
        <v>0</v>
      </c>
      <c r="GB136" s="1058">
        <f t="shared" si="723"/>
        <v>0</v>
      </c>
      <c r="GC136" s="1058">
        <f t="shared" si="724"/>
        <v>0</v>
      </c>
      <c r="GE136" s="1058">
        <v>64</v>
      </c>
      <c r="GF136" s="1058">
        <v>62</v>
      </c>
      <c r="GG136" s="424"/>
      <c r="GH136" s="424"/>
      <c r="GI136" s="424"/>
      <c r="GJ136" s="424"/>
      <c r="GL136" s="559"/>
      <c r="GM136" s="559"/>
      <c r="GN136" s="9"/>
      <c r="GO136" s="433"/>
      <c r="GP136" s="17"/>
      <c r="GQ136" s="406"/>
      <c r="GR136" s="422"/>
    </row>
    <row r="137" spans="1:200" ht="24.95" customHeight="1" x14ac:dyDescent="0.45">
      <c r="A137" s="424"/>
      <c r="B137" s="985" t="s">
        <v>151</v>
      </c>
      <c r="C137" s="986" t="s">
        <v>516</v>
      </c>
      <c r="D137" s="943" t="s">
        <v>24</v>
      </c>
      <c r="E137" s="654" t="s">
        <v>25</v>
      </c>
      <c r="F137" s="653" t="s">
        <v>28</v>
      </c>
      <c r="G137" s="654">
        <v>7</v>
      </c>
      <c r="H137" s="653">
        <v>37</v>
      </c>
      <c r="I137" s="654">
        <v>1</v>
      </c>
      <c r="J137" s="661">
        <v>2</v>
      </c>
      <c r="K137" s="653">
        <f t="shared" si="1119"/>
        <v>4</v>
      </c>
      <c r="L137" s="652">
        <v>30</v>
      </c>
      <c r="M137" s="655">
        <f t="shared" ref="M137:M139" si="1166">SUM(N137+P137+R137+T137+V137)</f>
        <v>30</v>
      </c>
      <c r="N137" s="604">
        <v>10</v>
      </c>
      <c r="O137" s="852">
        <f t="shared" si="1121"/>
        <v>10</v>
      </c>
      <c r="P137" s="858"/>
      <c r="Q137" s="852">
        <f t="shared" si="1122"/>
        <v>0</v>
      </c>
      <c r="R137" s="858">
        <v>20</v>
      </c>
      <c r="S137" s="852">
        <f t="shared" si="1123"/>
        <v>40</v>
      </c>
      <c r="T137" s="858"/>
      <c r="U137" s="887">
        <f t="shared" si="1124"/>
        <v>0</v>
      </c>
      <c r="V137" s="858"/>
      <c r="W137" s="887">
        <f t="shared" si="1125"/>
        <v>0</v>
      </c>
      <c r="X137" s="887">
        <f t="shared" si="1126"/>
        <v>0</v>
      </c>
      <c r="Y137" s="852">
        <f t="shared" si="1127"/>
        <v>3</v>
      </c>
      <c r="Z137" s="858"/>
      <c r="AA137" s="887"/>
      <c r="AB137" s="858"/>
      <c r="AC137" s="852">
        <f t="shared" si="1128"/>
        <v>0</v>
      </c>
      <c r="AD137" s="858"/>
      <c r="AE137" s="855">
        <f t="shared" si="1129"/>
        <v>0</v>
      </c>
      <c r="AF137" s="858"/>
      <c r="AG137" s="887">
        <f t="shared" si="1130"/>
        <v>0</v>
      </c>
      <c r="AH137" s="858"/>
      <c r="AI137" s="887">
        <f t="shared" si="1131"/>
        <v>0</v>
      </c>
      <c r="AJ137" s="858"/>
      <c r="AK137" s="887">
        <f t="shared" si="1132"/>
        <v>0</v>
      </c>
      <c r="AL137" s="858"/>
      <c r="AM137" s="852">
        <f t="shared" si="1133"/>
        <v>0</v>
      </c>
      <c r="AN137" s="858"/>
      <c r="AO137" s="887">
        <f t="shared" si="1134"/>
        <v>0</v>
      </c>
      <c r="AP137" s="858"/>
      <c r="AQ137" s="852">
        <f t="shared" si="1135"/>
        <v>0</v>
      </c>
      <c r="AR137" s="858">
        <v>1</v>
      </c>
      <c r="AS137" s="852">
        <f t="shared" si="1136"/>
        <v>12</v>
      </c>
      <c r="AT137" s="858"/>
      <c r="AU137" s="854">
        <f t="shared" si="1137"/>
        <v>0</v>
      </c>
      <c r="AV137" s="858"/>
      <c r="AW137" s="887">
        <f t="shared" si="1138"/>
        <v>0</v>
      </c>
      <c r="AX137" s="858"/>
      <c r="AY137" s="887">
        <f t="shared" si="1139"/>
        <v>0</v>
      </c>
      <c r="AZ137" s="858"/>
      <c r="BA137" s="887">
        <f t="shared" si="1140"/>
        <v>0</v>
      </c>
      <c r="BB137" s="858"/>
      <c r="BC137" s="887">
        <f t="shared" si="1141"/>
        <v>0</v>
      </c>
      <c r="BD137" s="858"/>
      <c r="BE137" s="887">
        <f t="shared" si="1142"/>
        <v>0</v>
      </c>
      <c r="BF137" s="854">
        <f t="shared" si="1143"/>
        <v>65</v>
      </c>
      <c r="BG137" s="854">
        <f t="shared" si="1144"/>
        <v>62</v>
      </c>
      <c r="BH137" s="84"/>
      <c r="BI137" s="49"/>
      <c r="BJ137" s="49"/>
      <c r="BK137" s="49"/>
      <c r="BL137" s="49"/>
      <c r="BM137" s="424"/>
      <c r="BN137" s="987" t="s">
        <v>350</v>
      </c>
      <c r="BO137" s="967" t="s">
        <v>182</v>
      </c>
      <c r="BP137" s="936" t="s">
        <v>24</v>
      </c>
      <c r="BQ137" s="616" t="s">
        <v>307</v>
      </c>
      <c r="BR137" s="616" t="s">
        <v>434</v>
      </c>
      <c r="BS137" s="616">
        <v>2</v>
      </c>
      <c r="BT137" s="615">
        <v>120</v>
      </c>
      <c r="BU137" s="615">
        <v>1</v>
      </c>
      <c r="BV137" s="660">
        <v>4</v>
      </c>
      <c r="BW137" s="660">
        <f>SUM(BV137)*2</f>
        <v>8</v>
      </c>
      <c r="BX137" s="621">
        <v>20</v>
      </c>
      <c r="BY137" s="618">
        <f>SUM(BZ137+CB137+CD137+CF137+CH137)</f>
        <v>20</v>
      </c>
      <c r="BZ137" s="619">
        <v>6</v>
      </c>
      <c r="CA137" s="767">
        <f>SUM(BZ137)*BU137</f>
        <v>6</v>
      </c>
      <c r="CB137" s="796"/>
      <c r="CC137" s="767">
        <f>CB137*BV137</f>
        <v>0</v>
      </c>
      <c r="CD137" s="796">
        <v>14</v>
      </c>
      <c r="CE137" s="767">
        <f>SUM(CD137)*BV137</f>
        <v>56</v>
      </c>
      <c r="CF137" s="781"/>
      <c r="CG137" s="782">
        <f>SUM(CF137)*BW137</f>
        <v>0</v>
      </c>
      <c r="CH137" s="781"/>
      <c r="CI137" s="782">
        <f>SUM(CH137)*BV137*5</f>
        <v>0</v>
      </c>
      <c r="CJ137" s="782">
        <f>SUM(BV137*DJ137*2+BW137*DL137*2)</f>
        <v>0</v>
      </c>
      <c r="CK137" s="767">
        <f>SUM(BX137*5/100*BV137)</f>
        <v>4</v>
      </c>
      <c r="CL137" s="781"/>
      <c r="CM137" s="782"/>
      <c r="CN137" s="781"/>
      <c r="CO137" s="767">
        <f>SUM(CN137)*3*BT137/5</f>
        <v>0</v>
      </c>
      <c r="CP137" s="781"/>
      <c r="CQ137" s="770">
        <f>SUM(CP137*BT137*(30+4))</f>
        <v>0</v>
      </c>
      <c r="CR137" s="781"/>
      <c r="CS137" s="782">
        <f>SUM(CR137*BT137*3)</f>
        <v>0</v>
      </c>
      <c r="CT137" s="781"/>
      <c r="CU137" s="782">
        <f>SUM(CT137*BT137/3)</f>
        <v>0</v>
      </c>
      <c r="CV137" s="781"/>
      <c r="CW137" s="782">
        <f>SUM(CV137*BT137*2/3)</f>
        <v>0</v>
      </c>
      <c r="CX137" s="781"/>
      <c r="CY137" s="767">
        <f>SUM(CX137*BT137*2)</f>
        <v>0</v>
      </c>
      <c r="CZ137" s="781"/>
      <c r="DA137" s="782">
        <f>SUM(CZ137*BV137)</f>
        <v>0</v>
      </c>
      <c r="DB137" s="781"/>
      <c r="DC137" s="767">
        <f>SUM(DB137*BT137*2)</f>
        <v>0</v>
      </c>
      <c r="DD137" s="781">
        <v>1</v>
      </c>
      <c r="DE137" s="782">
        <f t="shared" ref="DE137:DE139" si="1167">DD137*BV137*6</f>
        <v>24</v>
      </c>
      <c r="DF137" s="781"/>
      <c r="DG137" s="782">
        <f>DF137*BT137/3</f>
        <v>0</v>
      </c>
      <c r="DH137" s="781"/>
      <c r="DI137" s="782">
        <f>SUM(BV137*DH137*6)</f>
        <v>0</v>
      </c>
      <c r="DJ137" s="781"/>
      <c r="DK137" s="782">
        <f>SUM(DJ137*BT137/3)</f>
        <v>0</v>
      </c>
      <c r="DL137" s="781"/>
      <c r="DM137" s="782">
        <f>SUM(DL137*BW137*5*6)</f>
        <v>0</v>
      </c>
      <c r="DN137" s="781"/>
      <c r="DO137" s="782">
        <f>SUM(DN137*BW137*4*6)</f>
        <v>0</v>
      </c>
      <c r="DP137" s="781"/>
      <c r="DQ137" s="782">
        <f>SUM(DP137*50)</f>
        <v>0</v>
      </c>
      <c r="DR137" s="782">
        <f>CA137+CC137+CE137+CG137+CI137+CJ137+CK137+CM137+CO137+CQ137+CS137+CU137+CW137+CY137+DA137+DC137+DE137+DG137+DI137+DK137+DM137+DO137+DQ137</f>
        <v>90</v>
      </c>
      <c r="DS137" s="782">
        <f>DO137+DM137+DK137+DI137+DE137+DC137+CJ137+CI137+CG137+CE137+CC137+CA137</f>
        <v>86</v>
      </c>
      <c r="DT137" s="84"/>
      <c r="DU137" s="424"/>
      <c r="DV137" s="424"/>
      <c r="DW137" s="424"/>
      <c r="DX137" s="424"/>
      <c r="DY137" s="424"/>
      <c r="DZ137" s="971"/>
      <c r="EA137" s="965"/>
      <c r="EB137" s="611"/>
      <c r="EC137" s="424"/>
      <c r="ED137" s="424"/>
      <c r="EE137" s="424"/>
      <c r="EF137" s="424"/>
      <c r="EG137" s="424"/>
      <c r="EH137" s="424"/>
      <c r="EI137" s="424"/>
      <c r="EJ137" s="429">
        <f t="shared" si="679"/>
        <v>50</v>
      </c>
      <c r="EK137" s="429">
        <f t="shared" si="680"/>
        <v>50</v>
      </c>
      <c r="EL137" s="429">
        <f t="shared" si="681"/>
        <v>16</v>
      </c>
      <c r="EM137" s="1058">
        <f t="shared" si="682"/>
        <v>16</v>
      </c>
      <c r="EN137" s="1058">
        <f t="shared" si="683"/>
        <v>0</v>
      </c>
      <c r="EO137" s="1058">
        <f t="shared" si="684"/>
        <v>0</v>
      </c>
      <c r="EP137" s="1058">
        <f t="shared" si="685"/>
        <v>34</v>
      </c>
      <c r="EQ137" s="1058">
        <f t="shared" si="686"/>
        <v>96</v>
      </c>
      <c r="ER137" s="1058">
        <f t="shared" si="687"/>
        <v>0</v>
      </c>
      <c r="ES137" s="1058">
        <f t="shared" si="688"/>
        <v>0</v>
      </c>
      <c r="ET137" s="1058">
        <f t="shared" si="689"/>
        <v>0</v>
      </c>
      <c r="EU137" s="1058">
        <f t="shared" si="690"/>
        <v>0</v>
      </c>
      <c r="EV137" s="1058">
        <f t="shared" si="691"/>
        <v>0</v>
      </c>
      <c r="EW137" s="1058">
        <f t="shared" si="692"/>
        <v>7</v>
      </c>
      <c r="EX137" s="1058">
        <f t="shared" si="693"/>
        <v>0</v>
      </c>
      <c r="EY137" s="1058">
        <f t="shared" si="694"/>
        <v>0</v>
      </c>
      <c r="EZ137" s="1058">
        <f t="shared" si="695"/>
        <v>0</v>
      </c>
      <c r="FA137" s="1058">
        <f t="shared" si="696"/>
        <v>0</v>
      </c>
      <c r="FB137" s="1058">
        <f t="shared" si="697"/>
        <v>0</v>
      </c>
      <c r="FC137" s="1058">
        <f t="shared" si="698"/>
        <v>0</v>
      </c>
      <c r="FD137" s="1058">
        <f t="shared" si="699"/>
        <v>0</v>
      </c>
      <c r="FE137" s="1058">
        <f t="shared" si="700"/>
        <v>0</v>
      </c>
      <c r="FF137" s="1058">
        <f t="shared" si="701"/>
        <v>0</v>
      </c>
      <c r="FG137" s="1058">
        <f t="shared" si="702"/>
        <v>0</v>
      </c>
      <c r="FH137" s="1058">
        <f t="shared" si="703"/>
        <v>0</v>
      </c>
      <c r="FI137" s="1058">
        <f t="shared" si="704"/>
        <v>0</v>
      </c>
      <c r="FJ137" s="1058">
        <f t="shared" si="705"/>
        <v>0</v>
      </c>
      <c r="FK137" s="1058">
        <f t="shared" si="706"/>
        <v>0</v>
      </c>
      <c r="FL137" s="1058">
        <f t="shared" si="707"/>
        <v>0</v>
      </c>
      <c r="FM137" s="1058">
        <f t="shared" si="708"/>
        <v>0</v>
      </c>
      <c r="FN137" s="1058">
        <f t="shared" si="709"/>
        <v>0</v>
      </c>
      <c r="FO137" s="1059">
        <f t="shared" si="710"/>
        <v>0</v>
      </c>
      <c r="FP137" s="1058">
        <f t="shared" si="711"/>
        <v>2</v>
      </c>
      <c r="FQ137" s="1058">
        <f t="shared" si="712"/>
        <v>36</v>
      </c>
      <c r="FR137" s="1058">
        <f t="shared" si="713"/>
        <v>0</v>
      </c>
      <c r="FS137" s="1058">
        <f t="shared" si="714"/>
        <v>0</v>
      </c>
      <c r="FT137" s="1058">
        <f t="shared" si="715"/>
        <v>0</v>
      </c>
      <c r="FU137" s="1058">
        <f t="shared" si="716"/>
        <v>0</v>
      </c>
      <c r="FV137" s="1058">
        <f t="shared" si="717"/>
        <v>0</v>
      </c>
      <c r="FW137" s="1058">
        <f t="shared" si="718"/>
        <v>0</v>
      </c>
      <c r="FX137" s="1058">
        <f t="shared" si="719"/>
        <v>0</v>
      </c>
      <c r="FY137" s="1058">
        <f t="shared" si="720"/>
        <v>0</v>
      </c>
      <c r="FZ137" s="1058">
        <f t="shared" si="721"/>
        <v>0</v>
      </c>
      <c r="GA137" s="1058">
        <f t="shared" si="722"/>
        <v>0</v>
      </c>
      <c r="GB137" s="1058">
        <f t="shared" si="723"/>
        <v>0</v>
      </c>
      <c r="GC137" s="1058">
        <f t="shared" si="724"/>
        <v>0</v>
      </c>
      <c r="GE137" s="1058">
        <v>155</v>
      </c>
      <c r="GF137" s="1058">
        <v>148</v>
      </c>
      <c r="GG137" s="424"/>
      <c r="GH137" s="424"/>
      <c r="GI137" s="424"/>
      <c r="GJ137" s="424"/>
      <c r="GL137" s="559"/>
      <c r="GM137" s="559"/>
      <c r="GN137" s="9"/>
      <c r="GO137" s="431"/>
      <c r="GP137" s="17"/>
      <c r="GQ137" s="406"/>
      <c r="GR137" s="422"/>
    </row>
    <row r="138" spans="1:200" ht="24.95" customHeight="1" x14ac:dyDescent="0.45">
      <c r="A138" s="424"/>
      <c r="B138" s="976" t="s">
        <v>151</v>
      </c>
      <c r="C138" s="977" t="s">
        <v>256</v>
      </c>
      <c r="D138" s="939" t="s">
        <v>24</v>
      </c>
      <c r="E138" s="636" t="s">
        <v>86</v>
      </c>
      <c r="F138" s="636" t="s">
        <v>46</v>
      </c>
      <c r="G138" s="636">
        <v>3</v>
      </c>
      <c r="H138" s="635">
        <f>18+9+10</f>
        <v>37</v>
      </c>
      <c r="I138" s="635">
        <v>3</v>
      </c>
      <c r="J138" s="660">
        <v>3</v>
      </c>
      <c r="K138" s="635">
        <v>4</v>
      </c>
      <c r="L138" s="634">
        <v>20</v>
      </c>
      <c r="M138" s="637">
        <f t="shared" si="1166"/>
        <v>20</v>
      </c>
      <c r="N138" s="639">
        <v>6</v>
      </c>
      <c r="O138" s="852">
        <f t="shared" si="1121"/>
        <v>18</v>
      </c>
      <c r="P138" s="877"/>
      <c r="Q138" s="852">
        <f t="shared" si="1122"/>
        <v>0</v>
      </c>
      <c r="R138" s="877">
        <v>14</v>
      </c>
      <c r="S138" s="852">
        <f t="shared" si="1123"/>
        <v>42</v>
      </c>
      <c r="T138" s="877"/>
      <c r="U138" s="878">
        <f t="shared" si="1124"/>
        <v>0</v>
      </c>
      <c r="V138" s="877"/>
      <c r="W138" s="878">
        <f t="shared" si="1125"/>
        <v>0</v>
      </c>
      <c r="X138" s="878">
        <f>SUM(J138*AX138*2+K138*AZ138*2)</f>
        <v>0</v>
      </c>
      <c r="Y138" s="852">
        <f t="shared" ref="Y138" si="1168">SUM(L138*5/100*J138)</f>
        <v>3</v>
      </c>
      <c r="Z138" s="877"/>
      <c r="AA138" s="878"/>
      <c r="AB138" s="877"/>
      <c r="AC138" s="852">
        <f t="shared" si="1128"/>
        <v>0</v>
      </c>
      <c r="AD138" s="877"/>
      <c r="AE138" s="855">
        <f t="shared" si="1129"/>
        <v>0</v>
      </c>
      <c r="AF138" s="877"/>
      <c r="AG138" s="878">
        <f t="shared" si="1130"/>
        <v>0</v>
      </c>
      <c r="AH138" s="877"/>
      <c r="AI138" s="878">
        <f t="shared" si="1131"/>
        <v>0</v>
      </c>
      <c r="AJ138" s="877"/>
      <c r="AK138" s="878">
        <f t="shared" si="1132"/>
        <v>0</v>
      </c>
      <c r="AL138" s="877"/>
      <c r="AM138" s="852">
        <f t="shared" si="1133"/>
        <v>0</v>
      </c>
      <c r="AN138" s="877"/>
      <c r="AO138" s="878">
        <f t="shared" si="1134"/>
        <v>0</v>
      </c>
      <c r="AP138" s="877"/>
      <c r="AQ138" s="852">
        <f t="shared" si="1135"/>
        <v>0</v>
      </c>
      <c r="AR138" s="877">
        <v>1</v>
      </c>
      <c r="AS138" s="852">
        <f>SUM(AR138*H138/3)</f>
        <v>12.333333333333334</v>
      </c>
      <c r="AT138" s="858"/>
      <c r="AU138" s="854">
        <f t="shared" si="1137"/>
        <v>0</v>
      </c>
      <c r="AV138" s="877"/>
      <c r="AW138" s="878">
        <f t="shared" si="1138"/>
        <v>0</v>
      </c>
      <c r="AX138" s="877"/>
      <c r="AY138" s="878">
        <f t="shared" si="1139"/>
        <v>0</v>
      </c>
      <c r="AZ138" s="877"/>
      <c r="BA138" s="878">
        <f t="shared" si="1140"/>
        <v>0</v>
      </c>
      <c r="BB138" s="877"/>
      <c r="BC138" s="878">
        <f t="shared" si="1141"/>
        <v>0</v>
      </c>
      <c r="BD138" s="877"/>
      <c r="BE138" s="878">
        <f t="shared" si="1142"/>
        <v>0</v>
      </c>
      <c r="BF138" s="854">
        <f t="shared" si="1143"/>
        <v>75.333333333333329</v>
      </c>
      <c r="BG138" s="854">
        <f t="shared" si="1144"/>
        <v>72.333333333333343</v>
      </c>
      <c r="BH138" s="84"/>
      <c r="BI138" s="424"/>
      <c r="BJ138" s="424"/>
      <c r="BK138" s="424"/>
      <c r="BL138" s="424"/>
      <c r="BM138" s="424"/>
      <c r="BN138" s="1021" t="s">
        <v>151</v>
      </c>
      <c r="BO138" s="1022" t="s">
        <v>256</v>
      </c>
      <c r="BP138" s="1008" t="s">
        <v>24</v>
      </c>
      <c r="BQ138" s="624" t="s">
        <v>318</v>
      </c>
      <c r="BR138" s="625" t="s">
        <v>36</v>
      </c>
      <c r="BS138" s="616">
        <v>2</v>
      </c>
      <c r="BT138" s="624">
        <v>54</v>
      </c>
      <c r="BU138" s="624">
        <v>1</v>
      </c>
      <c r="BV138" s="660">
        <v>2</v>
      </c>
      <c r="BW138" s="660">
        <f>SUM(BV138)*2</f>
        <v>4</v>
      </c>
      <c r="BX138" s="623">
        <v>20</v>
      </c>
      <c r="BY138" s="627">
        <f>SUM(BZ138+CB138+CD138+CF138+CH138)</f>
        <v>20</v>
      </c>
      <c r="BZ138" s="628">
        <v>6</v>
      </c>
      <c r="CA138" s="767">
        <f>SUM(BZ138)*BU138</f>
        <v>6</v>
      </c>
      <c r="CB138" s="796"/>
      <c r="CC138" s="767">
        <f>CB138*BV138</f>
        <v>0</v>
      </c>
      <c r="CD138" s="796">
        <v>14</v>
      </c>
      <c r="CE138" s="767">
        <f>SUM(CD138)*BV138</f>
        <v>28</v>
      </c>
      <c r="CF138" s="813"/>
      <c r="CG138" s="802">
        <f>SUM(CF138)*BW138</f>
        <v>0</v>
      </c>
      <c r="CH138" s="813"/>
      <c r="CI138" s="802">
        <f>SUM(CH138)*BV138*5</f>
        <v>0</v>
      </c>
      <c r="CJ138" s="802">
        <f>SUM(BV138*DJ138*2+BW138*DL138*2)</f>
        <v>0</v>
      </c>
      <c r="CK138" s="767">
        <f t="shared" ref="CK138" si="1169">SUM(BX138*5/100*BV138)</f>
        <v>2</v>
      </c>
      <c r="CL138" s="813"/>
      <c r="CM138" s="802"/>
      <c r="CN138" s="813"/>
      <c r="CO138" s="767">
        <f>SUM(CN138)*3*BT138/5</f>
        <v>0</v>
      </c>
      <c r="CP138" s="813"/>
      <c r="CQ138" s="770">
        <f>SUM(CP138*BT138*(30+4))</f>
        <v>0</v>
      </c>
      <c r="CR138" s="813"/>
      <c r="CS138" s="802">
        <f>SUM(CR138*BT138*3)</f>
        <v>0</v>
      </c>
      <c r="CT138" s="813"/>
      <c r="CU138" s="802">
        <f>SUM(CT138*BT138/3)</f>
        <v>0</v>
      </c>
      <c r="CV138" s="813"/>
      <c r="CW138" s="802">
        <f>SUM(CV138*BT138*2/3)</f>
        <v>0</v>
      </c>
      <c r="CX138" s="813"/>
      <c r="CY138" s="767">
        <f>SUM(CX138*BT138*2)</f>
        <v>0</v>
      </c>
      <c r="CZ138" s="813"/>
      <c r="DA138" s="802">
        <f>SUM(CZ138*BV138)</f>
        <v>0</v>
      </c>
      <c r="DB138" s="813"/>
      <c r="DC138" s="767">
        <f>SUM(DB138*BT138*2)</f>
        <v>0</v>
      </c>
      <c r="DD138" s="813">
        <v>1</v>
      </c>
      <c r="DE138" s="802">
        <f t="shared" si="1167"/>
        <v>12</v>
      </c>
      <c r="DF138" s="813"/>
      <c r="DG138" s="802">
        <f>DF138*BT138/3</f>
        <v>0</v>
      </c>
      <c r="DH138" s="813"/>
      <c r="DI138" s="802">
        <f>SUM(BV138*DH138*6)</f>
        <v>0</v>
      </c>
      <c r="DJ138" s="813"/>
      <c r="DK138" s="802">
        <f>SUM(DJ138*BT138/3)</f>
        <v>0</v>
      </c>
      <c r="DL138" s="813"/>
      <c r="DM138" s="802">
        <f>SUM(DL138*BW138*5*6)</f>
        <v>0</v>
      </c>
      <c r="DN138" s="813"/>
      <c r="DO138" s="802">
        <f>SUM(DN138*BW138*4*6)</f>
        <v>0</v>
      </c>
      <c r="DP138" s="813"/>
      <c r="DQ138" s="802">
        <f>SUM(DP138*50)</f>
        <v>0</v>
      </c>
      <c r="DR138" s="802">
        <f>CA138+CC138+CE138+CG138+CI138+CJ138+CK138+CM138+CO138+CQ138+CS138+CU138+CW138+CY138+DA138+DC138+DE138+DG138+DI138+DK138+DM138+DO138+DQ138</f>
        <v>48</v>
      </c>
      <c r="DS138" s="802">
        <f>DO138+DM138+DK138+DI138+DE138+DC138+CJ138+CI138+CG138+CE138+CC138+CA138</f>
        <v>46</v>
      </c>
      <c r="DT138" s="84"/>
      <c r="DU138" s="424"/>
      <c r="DV138" s="424"/>
      <c r="DW138" s="424"/>
      <c r="DX138" s="424"/>
      <c r="DY138" s="424"/>
      <c r="DZ138" s="971"/>
      <c r="EA138" s="965"/>
      <c r="EB138" s="611"/>
      <c r="EC138" s="424"/>
      <c r="ED138" s="424"/>
      <c r="EE138" s="424"/>
      <c r="EF138" s="424"/>
      <c r="EG138" s="424"/>
      <c r="EH138" s="424"/>
      <c r="EI138" s="424"/>
      <c r="EJ138" s="429">
        <f t="shared" ref="EJ138:EJ201" si="1170">SUM(BX138+L138)</f>
        <v>40</v>
      </c>
      <c r="EK138" s="429">
        <f t="shared" ref="EK138:EK201" si="1171">SUM(BY138+M138)</f>
        <v>40</v>
      </c>
      <c r="EL138" s="429">
        <f t="shared" ref="EL138:EL201" si="1172">SUM(BZ138+N138)</f>
        <v>12</v>
      </c>
      <c r="EM138" s="1058">
        <f t="shared" ref="EM138:EM201" si="1173">SUM(CA138+O138)</f>
        <v>24</v>
      </c>
      <c r="EN138" s="1058">
        <f t="shared" ref="EN138:EN201" si="1174">SUM(CB138+P138)</f>
        <v>0</v>
      </c>
      <c r="EO138" s="1058">
        <f t="shared" ref="EO138:EO201" si="1175">SUM(CC138+Q138)</f>
        <v>0</v>
      </c>
      <c r="EP138" s="1058">
        <f t="shared" ref="EP138:EP201" si="1176">SUM(CD138+R138)</f>
        <v>28</v>
      </c>
      <c r="EQ138" s="1058">
        <f t="shared" ref="EQ138:EQ201" si="1177">SUM(CE138+S138)</f>
        <v>70</v>
      </c>
      <c r="ER138" s="1058">
        <f t="shared" ref="ER138:ER201" si="1178">SUM(CF138+T138)</f>
        <v>0</v>
      </c>
      <c r="ES138" s="1058">
        <f t="shared" ref="ES138:ES201" si="1179">SUM(CG138+U138)</f>
        <v>0</v>
      </c>
      <c r="ET138" s="1058">
        <f t="shared" ref="ET138:ET201" si="1180">SUM(CH138+V138)</f>
        <v>0</v>
      </c>
      <c r="EU138" s="1058">
        <f t="shared" ref="EU138:EU201" si="1181">SUM(CI138+W138)</f>
        <v>0</v>
      </c>
      <c r="EV138" s="1058">
        <f t="shared" ref="EV138:EV201" si="1182">SUM(CJ138+X138)</f>
        <v>0</v>
      </c>
      <c r="EW138" s="1058">
        <f t="shared" ref="EW138:EW201" si="1183">SUM(CK138+Y138)</f>
        <v>5</v>
      </c>
      <c r="EX138" s="1058">
        <f t="shared" ref="EX138:EX201" si="1184">SUM(CL138+Z138)</f>
        <v>0</v>
      </c>
      <c r="EY138" s="1058">
        <f t="shared" ref="EY138:EY201" si="1185">SUM(CM138+AA138)</f>
        <v>0</v>
      </c>
      <c r="EZ138" s="1058">
        <f t="shared" ref="EZ138:EZ201" si="1186">SUM(CN138+AB138)</f>
        <v>0</v>
      </c>
      <c r="FA138" s="1058">
        <f t="shared" ref="FA138:FA201" si="1187">SUM(CO138+AC138)</f>
        <v>0</v>
      </c>
      <c r="FB138" s="1058">
        <f t="shared" ref="FB138:FB201" si="1188">SUM(CP138+AD138)</f>
        <v>0</v>
      </c>
      <c r="FC138" s="1058">
        <f t="shared" ref="FC138:FC201" si="1189">SUM(CQ138+AE138)</f>
        <v>0</v>
      </c>
      <c r="FD138" s="1058">
        <f t="shared" ref="FD138:FD201" si="1190">SUM(CR138+AF138)</f>
        <v>0</v>
      </c>
      <c r="FE138" s="1058">
        <f t="shared" ref="FE138:FE201" si="1191">SUM(CS138+AG138)</f>
        <v>0</v>
      </c>
      <c r="FF138" s="1058">
        <f t="shared" ref="FF138:FF201" si="1192">SUM(CT138+AH138)</f>
        <v>0</v>
      </c>
      <c r="FG138" s="1058">
        <f t="shared" ref="FG138:FG201" si="1193">SUM(CU138+AI138)</f>
        <v>0</v>
      </c>
      <c r="FH138" s="1058">
        <f t="shared" ref="FH138:FH201" si="1194">SUM(CV138+AJ138)</f>
        <v>0</v>
      </c>
      <c r="FI138" s="1058">
        <f t="shared" ref="FI138:FI201" si="1195">SUM(CW138+AK138)</f>
        <v>0</v>
      </c>
      <c r="FJ138" s="1058">
        <f t="shared" ref="FJ138:FJ201" si="1196">SUM(CX138+AL138)</f>
        <v>0</v>
      </c>
      <c r="FK138" s="1058">
        <f t="shared" ref="FK138:FK201" si="1197">SUM(CY138+AM138)</f>
        <v>0</v>
      </c>
      <c r="FL138" s="1058">
        <f t="shared" ref="FL138:FL201" si="1198">SUM(CZ138+AN138)</f>
        <v>0</v>
      </c>
      <c r="FM138" s="1058">
        <f t="shared" ref="FM138:FM201" si="1199">SUM(DA138+AO138)</f>
        <v>0</v>
      </c>
      <c r="FN138" s="1058">
        <f t="shared" ref="FN138:FN201" si="1200">SUM(DB138+AP138)</f>
        <v>0</v>
      </c>
      <c r="FO138" s="1059">
        <f t="shared" ref="FO138:FO201" si="1201">SUM(DC138+AQ138)</f>
        <v>0</v>
      </c>
      <c r="FP138" s="1058">
        <f t="shared" ref="FP138:FP201" si="1202">SUM(DD138+AR138)</f>
        <v>2</v>
      </c>
      <c r="FQ138" s="1058">
        <f t="shared" ref="FQ138:FQ201" si="1203">SUM(DE138+AS138)</f>
        <v>24.333333333333336</v>
      </c>
      <c r="FR138" s="1058">
        <f t="shared" ref="FR138:FR201" si="1204">SUM(DF138+AT138)</f>
        <v>0</v>
      </c>
      <c r="FS138" s="1058">
        <f t="shared" ref="FS138:FS201" si="1205">SUM(DG138+AU138)</f>
        <v>0</v>
      </c>
      <c r="FT138" s="1058">
        <f t="shared" ref="FT138:FT201" si="1206">SUM(DH138+AV138)</f>
        <v>0</v>
      </c>
      <c r="FU138" s="1058">
        <f t="shared" ref="FU138:FU201" si="1207">SUM(DI138+AW138)</f>
        <v>0</v>
      </c>
      <c r="FV138" s="1058">
        <f t="shared" ref="FV138:FV201" si="1208">SUM(DJ138+AX138)</f>
        <v>0</v>
      </c>
      <c r="FW138" s="1058">
        <f t="shared" ref="FW138:FW201" si="1209">SUM(DK138+AY138)</f>
        <v>0</v>
      </c>
      <c r="FX138" s="1058">
        <f t="shared" ref="FX138:FX201" si="1210">SUM(DL138+AZ138)</f>
        <v>0</v>
      </c>
      <c r="FY138" s="1058">
        <f t="shared" ref="FY138:FY201" si="1211">SUM(DM138+BA138)</f>
        <v>0</v>
      </c>
      <c r="FZ138" s="1058">
        <f t="shared" ref="FZ138:FZ201" si="1212">SUM(DN138+BB138)</f>
        <v>0</v>
      </c>
      <c r="GA138" s="1058">
        <f t="shared" ref="GA138:GA201" si="1213">SUM(DO138+BC138)</f>
        <v>0</v>
      </c>
      <c r="GB138" s="1058">
        <f t="shared" ref="GB138:GB201" si="1214">SUM(DP138+BD138)</f>
        <v>0</v>
      </c>
      <c r="GC138" s="1058">
        <f t="shared" ref="GC138:GC201" si="1215">SUM(DQ138+BE138)</f>
        <v>0</v>
      </c>
      <c r="GE138" s="1058">
        <v>123.33333333333333</v>
      </c>
      <c r="GF138" s="1058">
        <v>118.33333333333334</v>
      </c>
      <c r="GG138" s="424"/>
      <c r="GH138" s="424"/>
      <c r="GI138" s="424"/>
      <c r="GJ138" s="424"/>
      <c r="GL138" s="559"/>
      <c r="GM138" s="559"/>
      <c r="GN138" s="9"/>
      <c r="GO138" s="431"/>
      <c r="GP138" s="17"/>
      <c r="GQ138" s="406"/>
      <c r="GR138" s="422"/>
    </row>
    <row r="139" spans="1:200" ht="24.95" customHeight="1" x14ac:dyDescent="0.45">
      <c r="A139" s="424"/>
      <c r="B139" s="987" t="s">
        <v>151</v>
      </c>
      <c r="C139" s="967" t="s">
        <v>183</v>
      </c>
      <c r="D139" s="936" t="s">
        <v>572</v>
      </c>
      <c r="E139" s="616" t="s">
        <v>30</v>
      </c>
      <c r="F139" s="616" t="s">
        <v>45</v>
      </c>
      <c r="G139" s="616">
        <v>1</v>
      </c>
      <c r="H139" s="615">
        <v>50</v>
      </c>
      <c r="I139" s="615">
        <v>1</v>
      </c>
      <c r="J139" s="660">
        <v>2</v>
      </c>
      <c r="K139" s="615">
        <f>J139*2</f>
        <v>4</v>
      </c>
      <c r="L139" s="617">
        <v>20</v>
      </c>
      <c r="M139" s="618">
        <f t="shared" si="1166"/>
        <v>20</v>
      </c>
      <c r="N139" s="619">
        <v>6</v>
      </c>
      <c r="O139" s="852">
        <f t="shared" si="1121"/>
        <v>6</v>
      </c>
      <c r="P139" s="874"/>
      <c r="Q139" s="852">
        <f t="shared" si="1122"/>
        <v>0</v>
      </c>
      <c r="R139" s="874">
        <v>14</v>
      </c>
      <c r="S139" s="852">
        <f t="shared" si="1123"/>
        <v>28</v>
      </c>
      <c r="T139" s="874"/>
      <c r="U139" s="875">
        <f t="shared" si="1124"/>
        <v>0</v>
      </c>
      <c r="V139" s="874"/>
      <c r="W139" s="875">
        <f t="shared" si="1125"/>
        <v>0</v>
      </c>
      <c r="X139" s="875">
        <f t="shared" ref="X139" si="1216">SUM(J139*AX139*2+K139*AZ139*2)</f>
        <v>0</v>
      </c>
      <c r="Y139" s="852">
        <f t="shared" ref="Y139" si="1217">SUM(L139*5/100*J139)</f>
        <v>2</v>
      </c>
      <c r="Z139" s="874"/>
      <c r="AA139" s="875"/>
      <c r="AB139" s="874"/>
      <c r="AC139" s="852">
        <f t="shared" si="1128"/>
        <v>0</v>
      </c>
      <c r="AD139" s="874"/>
      <c r="AE139" s="855">
        <f t="shared" si="1129"/>
        <v>0</v>
      </c>
      <c r="AF139" s="874"/>
      <c r="AG139" s="875">
        <f t="shared" si="1130"/>
        <v>0</v>
      </c>
      <c r="AH139" s="874"/>
      <c r="AI139" s="875">
        <f t="shared" si="1131"/>
        <v>0</v>
      </c>
      <c r="AJ139" s="874"/>
      <c r="AK139" s="875">
        <f t="shared" si="1132"/>
        <v>0</v>
      </c>
      <c r="AL139" s="874"/>
      <c r="AM139" s="852">
        <f t="shared" si="1133"/>
        <v>0</v>
      </c>
      <c r="AN139" s="874"/>
      <c r="AO139" s="875">
        <f t="shared" si="1134"/>
        <v>0</v>
      </c>
      <c r="AP139" s="874"/>
      <c r="AQ139" s="852">
        <f t="shared" si="1135"/>
        <v>0</v>
      </c>
      <c r="AR139" s="874">
        <v>1</v>
      </c>
      <c r="AS139" s="852">
        <f>AR139*J139*6</f>
        <v>12</v>
      </c>
      <c r="AT139" s="874"/>
      <c r="AU139" s="875">
        <f t="shared" si="1137"/>
        <v>0</v>
      </c>
      <c r="AV139" s="874"/>
      <c r="AW139" s="875">
        <f t="shared" si="1138"/>
        <v>0</v>
      </c>
      <c r="AX139" s="874"/>
      <c r="AY139" s="875">
        <f t="shared" si="1139"/>
        <v>0</v>
      </c>
      <c r="AZ139" s="874"/>
      <c r="BA139" s="875">
        <f t="shared" si="1140"/>
        <v>0</v>
      </c>
      <c r="BB139" s="874"/>
      <c r="BC139" s="875">
        <f t="shared" si="1141"/>
        <v>0</v>
      </c>
      <c r="BD139" s="874"/>
      <c r="BE139" s="875">
        <f t="shared" si="1142"/>
        <v>0</v>
      </c>
      <c r="BF139" s="875">
        <f t="shared" si="1143"/>
        <v>48</v>
      </c>
      <c r="BG139" s="875">
        <f t="shared" si="1144"/>
        <v>46</v>
      </c>
      <c r="BH139" s="84"/>
      <c r="BI139" s="424"/>
      <c r="BJ139" s="424"/>
      <c r="BK139" s="424"/>
      <c r="BL139" s="424"/>
      <c r="BM139" s="424"/>
      <c r="BN139" s="987" t="s">
        <v>151</v>
      </c>
      <c r="BO139" s="967" t="s">
        <v>183</v>
      </c>
      <c r="BP139" s="936" t="s">
        <v>85</v>
      </c>
      <c r="BQ139" s="616" t="s">
        <v>30</v>
      </c>
      <c r="BR139" s="616" t="s">
        <v>45</v>
      </c>
      <c r="BS139" s="616">
        <v>2</v>
      </c>
      <c r="BT139" s="615">
        <v>30</v>
      </c>
      <c r="BU139" s="615">
        <v>1</v>
      </c>
      <c r="BV139" s="660">
        <v>1</v>
      </c>
      <c r="BW139" s="660">
        <f>BV139*2</f>
        <v>2</v>
      </c>
      <c r="BX139" s="617">
        <v>20</v>
      </c>
      <c r="BY139" s="618">
        <f t="shared" ref="BY139" si="1218">SUM(BZ139+CB139+CD139+CF139+CH139)</f>
        <v>20</v>
      </c>
      <c r="BZ139" s="619">
        <v>6</v>
      </c>
      <c r="CA139" s="767">
        <f t="shared" ref="CA139:CA141" si="1219">SUM(BZ139)*BU139</f>
        <v>6</v>
      </c>
      <c r="CB139" s="796"/>
      <c r="CC139" s="767">
        <f t="shared" ref="CC139" si="1220">CB139*BV139</f>
        <v>0</v>
      </c>
      <c r="CD139" s="796">
        <v>14</v>
      </c>
      <c r="CE139" s="767">
        <f t="shared" ref="CE139" si="1221">SUM(CD139)*BV139</f>
        <v>14</v>
      </c>
      <c r="CF139" s="781"/>
      <c r="CG139" s="782">
        <f t="shared" ref="CG139:CG141" si="1222">SUM(CF139)*BW139</f>
        <v>0</v>
      </c>
      <c r="CH139" s="781"/>
      <c r="CI139" s="782">
        <f t="shared" ref="CI139:CI141" si="1223">SUM(CH139)*BV139*5</f>
        <v>0</v>
      </c>
      <c r="CJ139" s="782">
        <f t="shared" ref="CJ139:CJ141" si="1224">SUM(BV139*DJ139*2+BW139*DL139*2)</f>
        <v>0</v>
      </c>
      <c r="CK139" s="767">
        <f t="shared" ref="CK139" si="1225">SUM(BX139*5/100*BV139)</f>
        <v>1</v>
      </c>
      <c r="CL139" s="781"/>
      <c r="CM139" s="782"/>
      <c r="CN139" s="781"/>
      <c r="CO139" s="767">
        <f t="shared" ref="CO139:CO141" si="1226">SUM(CN139)*3*BT139/5</f>
        <v>0</v>
      </c>
      <c r="CP139" s="781"/>
      <c r="CQ139" s="770">
        <f t="shared" ref="CQ139:CQ141" si="1227">SUM(CP139*BT139*(30+4))</f>
        <v>0</v>
      </c>
      <c r="CR139" s="781"/>
      <c r="CS139" s="782">
        <f t="shared" ref="CS139:CS141" si="1228">SUM(CR139*BT139*3)</f>
        <v>0</v>
      </c>
      <c r="CT139" s="781"/>
      <c r="CU139" s="782">
        <f t="shared" ref="CU139:CU141" si="1229">SUM(CT139*BT139/3)</f>
        <v>0</v>
      </c>
      <c r="CV139" s="781"/>
      <c r="CW139" s="782">
        <f t="shared" ref="CW139:CW141" si="1230">SUM(CV139*BT139*2/3)</f>
        <v>0</v>
      </c>
      <c r="CX139" s="781"/>
      <c r="CY139" s="767">
        <f t="shared" ref="CY139" si="1231">SUM(CX139*BT139*2)</f>
        <v>0</v>
      </c>
      <c r="CZ139" s="781"/>
      <c r="DA139" s="782">
        <f t="shared" ref="DA139:DA141" si="1232">SUM(CZ139*BV139)</f>
        <v>0</v>
      </c>
      <c r="DB139" s="781"/>
      <c r="DC139" s="767">
        <f t="shared" ref="DC139:DC141" si="1233">SUM(DB139*BT139*2)</f>
        <v>0</v>
      </c>
      <c r="DD139" s="781">
        <v>1</v>
      </c>
      <c r="DE139" s="782">
        <f t="shared" si="1167"/>
        <v>6</v>
      </c>
      <c r="DF139" s="781"/>
      <c r="DG139" s="782">
        <f t="shared" ref="DG139:DG141" si="1234">DF139*BT139/3</f>
        <v>0</v>
      </c>
      <c r="DH139" s="781"/>
      <c r="DI139" s="782">
        <f t="shared" ref="DI139:DI141" si="1235">SUM(BV139*DH139*6)</f>
        <v>0</v>
      </c>
      <c r="DJ139" s="781"/>
      <c r="DK139" s="782">
        <f t="shared" ref="DK139" si="1236">SUM(DJ139*BT139/3)</f>
        <v>0</v>
      </c>
      <c r="DL139" s="781"/>
      <c r="DM139" s="782">
        <f t="shared" ref="DM139:DM141" si="1237">SUM(DL139*BW139*5*6)</f>
        <v>0</v>
      </c>
      <c r="DN139" s="781"/>
      <c r="DO139" s="782">
        <f t="shared" ref="DO139:DO141" si="1238">SUM(DN139*BW139*4*6)</f>
        <v>0</v>
      </c>
      <c r="DP139" s="781"/>
      <c r="DQ139" s="782">
        <f t="shared" ref="DQ139:DQ141" si="1239">SUM(DP139*50)</f>
        <v>0</v>
      </c>
      <c r="DR139" s="782">
        <f t="shared" ref="DR139:DR141" si="1240">CA139+CC139+CE139+CG139+CI139+CJ139+CK139+CM139+CO139+CQ139+CS139+CU139+CW139+CY139+DA139+DC139+DE139+DG139+DI139+DK139+DM139+DO139+DQ139</f>
        <v>27</v>
      </c>
      <c r="DS139" s="782">
        <f t="shared" ref="DS139:DS141" si="1241">DO139+DM139+DK139+DI139+DE139+DC139+CJ139+CI139+CG139+CE139+CC139+CA139</f>
        <v>26</v>
      </c>
      <c r="DT139" s="84"/>
      <c r="DU139" s="424"/>
      <c r="DV139" s="424"/>
      <c r="DW139" s="424"/>
      <c r="DX139" s="424"/>
      <c r="DY139" s="424"/>
      <c r="DZ139" s="965"/>
      <c r="EA139" s="965"/>
      <c r="EB139" s="764"/>
      <c r="EC139" s="424"/>
      <c r="ED139" s="424"/>
      <c r="EE139" s="424"/>
      <c r="EF139" s="424"/>
      <c r="EG139" s="424"/>
      <c r="EH139" s="424"/>
      <c r="EI139" s="424"/>
      <c r="EJ139" s="429">
        <f t="shared" si="1170"/>
        <v>40</v>
      </c>
      <c r="EK139" s="429">
        <f t="shared" si="1171"/>
        <v>40</v>
      </c>
      <c r="EL139" s="429">
        <f t="shared" si="1172"/>
        <v>12</v>
      </c>
      <c r="EM139" s="1058">
        <f t="shared" si="1173"/>
        <v>12</v>
      </c>
      <c r="EN139" s="1058">
        <f t="shared" si="1174"/>
        <v>0</v>
      </c>
      <c r="EO139" s="1058">
        <f t="shared" si="1175"/>
        <v>0</v>
      </c>
      <c r="EP139" s="1058">
        <f t="shared" si="1176"/>
        <v>28</v>
      </c>
      <c r="EQ139" s="1058">
        <f t="shared" si="1177"/>
        <v>42</v>
      </c>
      <c r="ER139" s="1058">
        <f t="shared" si="1178"/>
        <v>0</v>
      </c>
      <c r="ES139" s="1058">
        <f t="shared" si="1179"/>
        <v>0</v>
      </c>
      <c r="ET139" s="1058">
        <f t="shared" si="1180"/>
        <v>0</v>
      </c>
      <c r="EU139" s="1058">
        <f t="shared" si="1181"/>
        <v>0</v>
      </c>
      <c r="EV139" s="1058">
        <f t="shared" si="1182"/>
        <v>0</v>
      </c>
      <c r="EW139" s="1058">
        <f t="shared" si="1183"/>
        <v>3</v>
      </c>
      <c r="EX139" s="1058">
        <f t="shared" si="1184"/>
        <v>0</v>
      </c>
      <c r="EY139" s="1058">
        <f t="shared" si="1185"/>
        <v>0</v>
      </c>
      <c r="EZ139" s="1058">
        <f t="shared" si="1186"/>
        <v>0</v>
      </c>
      <c r="FA139" s="1058">
        <f t="shared" si="1187"/>
        <v>0</v>
      </c>
      <c r="FB139" s="1058">
        <f t="shared" si="1188"/>
        <v>0</v>
      </c>
      <c r="FC139" s="1058">
        <f t="shared" si="1189"/>
        <v>0</v>
      </c>
      <c r="FD139" s="1058">
        <f t="shared" si="1190"/>
        <v>0</v>
      </c>
      <c r="FE139" s="1058">
        <f t="shared" si="1191"/>
        <v>0</v>
      </c>
      <c r="FF139" s="1058">
        <f t="shared" si="1192"/>
        <v>0</v>
      </c>
      <c r="FG139" s="1058">
        <f t="shared" si="1193"/>
        <v>0</v>
      </c>
      <c r="FH139" s="1058">
        <f t="shared" si="1194"/>
        <v>0</v>
      </c>
      <c r="FI139" s="1058">
        <f t="shared" si="1195"/>
        <v>0</v>
      </c>
      <c r="FJ139" s="1058">
        <f t="shared" si="1196"/>
        <v>0</v>
      </c>
      <c r="FK139" s="1058">
        <f t="shared" si="1197"/>
        <v>0</v>
      </c>
      <c r="FL139" s="1058">
        <f t="shared" si="1198"/>
        <v>0</v>
      </c>
      <c r="FM139" s="1058">
        <f t="shared" si="1199"/>
        <v>0</v>
      </c>
      <c r="FN139" s="1058">
        <f t="shared" si="1200"/>
        <v>0</v>
      </c>
      <c r="FO139" s="1059">
        <f t="shared" si="1201"/>
        <v>0</v>
      </c>
      <c r="FP139" s="1058">
        <f t="shared" si="1202"/>
        <v>2</v>
      </c>
      <c r="FQ139" s="1058">
        <f t="shared" si="1203"/>
        <v>18</v>
      </c>
      <c r="FR139" s="1058">
        <f t="shared" si="1204"/>
        <v>0</v>
      </c>
      <c r="FS139" s="1058">
        <f t="shared" si="1205"/>
        <v>0</v>
      </c>
      <c r="FT139" s="1058">
        <f t="shared" si="1206"/>
        <v>0</v>
      </c>
      <c r="FU139" s="1058">
        <f t="shared" si="1207"/>
        <v>0</v>
      </c>
      <c r="FV139" s="1058">
        <f t="shared" si="1208"/>
        <v>0</v>
      </c>
      <c r="FW139" s="1058">
        <f t="shared" si="1209"/>
        <v>0</v>
      </c>
      <c r="FX139" s="1058">
        <f t="shared" si="1210"/>
        <v>0</v>
      </c>
      <c r="FY139" s="1058">
        <f t="shared" si="1211"/>
        <v>0</v>
      </c>
      <c r="FZ139" s="1058">
        <f t="shared" si="1212"/>
        <v>0</v>
      </c>
      <c r="GA139" s="1058">
        <f t="shared" si="1213"/>
        <v>0</v>
      </c>
      <c r="GB139" s="1058">
        <f t="shared" si="1214"/>
        <v>0</v>
      </c>
      <c r="GC139" s="1058">
        <f t="shared" si="1215"/>
        <v>0</v>
      </c>
      <c r="GE139" s="1058">
        <v>75</v>
      </c>
      <c r="GF139" s="1058">
        <v>72</v>
      </c>
      <c r="GG139" s="424"/>
      <c r="GH139" s="424"/>
      <c r="GI139" s="424"/>
      <c r="GJ139" s="424"/>
      <c r="GL139" s="559"/>
      <c r="GM139" s="559"/>
      <c r="GN139" s="423"/>
      <c r="GO139" s="431"/>
      <c r="GP139" s="406"/>
      <c r="GQ139" s="406"/>
      <c r="GR139" s="422"/>
    </row>
    <row r="140" spans="1:200" ht="24.95" customHeight="1" x14ac:dyDescent="0.45">
      <c r="A140" s="424"/>
      <c r="B140" s="985" t="s">
        <v>151</v>
      </c>
      <c r="C140" s="986" t="s">
        <v>182</v>
      </c>
      <c r="D140" s="943" t="s">
        <v>24</v>
      </c>
      <c r="E140" s="653" t="s">
        <v>342</v>
      </c>
      <c r="F140" s="653" t="s">
        <v>246</v>
      </c>
      <c r="G140" s="616">
        <v>1</v>
      </c>
      <c r="H140" s="653">
        <v>91</v>
      </c>
      <c r="I140" s="653">
        <v>1</v>
      </c>
      <c r="J140" s="660">
        <v>4</v>
      </c>
      <c r="K140" s="653">
        <f>SUM(J140)*2</f>
        <v>8</v>
      </c>
      <c r="L140" s="652">
        <v>20</v>
      </c>
      <c r="M140" s="655">
        <f>SUM(N140+P140+R140+T140+V140)</f>
        <v>6</v>
      </c>
      <c r="N140" s="604">
        <v>6</v>
      </c>
      <c r="O140" s="852">
        <f>SUM(N140)*I140</f>
        <v>6</v>
      </c>
      <c r="P140" s="858"/>
      <c r="Q140" s="852"/>
      <c r="R140" s="858"/>
      <c r="S140" s="852"/>
      <c r="T140" s="858"/>
      <c r="U140" s="887"/>
      <c r="V140" s="858"/>
      <c r="W140" s="887"/>
      <c r="X140" s="887"/>
      <c r="Y140" s="852"/>
      <c r="Z140" s="858"/>
      <c r="AA140" s="887"/>
      <c r="AB140" s="858"/>
      <c r="AC140" s="852"/>
      <c r="AD140" s="858"/>
      <c r="AE140" s="855"/>
      <c r="AF140" s="858"/>
      <c r="AG140" s="887"/>
      <c r="AH140" s="858"/>
      <c r="AI140" s="887"/>
      <c r="AJ140" s="858"/>
      <c r="AK140" s="887"/>
      <c r="AL140" s="858"/>
      <c r="AM140" s="852"/>
      <c r="AN140" s="858"/>
      <c r="AO140" s="887"/>
      <c r="AP140" s="858"/>
      <c r="AQ140" s="852"/>
      <c r="AR140" s="858"/>
      <c r="AS140" s="852"/>
      <c r="AT140" s="858"/>
      <c r="AU140" s="887"/>
      <c r="AV140" s="858"/>
      <c r="AW140" s="887"/>
      <c r="AX140" s="858"/>
      <c r="AY140" s="887"/>
      <c r="AZ140" s="858"/>
      <c r="BA140" s="887"/>
      <c r="BB140" s="858"/>
      <c r="BC140" s="887"/>
      <c r="BD140" s="858"/>
      <c r="BE140" s="887"/>
      <c r="BF140" s="887">
        <f t="shared" si="1143"/>
        <v>6</v>
      </c>
      <c r="BG140" s="887">
        <f t="shared" si="1144"/>
        <v>6</v>
      </c>
      <c r="BH140" s="84"/>
      <c r="BI140" s="424"/>
      <c r="BJ140" s="424"/>
      <c r="BK140" s="424"/>
      <c r="BL140" s="424"/>
      <c r="BM140" s="424"/>
      <c r="BN140" s="995" t="s">
        <v>151</v>
      </c>
      <c r="BO140" s="996" t="s">
        <v>183</v>
      </c>
      <c r="BP140" s="748" t="s">
        <v>24</v>
      </c>
      <c r="BQ140" s="660" t="s">
        <v>87</v>
      </c>
      <c r="BR140" s="661" t="s">
        <v>45</v>
      </c>
      <c r="BS140" s="660">
        <v>2</v>
      </c>
      <c r="BT140" s="660">
        <v>2</v>
      </c>
      <c r="BU140" s="660">
        <v>1</v>
      </c>
      <c r="BV140" s="660">
        <v>1</v>
      </c>
      <c r="BW140" s="660">
        <v>1</v>
      </c>
      <c r="BX140" s="659">
        <v>20</v>
      </c>
      <c r="BY140" s="662">
        <f>SUM(BZ140+CB140+CD140+CF140+CH140)</f>
        <v>20</v>
      </c>
      <c r="BZ140" s="663">
        <v>6</v>
      </c>
      <c r="CA140" s="767">
        <f t="shared" si="1219"/>
        <v>6</v>
      </c>
      <c r="CB140" s="796"/>
      <c r="CC140" s="767">
        <f>CB140*BV140</f>
        <v>0</v>
      </c>
      <c r="CD140" s="796">
        <v>14</v>
      </c>
      <c r="CE140" s="767">
        <f>SUM(CD140)*BV140</f>
        <v>14</v>
      </c>
      <c r="CF140" s="796"/>
      <c r="CG140" s="767">
        <f t="shared" si="1222"/>
        <v>0</v>
      </c>
      <c r="CH140" s="796"/>
      <c r="CI140" s="767">
        <f t="shared" si="1223"/>
        <v>0</v>
      </c>
      <c r="CJ140" s="767">
        <f t="shared" si="1224"/>
        <v>0</v>
      </c>
      <c r="CK140" s="767">
        <f t="shared" ref="CK140:CK141" si="1242">SUM(BX140*5/100*BV140)</f>
        <v>1</v>
      </c>
      <c r="CL140" s="796"/>
      <c r="CM140" s="767"/>
      <c r="CN140" s="796"/>
      <c r="CO140" s="767">
        <f t="shared" si="1226"/>
        <v>0</v>
      </c>
      <c r="CP140" s="796"/>
      <c r="CQ140" s="770">
        <f t="shared" si="1227"/>
        <v>0</v>
      </c>
      <c r="CR140" s="796"/>
      <c r="CS140" s="767">
        <f t="shared" si="1228"/>
        <v>0</v>
      </c>
      <c r="CT140" s="796"/>
      <c r="CU140" s="767">
        <f t="shared" si="1229"/>
        <v>0</v>
      </c>
      <c r="CV140" s="796"/>
      <c r="CW140" s="767">
        <f t="shared" si="1230"/>
        <v>0</v>
      </c>
      <c r="CX140" s="796"/>
      <c r="CY140" s="767">
        <f>SUM(CX140*BT140*2)</f>
        <v>0</v>
      </c>
      <c r="CZ140" s="796"/>
      <c r="DA140" s="767">
        <f t="shared" si="1232"/>
        <v>0</v>
      </c>
      <c r="DB140" s="796"/>
      <c r="DC140" s="767">
        <f t="shared" si="1233"/>
        <v>0</v>
      </c>
      <c r="DD140" s="796">
        <v>1</v>
      </c>
      <c r="DE140" s="767">
        <f>DD140*BT140/3</f>
        <v>0.66666666666666663</v>
      </c>
      <c r="DF140" s="796"/>
      <c r="DG140" s="767">
        <f t="shared" si="1234"/>
        <v>0</v>
      </c>
      <c r="DH140" s="796"/>
      <c r="DI140" s="767">
        <f t="shared" si="1235"/>
        <v>0</v>
      </c>
      <c r="DJ140" s="796"/>
      <c r="DK140" s="767">
        <f>DJ140*BT140/3</f>
        <v>0</v>
      </c>
      <c r="DL140" s="796"/>
      <c r="DM140" s="767">
        <f t="shared" si="1237"/>
        <v>0</v>
      </c>
      <c r="DN140" s="796"/>
      <c r="DO140" s="767">
        <f t="shared" si="1238"/>
        <v>0</v>
      </c>
      <c r="DP140" s="796"/>
      <c r="DQ140" s="767">
        <f t="shared" si="1239"/>
        <v>0</v>
      </c>
      <c r="DR140" s="767">
        <f t="shared" si="1240"/>
        <v>21.666666666666668</v>
      </c>
      <c r="DS140" s="767">
        <f t="shared" si="1241"/>
        <v>20.666666666666664</v>
      </c>
      <c r="DT140" s="84"/>
      <c r="DU140" s="424"/>
      <c r="DV140" s="424"/>
      <c r="DW140" s="424"/>
      <c r="DX140" s="424"/>
      <c r="DY140" s="424"/>
      <c r="DZ140" s="965"/>
      <c r="EA140" s="965"/>
      <c r="EB140" s="764"/>
      <c r="EC140" s="424"/>
      <c r="ED140" s="424"/>
      <c r="EE140" s="424"/>
      <c r="EF140" s="424"/>
      <c r="EG140" s="424"/>
      <c r="EH140" s="424"/>
      <c r="EI140" s="424"/>
      <c r="EJ140" s="429">
        <f t="shared" si="1170"/>
        <v>40</v>
      </c>
      <c r="EK140" s="429">
        <f t="shared" si="1171"/>
        <v>26</v>
      </c>
      <c r="EL140" s="429">
        <f t="shared" si="1172"/>
        <v>12</v>
      </c>
      <c r="EM140" s="1058">
        <f t="shared" si="1173"/>
        <v>12</v>
      </c>
      <c r="EN140" s="1058">
        <f t="shared" si="1174"/>
        <v>0</v>
      </c>
      <c r="EO140" s="1058">
        <f t="shared" si="1175"/>
        <v>0</v>
      </c>
      <c r="EP140" s="1058">
        <f t="shared" si="1176"/>
        <v>14</v>
      </c>
      <c r="EQ140" s="1058">
        <f t="shared" si="1177"/>
        <v>14</v>
      </c>
      <c r="ER140" s="1058">
        <f t="shared" si="1178"/>
        <v>0</v>
      </c>
      <c r="ES140" s="1058">
        <f t="shared" si="1179"/>
        <v>0</v>
      </c>
      <c r="ET140" s="1058">
        <f t="shared" si="1180"/>
        <v>0</v>
      </c>
      <c r="EU140" s="1058">
        <f t="shared" si="1181"/>
        <v>0</v>
      </c>
      <c r="EV140" s="1058">
        <f t="shared" si="1182"/>
        <v>0</v>
      </c>
      <c r="EW140" s="1058">
        <f t="shared" si="1183"/>
        <v>1</v>
      </c>
      <c r="EX140" s="1058">
        <f t="shared" si="1184"/>
        <v>0</v>
      </c>
      <c r="EY140" s="1058">
        <f t="shared" si="1185"/>
        <v>0</v>
      </c>
      <c r="EZ140" s="1058">
        <f t="shared" si="1186"/>
        <v>0</v>
      </c>
      <c r="FA140" s="1058">
        <f t="shared" si="1187"/>
        <v>0</v>
      </c>
      <c r="FB140" s="1058">
        <f t="shared" si="1188"/>
        <v>0</v>
      </c>
      <c r="FC140" s="1058">
        <f t="shared" si="1189"/>
        <v>0</v>
      </c>
      <c r="FD140" s="1058">
        <f t="shared" si="1190"/>
        <v>0</v>
      </c>
      <c r="FE140" s="1058">
        <f t="shared" si="1191"/>
        <v>0</v>
      </c>
      <c r="FF140" s="1058">
        <f t="shared" si="1192"/>
        <v>0</v>
      </c>
      <c r="FG140" s="1058">
        <f t="shared" si="1193"/>
        <v>0</v>
      </c>
      <c r="FH140" s="1058">
        <f t="shared" si="1194"/>
        <v>0</v>
      </c>
      <c r="FI140" s="1058">
        <f t="shared" si="1195"/>
        <v>0</v>
      </c>
      <c r="FJ140" s="1058">
        <f t="shared" si="1196"/>
        <v>0</v>
      </c>
      <c r="FK140" s="1058">
        <f t="shared" si="1197"/>
        <v>0</v>
      </c>
      <c r="FL140" s="1058">
        <f t="shared" si="1198"/>
        <v>0</v>
      </c>
      <c r="FM140" s="1058">
        <f t="shared" si="1199"/>
        <v>0</v>
      </c>
      <c r="FN140" s="1058">
        <f t="shared" si="1200"/>
        <v>0</v>
      </c>
      <c r="FO140" s="1059">
        <f t="shared" si="1201"/>
        <v>0</v>
      </c>
      <c r="FP140" s="1058">
        <f t="shared" si="1202"/>
        <v>1</v>
      </c>
      <c r="FQ140" s="1058">
        <f t="shared" si="1203"/>
        <v>0.66666666666666663</v>
      </c>
      <c r="FR140" s="1058">
        <f t="shared" si="1204"/>
        <v>0</v>
      </c>
      <c r="FS140" s="1058">
        <f t="shared" si="1205"/>
        <v>0</v>
      </c>
      <c r="FT140" s="1058">
        <f t="shared" si="1206"/>
        <v>0</v>
      </c>
      <c r="FU140" s="1058">
        <f t="shared" si="1207"/>
        <v>0</v>
      </c>
      <c r="FV140" s="1058">
        <f t="shared" si="1208"/>
        <v>0</v>
      </c>
      <c r="FW140" s="1058">
        <f t="shared" si="1209"/>
        <v>0</v>
      </c>
      <c r="FX140" s="1058">
        <f t="shared" si="1210"/>
        <v>0</v>
      </c>
      <c r="FY140" s="1058">
        <f t="shared" si="1211"/>
        <v>0</v>
      </c>
      <c r="FZ140" s="1058">
        <f t="shared" si="1212"/>
        <v>0</v>
      </c>
      <c r="GA140" s="1058">
        <f t="shared" si="1213"/>
        <v>0</v>
      </c>
      <c r="GB140" s="1058">
        <f t="shared" si="1214"/>
        <v>0</v>
      </c>
      <c r="GC140" s="1058">
        <f t="shared" si="1215"/>
        <v>0</v>
      </c>
      <c r="GE140" s="1058">
        <v>27.666666666666668</v>
      </c>
      <c r="GF140" s="1058">
        <v>26.666666666666664</v>
      </c>
      <c r="GG140" s="424"/>
      <c r="GH140" s="424"/>
      <c r="GI140" s="424"/>
      <c r="GJ140" s="424"/>
      <c r="GL140" s="559"/>
      <c r="GM140" s="559"/>
      <c r="GN140" s="423"/>
      <c r="GO140" s="431"/>
      <c r="GP140" s="406"/>
      <c r="GQ140" s="406"/>
      <c r="GR140" s="422"/>
    </row>
    <row r="141" spans="1:200" ht="24.95" customHeight="1" x14ac:dyDescent="0.45">
      <c r="A141" s="424"/>
      <c r="B141" s="960" t="s">
        <v>422</v>
      </c>
      <c r="C141" s="961" t="s">
        <v>183</v>
      </c>
      <c r="D141" s="933" t="s">
        <v>24</v>
      </c>
      <c r="E141" s="735" t="s">
        <v>323</v>
      </c>
      <c r="F141" s="735" t="s">
        <v>512</v>
      </c>
      <c r="G141" s="735">
        <v>9</v>
      </c>
      <c r="H141" s="735">
        <v>4</v>
      </c>
      <c r="I141" s="735">
        <v>1</v>
      </c>
      <c r="J141" s="563">
        <v>1</v>
      </c>
      <c r="K141" s="735">
        <f t="shared" ref="K141" si="1243">SUM(J141)*2</f>
        <v>2</v>
      </c>
      <c r="L141" s="353"/>
      <c r="M141" s="737">
        <f t="shared" ref="M141" si="1244">SUM(N141+P141+R141+T141+V141)</f>
        <v>0</v>
      </c>
      <c r="N141" s="738"/>
      <c r="O141" s="859">
        <f t="shared" ref="O141" si="1245">SUM(N141)*I141</f>
        <v>0</v>
      </c>
      <c r="P141" s="868"/>
      <c r="Q141" s="859">
        <f t="shared" ref="Q141" si="1246">P141*J141</f>
        <v>0</v>
      </c>
      <c r="R141" s="868"/>
      <c r="S141" s="859">
        <f t="shared" ref="S141" si="1247">SUM(R141)*J141</f>
        <v>0</v>
      </c>
      <c r="T141" s="868"/>
      <c r="U141" s="869">
        <f t="shared" ref="U141" si="1248">SUM(T141)*K141</f>
        <v>0</v>
      </c>
      <c r="V141" s="868"/>
      <c r="W141" s="869">
        <f t="shared" ref="W141" si="1249">SUM(V141)*J141*5</f>
        <v>0</v>
      </c>
      <c r="X141" s="869">
        <f t="shared" ref="X141" si="1250">SUM(J141*AX141*2+K141*AZ141*2)</f>
        <v>0</v>
      </c>
      <c r="Y141" s="859">
        <f t="shared" ref="Y141" si="1251">L141*J141*0.05</f>
        <v>0</v>
      </c>
      <c r="Z141" s="868"/>
      <c r="AA141" s="869"/>
      <c r="AB141" s="868">
        <v>17</v>
      </c>
      <c r="AC141" s="859">
        <f>AB141*H141*2</f>
        <v>136</v>
      </c>
      <c r="AD141" s="868"/>
      <c r="AE141" s="862">
        <f>SUM(AD141*H141*(30+4))/5</f>
        <v>0</v>
      </c>
      <c r="AF141" s="868"/>
      <c r="AG141" s="869">
        <f t="shared" ref="AG141" si="1252">SUM(AF141*H141*3)</f>
        <v>0</v>
      </c>
      <c r="AH141" s="868"/>
      <c r="AI141" s="869">
        <f t="shared" ref="AI141" si="1253">SUM(AH141*H141/3)</f>
        <v>0</v>
      </c>
      <c r="AJ141" s="868"/>
      <c r="AK141" s="869">
        <f t="shared" ref="AK141" si="1254">SUM(AJ141*H141*2/3)</f>
        <v>0</v>
      </c>
      <c r="AL141" s="868"/>
      <c r="AM141" s="859">
        <f t="shared" ref="AM141" si="1255">SUM(AL141*H141*2)</f>
        <v>0</v>
      </c>
      <c r="AN141" s="868"/>
      <c r="AO141" s="869">
        <f>SUM(AN141*J141)</f>
        <v>0</v>
      </c>
      <c r="AP141" s="868"/>
      <c r="AQ141" s="865">
        <f>H141*AP141*3/3</f>
        <v>0</v>
      </c>
      <c r="AR141" s="868"/>
      <c r="AS141" s="869">
        <f t="shared" ref="AS141" si="1256">SUM(J141*AR141*6)</f>
        <v>0</v>
      </c>
      <c r="AT141" s="870"/>
      <c r="AU141" s="869">
        <f t="shared" ref="AU141" si="1257">AT141*H141/3</f>
        <v>0</v>
      </c>
      <c r="AV141" s="868"/>
      <c r="AW141" s="869">
        <f>SUM(AV141*H141/3)</f>
        <v>0</v>
      </c>
      <c r="AX141" s="868"/>
      <c r="AY141" s="869">
        <f t="shared" ref="AY141" si="1258">SUM(J141*AX141*8)</f>
        <v>0</v>
      </c>
      <c r="AZ141" s="868"/>
      <c r="BA141" s="869">
        <f>SUM(AZ141*K141*5*6)</f>
        <v>0</v>
      </c>
      <c r="BB141" s="868"/>
      <c r="BC141" s="869">
        <f t="shared" ref="BC141" si="1259">SUM(BB141*K141*4*6)</f>
        <v>0</v>
      </c>
      <c r="BD141" s="868"/>
      <c r="BE141" s="869">
        <f t="shared" ref="BE141" si="1260">SUM(BD141*50)</f>
        <v>0</v>
      </c>
      <c r="BF141" s="869">
        <f t="shared" si="1143"/>
        <v>136</v>
      </c>
      <c r="BG141" s="869">
        <f t="shared" si="1144"/>
        <v>0</v>
      </c>
      <c r="BH141" s="84"/>
      <c r="BI141" s="424"/>
      <c r="BJ141" s="424"/>
      <c r="BK141" s="424"/>
      <c r="BL141" s="424"/>
      <c r="BM141" s="424"/>
      <c r="BN141" s="995" t="s">
        <v>151</v>
      </c>
      <c r="BO141" s="1031" t="s">
        <v>516</v>
      </c>
      <c r="BP141" s="748" t="s">
        <v>24</v>
      </c>
      <c r="BQ141" s="661" t="s">
        <v>518</v>
      </c>
      <c r="BR141" s="660" t="s">
        <v>45</v>
      </c>
      <c r="BS141" s="661">
        <v>2</v>
      </c>
      <c r="BT141" s="660">
        <v>12</v>
      </c>
      <c r="BU141" s="660">
        <v>1</v>
      </c>
      <c r="BV141" s="660">
        <v>1</v>
      </c>
      <c r="BW141" s="660">
        <v>1</v>
      </c>
      <c r="BX141" s="665">
        <v>20</v>
      </c>
      <c r="BY141" s="662">
        <f t="shared" ref="BY141" si="1261">SUM(BZ141+CB141+CD141+CF141+CH141)</f>
        <v>20</v>
      </c>
      <c r="BZ141" s="663">
        <v>6</v>
      </c>
      <c r="CA141" s="767">
        <f t="shared" si="1219"/>
        <v>6</v>
      </c>
      <c r="CB141" s="796"/>
      <c r="CC141" s="767">
        <f t="shared" ref="CC141" si="1262">CB141*BV141</f>
        <v>0</v>
      </c>
      <c r="CD141" s="796">
        <v>14</v>
      </c>
      <c r="CE141" s="767">
        <f t="shared" ref="CE141" si="1263">SUM(CD141)*BV141</f>
        <v>14</v>
      </c>
      <c r="CF141" s="796"/>
      <c r="CG141" s="767">
        <f t="shared" si="1222"/>
        <v>0</v>
      </c>
      <c r="CH141" s="796"/>
      <c r="CI141" s="767">
        <f t="shared" si="1223"/>
        <v>0</v>
      </c>
      <c r="CJ141" s="767">
        <f t="shared" si="1224"/>
        <v>0</v>
      </c>
      <c r="CK141" s="767">
        <f t="shared" si="1242"/>
        <v>1</v>
      </c>
      <c r="CL141" s="796"/>
      <c r="CM141" s="767"/>
      <c r="CN141" s="796"/>
      <c r="CO141" s="767">
        <f t="shared" si="1226"/>
        <v>0</v>
      </c>
      <c r="CP141" s="796"/>
      <c r="CQ141" s="770">
        <f t="shared" si="1227"/>
        <v>0</v>
      </c>
      <c r="CR141" s="796"/>
      <c r="CS141" s="767">
        <f t="shared" si="1228"/>
        <v>0</v>
      </c>
      <c r="CT141" s="796"/>
      <c r="CU141" s="767">
        <f t="shared" si="1229"/>
        <v>0</v>
      </c>
      <c r="CV141" s="796"/>
      <c r="CW141" s="767">
        <f t="shared" si="1230"/>
        <v>0</v>
      </c>
      <c r="CX141" s="796"/>
      <c r="CY141" s="767">
        <f t="shared" ref="CY141" si="1264">SUM(CX141*BT141*2)</f>
        <v>0</v>
      </c>
      <c r="CZ141" s="796"/>
      <c r="DA141" s="767">
        <f t="shared" si="1232"/>
        <v>0</v>
      </c>
      <c r="DB141" s="796"/>
      <c r="DC141" s="767">
        <f t="shared" si="1233"/>
        <v>0</v>
      </c>
      <c r="DD141" s="796">
        <v>1</v>
      </c>
      <c r="DE141" s="767">
        <f>SUM(DD141*BT141/3)</f>
        <v>4</v>
      </c>
      <c r="DF141" s="796"/>
      <c r="DG141" s="767">
        <f t="shared" si="1234"/>
        <v>0</v>
      </c>
      <c r="DH141" s="796"/>
      <c r="DI141" s="767">
        <f t="shared" si="1235"/>
        <v>0</v>
      </c>
      <c r="DJ141" s="796"/>
      <c r="DK141" s="767">
        <f t="shared" ref="DK141" si="1265">SUM(DJ141*BT141/3)</f>
        <v>0</v>
      </c>
      <c r="DL141" s="796"/>
      <c r="DM141" s="767">
        <f t="shared" si="1237"/>
        <v>0</v>
      </c>
      <c r="DN141" s="796"/>
      <c r="DO141" s="767">
        <f t="shared" si="1238"/>
        <v>0</v>
      </c>
      <c r="DP141" s="796"/>
      <c r="DQ141" s="767">
        <f t="shared" si="1239"/>
        <v>0</v>
      </c>
      <c r="DR141" s="767">
        <f t="shared" si="1240"/>
        <v>25</v>
      </c>
      <c r="DS141" s="767">
        <f t="shared" si="1241"/>
        <v>24</v>
      </c>
      <c r="DT141" s="84"/>
      <c r="DU141" s="424"/>
      <c r="DV141" s="424"/>
      <c r="DW141" s="424"/>
      <c r="DX141" s="424"/>
      <c r="DY141" s="424"/>
      <c r="DZ141" s="965"/>
      <c r="EA141" s="965"/>
      <c r="EB141" s="764"/>
      <c r="EC141" s="424"/>
      <c r="ED141" s="424"/>
      <c r="EE141" s="424"/>
      <c r="EF141" s="424"/>
      <c r="EG141" s="424"/>
      <c r="EH141" s="424"/>
      <c r="EI141" s="424"/>
      <c r="EJ141" s="429">
        <f t="shared" si="1170"/>
        <v>20</v>
      </c>
      <c r="EK141" s="429">
        <f t="shared" si="1171"/>
        <v>20</v>
      </c>
      <c r="EL141" s="429">
        <f t="shared" si="1172"/>
        <v>6</v>
      </c>
      <c r="EM141" s="1058">
        <f t="shared" si="1173"/>
        <v>6</v>
      </c>
      <c r="EN141" s="1058">
        <f t="shared" si="1174"/>
        <v>0</v>
      </c>
      <c r="EO141" s="1058">
        <f t="shared" si="1175"/>
        <v>0</v>
      </c>
      <c r="EP141" s="1058">
        <f t="shared" si="1176"/>
        <v>14</v>
      </c>
      <c r="EQ141" s="1058">
        <f t="shared" si="1177"/>
        <v>14</v>
      </c>
      <c r="ER141" s="1058">
        <f t="shared" si="1178"/>
        <v>0</v>
      </c>
      <c r="ES141" s="1058">
        <f t="shared" si="1179"/>
        <v>0</v>
      </c>
      <c r="ET141" s="1058">
        <f t="shared" si="1180"/>
        <v>0</v>
      </c>
      <c r="EU141" s="1058">
        <f t="shared" si="1181"/>
        <v>0</v>
      </c>
      <c r="EV141" s="1058">
        <f t="shared" si="1182"/>
        <v>0</v>
      </c>
      <c r="EW141" s="1058">
        <f t="shared" si="1183"/>
        <v>1</v>
      </c>
      <c r="EX141" s="1058">
        <f t="shared" si="1184"/>
        <v>0</v>
      </c>
      <c r="EY141" s="1058">
        <f t="shared" si="1185"/>
        <v>0</v>
      </c>
      <c r="EZ141" s="1058">
        <f t="shared" si="1186"/>
        <v>17</v>
      </c>
      <c r="FA141" s="1058">
        <f t="shared" si="1187"/>
        <v>136</v>
      </c>
      <c r="FB141" s="1058">
        <f t="shared" si="1188"/>
        <v>0</v>
      </c>
      <c r="FC141" s="1058">
        <f t="shared" si="1189"/>
        <v>0</v>
      </c>
      <c r="FD141" s="1058">
        <f t="shared" si="1190"/>
        <v>0</v>
      </c>
      <c r="FE141" s="1058">
        <f t="shared" si="1191"/>
        <v>0</v>
      </c>
      <c r="FF141" s="1058">
        <f t="shared" si="1192"/>
        <v>0</v>
      </c>
      <c r="FG141" s="1058">
        <f t="shared" si="1193"/>
        <v>0</v>
      </c>
      <c r="FH141" s="1058">
        <f t="shared" si="1194"/>
        <v>0</v>
      </c>
      <c r="FI141" s="1058">
        <f t="shared" si="1195"/>
        <v>0</v>
      </c>
      <c r="FJ141" s="1058">
        <f t="shared" si="1196"/>
        <v>0</v>
      </c>
      <c r="FK141" s="1058">
        <f t="shared" si="1197"/>
        <v>0</v>
      </c>
      <c r="FL141" s="1058">
        <f t="shared" si="1198"/>
        <v>0</v>
      </c>
      <c r="FM141" s="1058">
        <f t="shared" si="1199"/>
        <v>0</v>
      </c>
      <c r="FN141" s="1058">
        <f t="shared" si="1200"/>
        <v>0</v>
      </c>
      <c r="FO141" s="1059">
        <f t="shared" si="1201"/>
        <v>0</v>
      </c>
      <c r="FP141" s="1058">
        <f t="shared" si="1202"/>
        <v>1</v>
      </c>
      <c r="FQ141" s="1058">
        <f t="shared" si="1203"/>
        <v>4</v>
      </c>
      <c r="FR141" s="1058">
        <f t="shared" si="1204"/>
        <v>0</v>
      </c>
      <c r="FS141" s="1058">
        <f t="shared" si="1205"/>
        <v>0</v>
      </c>
      <c r="FT141" s="1058">
        <f t="shared" si="1206"/>
        <v>0</v>
      </c>
      <c r="FU141" s="1058">
        <f t="shared" si="1207"/>
        <v>0</v>
      </c>
      <c r="FV141" s="1058">
        <f t="shared" si="1208"/>
        <v>0</v>
      </c>
      <c r="FW141" s="1058">
        <f t="shared" si="1209"/>
        <v>0</v>
      </c>
      <c r="FX141" s="1058">
        <f t="shared" si="1210"/>
        <v>0</v>
      </c>
      <c r="FY141" s="1058">
        <f t="shared" si="1211"/>
        <v>0</v>
      </c>
      <c r="FZ141" s="1058">
        <f t="shared" si="1212"/>
        <v>0</v>
      </c>
      <c r="GA141" s="1058">
        <f t="shared" si="1213"/>
        <v>0</v>
      </c>
      <c r="GB141" s="1058">
        <f t="shared" si="1214"/>
        <v>0</v>
      </c>
      <c r="GC141" s="1058">
        <f t="shared" si="1215"/>
        <v>0</v>
      </c>
      <c r="GE141" s="1058">
        <v>161</v>
      </c>
      <c r="GF141" s="1058">
        <v>24</v>
      </c>
      <c r="GG141" s="424"/>
      <c r="GH141" s="424"/>
      <c r="GI141" s="424"/>
      <c r="GJ141" s="424"/>
      <c r="GL141" s="559"/>
      <c r="GM141" s="559"/>
      <c r="GN141" s="423"/>
      <c r="GO141" s="431"/>
      <c r="GP141" s="406"/>
      <c r="GQ141" s="406"/>
      <c r="GR141" s="422"/>
    </row>
    <row r="142" spans="1:200" ht="24.95" customHeight="1" x14ac:dyDescent="0.45">
      <c r="A142" s="424"/>
      <c r="B142" s="965"/>
      <c r="C142" s="965"/>
      <c r="D142" s="764"/>
      <c r="E142" s="424"/>
      <c r="F142" s="424"/>
      <c r="G142" s="424"/>
      <c r="H142" s="424"/>
      <c r="I142" s="424"/>
      <c r="J142" s="541"/>
      <c r="K142" s="424"/>
      <c r="L142" s="424"/>
      <c r="M142" s="608">
        <f t="shared" ref="M142:M148" si="1266">SUM(N142+P142+T142+V142+AR142*2)</f>
        <v>0</v>
      </c>
      <c r="N142" s="70"/>
      <c r="O142" s="852"/>
      <c r="P142" s="866"/>
      <c r="Q142" s="852"/>
      <c r="R142" s="866"/>
      <c r="S142" s="852"/>
      <c r="T142" s="866"/>
      <c r="U142" s="867"/>
      <c r="V142" s="866"/>
      <c r="W142" s="867"/>
      <c r="X142" s="852"/>
      <c r="Y142" s="852"/>
      <c r="Z142" s="866"/>
      <c r="AA142" s="867"/>
      <c r="AB142" s="866"/>
      <c r="AC142" s="852"/>
      <c r="AD142" s="866"/>
      <c r="AE142" s="855"/>
      <c r="AF142" s="866"/>
      <c r="AG142" s="867"/>
      <c r="AH142" s="866"/>
      <c r="AI142" s="867"/>
      <c r="AJ142" s="866"/>
      <c r="AK142" s="867"/>
      <c r="AL142" s="866"/>
      <c r="AM142" s="852"/>
      <c r="AN142" s="866"/>
      <c r="AO142" s="867"/>
      <c r="AP142" s="866"/>
      <c r="AQ142" s="852"/>
      <c r="AR142" s="866"/>
      <c r="AS142" s="852"/>
      <c r="AT142" s="866"/>
      <c r="AU142" s="867"/>
      <c r="AV142" s="866"/>
      <c r="AW142" s="867"/>
      <c r="AX142" s="866"/>
      <c r="AY142" s="867"/>
      <c r="AZ142" s="866"/>
      <c r="BA142" s="867"/>
      <c r="BB142" s="866"/>
      <c r="BC142" s="867"/>
      <c r="BD142" s="866"/>
      <c r="BE142" s="867"/>
      <c r="BF142" s="867"/>
      <c r="BG142" s="867">
        <f t="shared" ref="BG142:BG148" si="1267">SUM(AO142+BE142+BC142+BA142+AY142+AW142+AS142+AQ142+AK142+AM142+AI142+AG142+AE142+AC142+AA142+Y142+X142+W142+U142+Q142+O142+S142+AU142)</f>
        <v>0</v>
      </c>
      <c r="BH142" s="84"/>
      <c r="BI142" s="424"/>
      <c r="BJ142" s="424"/>
      <c r="BK142" s="424"/>
      <c r="BL142" s="424"/>
      <c r="BM142" s="424"/>
      <c r="BN142" s="985" t="s">
        <v>350</v>
      </c>
      <c r="BO142" s="986" t="s">
        <v>182</v>
      </c>
      <c r="BP142" s="943" t="s">
        <v>51</v>
      </c>
      <c r="BQ142" s="653" t="s">
        <v>233</v>
      </c>
      <c r="BR142" s="653" t="s">
        <v>351</v>
      </c>
      <c r="BS142" s="654">
        <v>2</v>
      </c>
      <c r="BT142" s="653">
        <v>207</v>
      </c>
      <c r="BU142" s="653">
        <v>1</v>
      </c>
      <c r="BV142" s="660">
        <v>7</v>
      </c>
      <c r="BW142" s="660">
        <f>SUM(BV142)*2</f>
        <v>14</v>
      </c>
      <c r="BX142" s="652">
        <v>6</v>
      </c>
      <c r="BY142" s="655">
        <f>SUM(BZ142+CB142+CD142+CF142+CH142)</f>
        <v>6</v>
      </c>
      <c r="BZ142" s="604"/>
      <c r="CA142" s="767">
        <f>SUM(BZ142)*BU142</f>
        <v>0</v>
      </c>
      <c r="CB142" s="796">
        <v>2</v>
      </c>
      <c r="CC142" s="767">
        <f>CB142*BV142</f>
        <v>14</v>
      </c>
      <c r="CD142" s="796">
        <v>4</v>
      </c>
      <c r="CE142" s="767">
        <f>SUM(CD142)*BV142</f>
        <v>28</v>
      </c>
      <c r="CF142" s="773"/>
      <c r="CG142" s="791">
        <f>SUM(CF142)*BW142</f>
        <v>0</v>
      </c>
      <c r="CH142" s="773"/>
      <c r="CI142" s="791">
        <f>SUM(CH142)*BV142*5</f>
        <v>0</v>
      </c>
      <c r="CJ142" s="791">
        <f>SUM(BV142*DJ142*2+BW142*DL142*2)</f>
        <v>0</v>
      </c>
      <c r="CK142" s="767">
        <f>SUM(BX142*15/100*BV142)</f>
        <v>6.3</v>
      </c>
      <c r="CL142" s="773"/>
      <c r="CM142" s="791"/>
      <c r="CN142" s="773"/>
      <c r="CO142" s="767">
        <f>SUM(CN142)*3*BT142/5</f>
        <v>0</v>
      </c>
      <c r="CP142" s="773"/>
      <c r="CQ142" s="770">
        <f>SUM(CP142*BT142*(30+4))</f>
        <v>0</v>
      </c>
      <c r="CR142" s="773"/>
      <c r="CS142" s="791">
        <f>SUM(CR142*BT142*3)</f>
        <v>0</v>
      </c>
      <c r="CT142" s="773"/>
      <c r="CU142" s="791">
        <f>SUM(CT142*BT142/3)</f>
        <v>0</v>
      </c>
      <c r="CV142" s="773"/>
      <c r="CW142" s="791">
        <f>SUM(CV142*BT142*2/3)</f>
        <v>0</v>
      </c>
      <c r="CX142" s="773"/>
      <c r="CY142" s="767">
        <f>SUM(CX142*BT142*2)</f>
        <v>0</v>
      </c>
      <c r="CZ142" s="773"/>
      <c r="DA142" s="791">
        <f>SUM(CZ142*BV142)</f>
        <v>0</v>
      </c>
      <c r="DB142" s="773"/>
      <c r="DC142" s="767">
        <f>SUM(DB142*BT142*2)</f>
        <v>0</v>
      </c>
      <c r="DD142" s="773">
        <v>1</v>
      </c>
      <c r="DE142" s="791">
        <f>DD142*BV142*6</f>
        <v>42</v>
      </c>
      <c r="DF142" s="773"/>
      <c r="DG142" s="769">
        <f>DF142*BT142/3</f>
        <v>0</v>
      </c>
      <c r="DH142" s="773"/>
      <c r="DI142" s="791">
        <f>SUM(BV142*DH142*6)</f>
        <v>0</v>
      </c>
      <c r="DJ142" s="773"/>
      <c r="DK142" s="791">
        <f t="shared" ref="DK142" si="1268">SUM(DJ142*BT142/3)</f>
        <v>0</v>
      </c>
      <c r="DL142" s="773"/>
      <c r="DM142" s="791">
        <f>SUM(DL142*BW142*5*6)</f>
        <v>0</v>
      </c>
      <c r="DN142" s="773"/>
      <c r="DO142" s="791">
        <f>SUM(DN142*BW142*4*6)</f>
        <v>0</v>
      </c>
      <c r="DP142" s="773"/>
      <c r="DQ142" s="791">
        <f>SUM(DP142*50)</f>
        <v>0</v>
      </c>
      <c r="DR142" s="769">
        <f>CA142+CC142+CE142+CG142+CI142+CJ142+CK142+CM142+CO142+CQ142+CS142+CU142+CW142+CY142+DA142+DC142+DE142+DG142+DI142+DK142+DM142+DO142+DQ142</f>
        <v>90.3</v>
      </c>
      <c r="DS142" s="769">
        <f>DO142+DM142+DK142+DI142+DE142+DC142+CJ142+CI142+CG142+CE142+CC142+CA142</f>
        <v>84</v>
      </c>
      <c r="DT142" s="84"/>
      <c r="DU142" s="424"/>
      <c r="DV142" s="424"/>
      <c r="DW142" s="424"/>
      <c r="DX142" s="424"/>
      <c r="DY142" s="424"/>
      <c r="DZ142" s="965"/>
      <c r="EA142" s="965"/>
      <c r="EB142" s="764"/>
      <c r="EC142" s="424"/>
      <c r="ED142" s="424"/>
      <c r="EE142" s="424"/>
      <c r="EF142" s="424"/>
      <c r="EG142" s="424"/>
      <c r="EH142" s="424"/>
      <c r="EI142" s="424"/>
      <c r="EJ142" s="429" t="e">
        <f>SUM(#REF!+L142)</f>
        <v>#REF!</v>
      </c>
      <c r="EK142" s="429" t="e">
        <f>SUM(#REF!+M142)</f>
        <v>#REF!</v>
      </c>
      <c r="EL142" s="429" t="e">
        <f>SUM(#REF!+N142)</f>
        <v>#REF!</v>
      </c>
      <c r="EM142" s="1058">
        <f t="shared" ref="EM142:EM143" si="1269">SUM(CA142+O142)</f>
        <v>0</v>
      </c>
      <c r="EN142" s="1058">
        <f t="shared" ref="EN142:EN143" si="1270">SUM(CB142+P142)</f>
        <v>2</v>
      </c>
      <c r="EO142" s="1058">
        <f t="shared" ref="EO142:EO143" si="1271">SUM(CC142+Q142)</f>
        <v>14</v>
      </c>
      <c r="EP142" s="1058">
        <f t="shared" ref="EP142:EP143" si="1272">SUM(CD142+R142)</f>
        <v>4</v>
      </c>
      <c r="EQ142" s="1058">
        <f t="shared" ref="EQ142:EQ143" si="1273">SUM(CE142+S142)</f>
        <v>28</v>
      </c>
      <c r="ER142" s="1058">
        <f t="shared" ref="ER142:ER143" si="1274">SUM(CF142+T142)</f>
        <v>0</v>
      </c>
      <c r="ES142" s="1058">
        <f t="shared" ref="ES142:ES143" si="1275">SUM(CG142+U142)</f>
        <v>0</v>
      </c>
      <c r="ET142" s="1058">
        <f t="shared" ref="ET142:ET143" si="1276">SUM(CH142+V142)</f>
        <v>0</v>
      </c>
      <c r="EU142" s="1058">
        <f t="shared" ref="EU142:EU143" si="1277">SUM(CI142+W142)</f>
        <v>0</v>
      </c>
      <c r="EV142" s="1058">
        <f t="shared" ref="EV142:EV143" si="1278">SUM(CJ142+X142)</f>
        <v>0</v>
      </c>
      <c r="EW142" s="1058">
        <f t="shared" ref="EW142:EW143" si="1279">SUM(CK142+Y142)</f>
        <v>6.3</v>
      </c>
      <c r="EX142" s="1058">
        <f t="shared" ref="EX142:EX143" si="1280">SUM(CL142+Z142)</f>
        <v>0</v>
      </c>
      <c r="EY142" s="1058">
        <f t="shared" ref="EY142:EY143" si="1281">SUM(CM142+AA142)</f>
        <v>0</v>
      </c>
      <c r="EZ142" s="1058">
        <f t="shared" ref="EZ142:EZ143" si="1282">SUM(CN142+AB142)</f>
        <v>0</v>
      </c>
      <c r="FA142" s="1058">
        <f t="shared" ref="FA142:FA143" si="1283">SUM(CO142+AC142)</f>
        <v>0</v>
      </c>
      <c r="FB142" s="1058">
        <f t="shared" ref="FB142:FB143" si="1284">SUM(CP142+AD142)</f>
        <v>0</v>
      </c>
      <c r="FC142" s="1058">
        <f t="shared" ref="FC142:FC143" si="1285">SUM(CQ142+AE142)</f>
        <v>0</v>
      </c>
      <c r="FD142" s="1058">
        <f t="shared" ref="FD142:FD143" si="1286">SUM(CR142+AF142)</f>
        <v>0</v>
      </c>
      <c r="FE142" s="1058">
        <f t="shared" ref="FE142:FE143" si="1287">SUM(CS142+AG142)</f>
        <v>0</v>
      </c>
      <c r="FF142" s="1058">
        <f t="shared" ref="FF142:FF143" si="1288">SUM(CT142+AH142)</f>
        <v>0</v>
      </c>
      <c r="FG142" s="1058">
        <f t="shared" ref="FG142:FG143" si="1289">SUM(CU142+AI142)</f>
        <v>0</v>
      </c>
      <c r="FH142" s="1058">
        <f t="shared" ref="FH142:FH143" si="1290">SUM(CV142+AJ142)</f>
        <v>0</v>
      </c>
      <c r="FI142" s="1058">
        <f t="shared" ref="FI142:FI143" si="1291">SUM(CW142+AK142)</f>
        <v>0</v>
      </c>
      <c r="FJ142" s="1058">
        <f t="shared" ref="FJ142:FJ143" si="1292">SUM(CX142+AL142)</f>
        <v>0</v>
      </c>
      <c r="FK142" s="1058">
        <f t="shared" ref="FK142:FK143" si="1293">SUM(CY142+AM142)</f>
        <v>0</v>
      </c>
      <c r="FL142" s="1058">
        <f t="shared" ref="FL142:FL143" si="1294">SUM(CZ142+AN142)</f>
        <v>0</v>
      </c>
      <c r="FM142" s="1058">
        <f t="shared" ref="FM142:FM143" si="1295">SUM(DA142+AO142)</f>
        <v>0</v>
      </c>
      <c r="FN142" s="1058">
        <f t="shared" ref="FN142:FN143" si="1296">SUM(DB142+AP142)</f>
        <v>0</v>
      </c>
      <c r="FO142" s="1059">
        <f t="shared" ref="FO142:FO143" si="1297">SUM(DC142+AQ142)</f>
        <v>0</v>
      </c>
      <c r="FP142" s="1058">
        <f t="shared" ref="FP142:FP143" si="1298">SUM(DD142+AR142)</f>
        <v>1</v>
      </c>
      <c r="FQ142" s="1058">
        <f t="shared" ref="FQ142:FQ143" si="1299">SUM(DE142+AS142)</f>
        <v>42</v>
      </c>
      <c r="FR142" s="1058">
        <f t="shared" ref="FR142:FR143" si="1300">SUM(DF142+AT142)</f>
        <v>0</v>
      </c>
      <c r="FS142" s="1058">
        <f t="shared" ref="FS142:FS143" si="1301">SUM(DG142+AU142)</f>
        <v>0</v>
      </c>
      <c r="FT142" s="1058">
        <f t="shared" ref="FT142:FT143" si="1302">SUM(DH142+AV142)</f>
        <v>0</v>
      </c>
      <c r="FU142" s="1058">
        <f t="shared" ref="FU142:FU143" si="1303">SUM(DI142+AW142)</f>
        <v>0</v>
      </c>
      <c r="FV142" s="1058">
        <f t="shared" ref="FV142:FV143" si="1304">SUM(DJ142+AX142)</f>
        <v>0</v>
      </c>
      <c r="FW142" s="1058">
        <f t="shared" ref="FW142:FW143" si="1305">SUM(DK142+AY142)</f>
        <v>0</v>
      </c>
      <c r="FX142" s="1058">
        <f t="shared" ref="FX142:FX143" si="1306">SUM(DL142+AZ142)</f>
        <v>0</v>
      </c>
      <c r="FY142" s="1058">
        <f t="shared" ref="FY142:FY143" si="1307">SUM(DM142+BA142)</f>
        <v>0</v>
      </c>
      <c r="FZ142" s="1058">
        <f t="shared" ref="FZ142:FZ143" si="1308">SUM(DN142+BB142)</f>
        <v>0</v>
      </c>
      <c r="GA142" s="1058">
        <f t="shared" ref="GA142:GA143" si="1309">SUM(DO142+BC142)</f>
        <v>0</v>
      </c>
      <c r="GB142" s="1058">
        <f t="shared" ref="GB142:GB143" si="1310">SUM(DP142+BD142)</f>
        <v>0</v>
      </c>
      <c r="GC142" s="1058">
        <f t="shared" ref="GC142:GC143" si="1311">SUM(DQ142+BE142)</f>
        <v>0</v>
      </c>
      <c r="GE142" s="1058">
        <v>90.3</v>
      </c>
      <c r="GF142" s="1058">
        <v>84</v>
      </c>
      <c r="GG142" s="424"/>
      <c r="GH142" s="424"/>
      <c r="GI142" s="424"/>
      <c r="GJ142" s="424"/>
      <c r="GL142" s="559"/>
      <c r="GM142" s="559"/>
      <c r="GN142" s="423"/>
      <c r="GO142" s="431"/>
      <c r="GP142" s="406"/>
      <c r="GQ142" s="406"/>
      <c r="GR142" s="422"/>
    </row>
    <row r="143" spans="1:200" ht="24.95" customHeight="1" x14ac:dyDescent="0.45">
      <c r="A143" s="424"/>
      <c r="B143" s="965"/>
      <c r="C143" s="965"/>
      <c r="D143" s="764"/>
      <c r="E143" s="424"/>
      <c r="F143" s="424"/>
      <c r="G143" s="424"/>
      <c r="H143" s="424"/>
      <c r="I143" s="424"/>
      <c r="J143" s="541"/>
      <c r="K143" s="424"/>
      <c r="L143" s="424"/>
      <c r="M143" s="608">
        <f t="shared" si="1266"/>
        <v>0</v>
      </c>
      <c r="N143" s="70"/>
      <c r="O143" s="852"/>
      <c r="P143" s="866"/>
      <c r="Q143" s="852"/>
      <c r="R143" s="866"/>
      <c r="S143" s="852"/>
      <c r="T143" s="866"/>
      <c r="U143" s="867"/>
      <c r="V143" s="866"/>
      <c r="W143" s="867"/>
      <c r="X143" s="852"/>
      <c r="Y143" s="852"/>
      <c r="Z143" s="866"/>
      <c r="AA143" s="867"/>
      <c r="AB143" s="866"/>
      <c r="AC143" s="852"/>
      <c r="AD143" s="866"/>
      <c r="AE143" s="855"/>
      <c r="AF143" s="866"/>
      <c r="AG143" s="867"/>
      <c r="AH143" s="866"/>
      <c r="AI143" s="867"/>
      <c r="AJ143" s="866"/>
      <c r="AK143" s="867"/>
      <c r="AL143" s="866"/>
      <c r="AM143" s="852"/>
      <c r="AN143" s="866"/>
      <c r="AO143" s="867"/>
      <c r="AP143" s="866"/>
      <c r="AQ143" s="852"/>
      <c r="AR143" s="866"/>
      <c r="AS143" s="852"/>
      <c r="AT143" s="866"/>
      <c r="AU143" s="867"/>
      <c r="AV143" s="866"/>
      <c r="AW143" s="867"/>
      <c r="AX143" s="866"/>
      <c r="AY143" s="867"/>
      <c r="AZ143" s="866"/>
      <c r="BA143" s="867"/>
      <c r="BB143" s="866"/>
      <c r="BC143" s="867"/>
      <c r="BD143" s="866"/>
      <c r="BE143" s="867"/>
      <c r="BF143" s="867"/>
      <c r="BG143" s="867">
        <f t="shared" si="1267"/>
        <v>0</v>
      </c>
      <c r="BH143" s="84"/>
      <c r="BI143" s="424"/>
      <c r="BJ143" s="424"/>
      <c r="BK143" s="424"/>
      <c r="BL143" s="424"/>
      <c r="BM143" s="424"/>
      <c r="BN143" s="985" t="s">
        <v>151</v>
      </c>
      <c r="BO143" s="986" t="s">
        <v>184</v>
      </c>
      <c r="BP143" s="943" t="s">
        <v>51</v>
      </c>
      <c r="BQ143" s="653" t="s">
        <v>233</v>
      </c>
      <c r="BR143" s="653" t="s">
        <v>270</v>
      </c>
      <c r="BS143" s="654">
        <v>2</v>
      </c>
      <c r="BT143" s="653">
        <v>45</v>
      </c>
      <c r="BU143" s="653">
        <v>1</v>
      </c>
      <c r="BV143" s="660">
        <v>2</v>
      </c>
      <c r="BW143" s="660">
        <f>SUM(BV143)*2</f>
        <v>4</v>
      </c>
      <c r="BX143" s="652">
        <v>6</v>
      </c>
      <c r="BY143" s="655">
        <f>SUM(BZ143+CB143+CD143+CF143+CH143)</f>
        <v>6</v>
      </c>
      <c r="BZ143" s="604"/>
      <c r="CA143" s="767">
        <f>SUM(BZ143)*BU143</f>
        <v>0</v>
      </c>
      <c r="CB143" s="796">
        <v>2</v>
      </c>
      <c r="CC143" s="767">
        <f>CB143*BV143</f>
        <v>4</v>
      </c>
      <c r="CD143" s="796">
        <v>4</v>
      </c>
      <c r="CE143" s="767">
        <f>SUM(CD143)*BV143</f>
        <v>8</v>
      </c>
      <c r="CF143" s="773"/>
      <c r="CG143" s="791">
        <f>SUM(CF143)*BW143</f>
        <v>0</v>
      </c>
      <c r="CH143" s="773"/>
      <c r="CI143" s="791">
        <f>SUM(CH143)*BV143*5</f>
        <v>0</v>
      </c>
      <c r="CJ143" s="791">
        <f>SUM(BV143*DJ143*2+BW143*DL143*2)</f>
        <v>0</v>
      </c>
      <c r="CK143" s="767">
        <f>SUM(BX143*15/100*BV143)</f>
        <v>1.8</v>
      </c>
      <c r="CL143" s="773"/>
      <c r="CM143" s="791"/>
      <c r="CN143" s="773"/>
      <c r="CO143" s="767">
        <f>SUM(CN143)*3*BT143/5</f>
        <v>0</v>
      </c>
      <c r="CP143" s="773"/>
      <c r="CQ143" s="770">
        <f>SUM(CP143*BT143*(30+4))</f>
        <v>0</v>
      </c>
      <c r="CR143" s="773"/>
      <c r="CS143" s="791">
        <f>SUM(CR143*BT143*3)</f>
        <v>0</v>
      </c>
      <c r="CT143" s="773"/>
      <c r="CU143" s="791">
        <f>SUM(CT143*BT143/3)</f>
        <v>0</v>
      </c>
      <c r="CV143" s="773"/>
      <c r="CW143" s="791">
        <f>SUM(CV143*BT143*2/3)</f>
        <v>0</v>
      </c>
      <c r="CX143" s="773"/>
      <c r="CY143" s="767">
        <f>SUM(CX143*BT143*2)</f>
        <v>0</v>
      </c>
      <c r="CZ143" s="773"/>
      <c r="DA143" s="791">
        <f>SUM(CZ143*BV143)</f>
        <v>0</v>
      </c>
      <c r="DB143" s="773"/>
      <c r="DC143" s="767">
        <f>SUM(DB143*BT143*2)</f>
        <v>0</v>
      </c>
      <c r="DD143" s="773">
        <v>1</v>
      </c>
      <c r="DE143" s="791">
        <f>DD143*BV143*6</f>
        <v>12</v>
      </c>
      <c r="DF143" s="773"/>
      <c r="DG143" s="769">
        <f>DF143*BT143/3</f>
        <v>0</v>
      </c>
      <c r="DH143" s="773"/>
      <c r="DI143" s="791">
        <f>SUM(BV143*DH143*6)</f>
        <v>0</v>
      </c>
      <c r="DJ143" s="773"/>
      <c r="DK143" s="791">
        <f>DJ143*BT143/3</f>
        <v>0</v>
      </c>
      <c r="DL143" s="773"/>
      <c r="DM143" s="791">
        <f>SUM(DL143*BW143*5*6)</f>
        <v>0</v>
      </c>
      <c r="DN143" s="773"/>
      <c r="DO143" s="791">
        <f>SUM(DN143*BW143*4*6)</f>
        <v>0</v>
      </c>
      <c r="DP143" s="773"/>
      <c r="DQ143" s="791">
        <f>SUM(DP143*50)</f>
        <v>0</v>
      </c>
      <c r="DR143" s="769">
        <f>CA143+CC143+CE143+CG143+CI143+CJ143+CK143+CM143+CO143+CQ143+CS143+CU143+CW143+CY143+DA143+DC143+DE143+DG143+DI143+DK143+DM143+DO143+DQ143</f>
        <v>25.8</v>
      </c>
      <c r="DS143" s="769">
        <f>DO143+DM143+DK143+DI143+DE143+DC143+CJ143+CI143+CG143+CE143+CC143+CA143</f>
        <v>24</v>
      </c>
      <c r="DT143" s="84"/>
      <c r="DU143" s="424"/>
      <c r="DV143" s="424"/>
      <c r="DW143" s="424"/>
      <c r="DX143" s="424"/>
      <c r="DY143" s="424"/>
      <c r="DZ143" s="965"/>
      <c r="EA143" s="965"/>
      <c r="EB143" s="764"/>
      <c r="EC143" s="424"/>
      <c r="ED143" s="424"/>
      <c r="EE143" s="424"/>
      <c r="EF143" s="424"/>
      <c r="EG143" s="424"/>
      <c r="EH143" s="424"/>
      <c r="EI143" s="424"/>
      <c r="EJ143" s="429" t="e">
        <f>SUM(#REF!+L143)</f>
        <v>#REF!</v>
      </c>
      <c r="EK143" s="429" t="e">
        <f>SUM(#REF!+M143)</f>
        <v>#REF!</v>
      </c>
      <c r="EL143" s="429" t="e">
        <f>SUM(#REF!+N143)</f>
        <v>#REF!</v>
      </c>
      <c r="EM143" s="1058">
        <f t="shared" si="1269"/>
        <v>0</v>
      </c>
      <c r="EN143" s="1058">
        <f t="shared" si="1270"/>
        <v>2</v>
      </c>
      <c r="EO143" s="1058">
        <f t="shared" si="1271"/>
        <v>4</v>
      </c>
      <c r="EP143" s="1058">
        <f t="shared" si="1272"/>
        <v>4</v>
      </c>
      <c r="EQ143" s="1058">
        <f t="shared" si="1273"/>
        <v>8</v>
      </c>
      <c r="ER143" s="1058">
        <f t="shared" si="1274"/>
        <v>0</v>
      </c>
      <c r="ES143" s="1058">
        <f t="shared" si="1275"/>
        <v>0</v>
      </c>
      <c r="ET143" s="1058">
        <f t="shared" si="1276"/>
        <v>0</v>
      </c>
      <c r="EU143" s="1058">
        <f t="shared" si="1277"/>
        <v>0</v>
      </c>
      <c r="EV143" s="1058">
        <f t="shared" si="1278"/>
        <v>0</v>
      </c>
      <c r="EW143" s="1058">
        <f t="shared" si="1279"/>
        <v>1.8</v>
      </c>
      <c r="EX143" s="1058">
        <f t="shared" si="1280"/>
        <v>0</v>
      </c>
      <c r="EY143" s="1058">
        <f t="shared" si="1281"/>
        <v>0</v>
      </c>
      <c r="EZ143" s="1058">
        <f t="shared" si="1282"/>
        <v>0</v>
      </c>
      <c r="FA143" s="1058">
        <f t="shared" si="1283"/>
        <v>0</v>
      </c>
      <c r="FB143" s="1058">
        <f t="shared" si="1284"/>
        <v>0</v>
      </c>
      <c r="FC143" s="1058">
        <f t="shared" si="1285"/>
        <v>0</v>
      </c>
      <c r="FD143" s="1058">
        <f t="shared" si="1286"/>
        <v>0</v>
      </c>
      <c r="FE143" s="1058">
        <f t="shared" si="1287"/>
        <v>0</v>
      </c>
      <c r="FF143" s="1058">
        <f t="shared" si="1288"/>
        <v>0</v>
      </c>
      <c r="FG143" s="1058">
        <f t="shared" si="1289"/>
        <v>0</v>
      </c>
      <c r="FH143" s="1058">
        <f t="shared" si="1290"/>
        <v>0</v>
      </c>
      <c r="FI143" s="1058">
        <f t="shared" si="1291"/>
        <v>0</v>
      </c>
      <c r="FJ143" s="1058">
        <f t="shared" si="1292"/>
        <v>0</v>
      </c>
      <c r="FK143" s="1058">
        <f t="shared" si="1293"/>
        <v>0</v>
      </c>
      <c r="FL143" s="1058">
        <f t="shared" si="1294"/>
        <v>0</v>
      </c>
      <c r="FM143" s="1058">
        <f t="shared" si="1295"/>
        <v>0</v>
      </c>
      <c r="FN143" s="1058">
        <f t="shared" si="1296"/>
        <v>0</v>
      </c>
      <c r="FO143" s="1059">
        <f t="shared" si="1297"/>
        <v>0</v>
      </c>
      <c r="FP143" s="1058">
        <f t="shared" si="1298"/>
        <v>1</v>
      </c>
      <c r="FQ143" s="1058">
        <f t="shared" si="1299"/>
        <v>12</v>
      </c>
      <c r="FR143" s="1058">
        <f t="shared" si="1300"/>
        <v>0</v>
      </c>
      <c r="FS143" s="1058">
        <f t="shared" si="1301"/>
        <v>0</v>
      </c>
      <c r="FT143" s="1058">
        <f t="shared" si="1302"/>
        <v>0</v>
      </c>
      <c r="FU143" s="1058">
        <f t="shared" si="1303"/>
        <v>0</v>
      </c>
      <c r="FV143" s="1058">
        <f t="shared" si="1304"/>
        <v>0</v>
      </c>
      <c r="FW143" s="1058">
        <f t="shared" si="1305"/>
        <v>0</v>
      </c>
      <c r="FX143" s="1058">
        <f t="shared" si="1306"/>
        <v>0</v>
      </c>
      <c r="FY143" s="1058">
        <f t="shared" si="1307"/>
        <v>0</v>
      </c>
      <c r="FZ143" s="1058">
        <f t="shared" si="1308"/>
        <v>0</v>
      </c>
      <c r="GA143" s="1058">
        <f t="shared" si="1309"/>
        <v>0</v>
      </c>
      <c r="GB143" s="1058">
        <f t="shared" si="1310"/>
        <v>0</v>
      </c>
      <c r="GC143" s="1058">
        <f t="shared" si="1311"/>
        <v>0</v>
      </c>
      <c r="GE143" s="1058">
        <v>25.8</v>
      </c>
      <c r="GF143" s="1058">
        <v>24</v>
      </c>
      <c r="GG143" s="424"/>
      <c r="GH143" s="424"/>
      <c r="GI143" s="424"/>
      <c r="GJ143" s="424"/>
      <c r="GL143" s="559"/>
      <c r="GM143" s="559"/>
      <c r="GN143" s="423"/>
      <c r="GO143" s="431"/>
      <c r="GP143" s="406"/>
      <c r="GQ143" s="406"/>
      <c r="GR143" s="422"/>
    </row>
    <row r="144" spans="1:200" ht="24.95" customHeight="1" x14ac:dyDescent="0.45">
      <c r="A144" s="424"/>
      <c r="B144" s="965"/>
      <c r="C144" s="965"/>
      <c r="D144" s="764"/>
      <c r="E144" s="424"/>
      <c r="F144" s="424"/>
      <c r="G144" s="424"/>
      <c r="H144" s="424"/>
      <c r="I144" s="424"/>
      <c r="J144" s="541"/>
      <c r="K144" s="424"/>
      <c r="L144" s="424"/>
      <c r="M144" s="608">
        <f t="shared" si="1266"/>
        <v>0</v>
      </c>
      <c r="N144" s="70"/>
      <c r="O144" s="852"/>
      <c r="P144" s="866"/>
      <c r="Q144" s="852"/>
      <c r="R144" s="866"/>
      <c r="S144" s="852"/>
      <c r="T144" s="866"/>
      <c r="U144" s="867"/>
      <c r="V144" s="866"/>
      <c r="W144" s="867"/>
      <c r="X144" s="852"/>
      <c r="Y144" s="852"/>
      <c r="Z144" s="866"/>
      <c r="AA144" s="867"/>
      <c r="AB144" s="866"/>
      <c r="AC144" s="852"/>
      <c r="AD144" s="866"/>
      <c r="AE144" s="855"/>
      <c r="AF144" s="866"/>
      <c r="AG144" s="867"/>
      <c r="AH144" s="866"/>
      <c r="AI144" s="867"/>
      <c r="AJ144" s="866"/>
      <c r="AK144" s="867"/>
      <c r="AL144" s="866"/>
      <c r="AM144" s="852"/>
      <c r="AN144" s="866"/>
      <c r="AO144" s="867"/>
      <c r="AP144" s="866"/>
      <c r="AQ144" s="852"/>
      <c r="AR144" s="866"/>
      <c r="AS144" s="852"/>
      <c r="AT144" s="866"/>
      <c r="AU144" s="867"/>
      <c r="AV144" s="866"/>
      <c r="AW144" s="867"/>
      <c r="AX144" s="866"/>
      <c r="AY144" s="867"/>
      <c r="AZ144" s="866"/>
      <c r="BA144" s="867"/>
      <c r="BB144" s="866"/>
      <c r="BC144" s="867"/>
      <c r="BD144" s="866"/>
      <c r="BE144" s="867"/>
      <c r="BF144" s="867"/>
      <c r="BG144" s="867">
        <f t="shared" si="1267"/>
        <v>0</v>
      </c>
      <c r="BH144" s="84"/>
      <c r="BI144" s="424"/>
      <c r="BJ144" s="424"/>
      <c r="BK144" s="424"/>
      <c r="BL144" s="424"/>
      <c r="BM144" s="424"/>
      <c r="BN144" s="965"/>
      <c r="BO144" s="965"/>
      <c r="BP144" s="764"/>
      <c r="BQ144" s="424"/>
      <c r="BR144" s="424"/>
      <c r="BS144" s="424"/>
      <c r="BT144" s="424"/>
      <c r="BU144" s="424"/>
      <c r="BV144" s="541"/>
      <c r="BW144" s="541"/>
      <c r="BX144" s="424"/>
      <c r="BY144" s="608">
        <f t="shared" ref="BY144:BY148" si="1312">SUM(BZ144+CB144+CF144+CH144+DD144*2)</f>
        <v>0</v>
      </c>
      <c r="BZ144" s="70"/>
      <c r="CA144" s="767"/>
      <c r="CB144" s="796"/>
      <c r="CC144" s="767"/>
      <c r="CD144" s="796"/>
      <c r="CE144" s="767"/>
      <c r="CF144" s="780"/>
      <c r="CG144" s="612"/>
      <c r="CH144" s="780"/>
      <c r="CI144" s="612"/>
      <c r="CJ144" s="612"/>
      <c r="CK144" s="767"/>
      <c r="CL144" s="780"/>
      <c r="CM144" s="612"/>
      <c r="CN144" s="780"/>
      <c r="CO144" s="767"/>
      <c r="CP144" s="780"/>
      <c r="CQ144" s="770"/>
      <c r="CR144" s="780"/>
      <c r="CS144" s="612"/>
      <c r="CT144" s="780"/>
      <c r="CU144" s="612"/>
      <c r="CV144" s="780"/>
      <c r="CW144" s="612"/>
      <c r="CX144" s="780"/>
      <c r="CY144" s="767"/>
      <c r="CZ144" s="780"/>
      <c r="DA144" s="612"/>
      <c r="DB144" s="780"/>
      <c r="DC144" s="767"/>
      <c r="DD144" s="780"/>
      <c r="DE144" s="612"/>
      <c r="DF144" s="780"/>
      <c r="DG144" s="612"/>
      <c r="DH144" s="780"/>
      <c r="DI144" s="612"/>
      <c r="DJ144" s="780"/>
      <c r="DK144" s="612"/>
      <c r="DL144" s="780"/>
      <c r="DM144" s="612"/>
      <c r="DN144" s="780"/>
      <c r="DO144" s="612"/>
      <c r="DP144" s="780"/>
      <c r="DQ144" s="612"/>
      <c r="DR144" s="612"/>
      <c r="DS144" s="612">
        <f t="shared" ref="DS144:DS148" si="1313">SUM(DA144+DQ144+DO144+DM144+DK144+DI144+DE144+DC144+CW144+CY144+CU144+CS144+CQ144+CO144+CM144+CK144+CJ144+CI144+CG144+CC144+CA144+CE144+DG144)</f>
        <v>0</v>
      </c>
      <c r="DT144" s="84"/>
      <c r="DU144" s="424"/>
      <c r="DV144" s="424"/>
      <c r="DW144" s="424"/>
      <c r="DX144" s="424"/>
      <c r="DY144" s="424"/>
      <c r="DZ144" s="965"/>
      <c r="EA144" s="965"/>
      <c r="EB144" s="764"/>
      <c r="EC144" s="424"/>
      <c r="ED144" s="424"/>
      <c r="EE144" s="424"/>
      <c r="EF144" s="424"/>
      <c r="EG144" s="424"/>
      <c r="EH144" s="424"/>
      <c r="EI144" s="424"/>
      <c r="EJ144" s="429">
        <f t="shared" si="1170"/>
        <v>0</v>
      </c>
      <c r="EK144" s="429">
        <f t="shared" si="1171"/>
        <v>0</v>
      </c>
      <c r="EL144" s="429">
        <f t="shared" si="1172"/>
        <v>0</v>
      </c>
      <c r="EM144" s="1058">
        <f t="shared" si="1173"/>
        <v>0</v>
      </c>
      <c r="EN144" s="1058">
        <f t="shared" si="1174"/>
        <v>0</v>
      </c>
      <c r="EO144" s="1058">
        <f t="shared" si="1175"/>
        <v>0</v>
      </c>
      <c r="EP144" s="1058">
        <f t="shared" si="1176"/>
        <v>0</v>
      </c>
      <c r="EQ144" s="1058">
        <f t="shared" si="1177"/>
        <v>0</v>
      </c>
      <c r="ER144" s="1058">
        <f t="shared" si="1178"/>
        <v>0</v>
      </c>
      <c r="ES144" s="1058">
        <f t="shared" si="1179"/>
        <v>0</v>
      </c>
      <c r="ET144" s="1058">
        <f t="shared" si="1180"/>
        <v>0</v>
      </c>
      <c r="EU144" s="1058">
        <f t="shared" si="1181"/>
        <v>0</v>
      </c>
      <c r="EV144" s="1058">
        <f t="shared" si="1182"/>
        <v>0</v>
      </c>
      <c r="EW144" s="1058">
        <f t="shared" si="1183"/>
        <v>0</v>
      </c>
      <c r="EX144" s="1058">
        <f t="shared" si="1184"/>
        <v>0</v>
      </c>
      <c r="EY144" s="1058">
        <f t="shared" si="1185"/>
        <v>0</v>
      </c>
      <c r="EZ144" s="1058">
        <f t="shared" si="1186"/>
        <v>0</v>
      </c>
      <c r="FA144" s="1058">
        <f t="shared" si="1187"/>
        <v>0</v>
      </c>
      <c r="FB144" s="1058">
        <f t="shared" si="1188"/>
        <v>0</v>
      </c>
      <c r="FC144" s="1058">
        <f t="shared" si="1189"/>
        <v>0</v>
      </c>
      <c r="FD144" s="1058">
        <f t="shared" si="1190"/>
        <v>0</v>
      </c>
      <c r="FE144" s="1058">
        <f t="shared" si="1191"/>
        <v>0</v>
      </c>
      <c r="FF144" s="1058">
        <f t="shared" si="1192"/>
        <v>0</v>
      </c>
      <c r="FG144" s="1058">
        <f t="shared" si="1193"/>
        <v>0</v>
      </c>
      <c r="FH144" s="1058">
        <f t="shared" si="1194"/>
        <v>0</v>
      </c>
      <c r="FI144" s="1058">
        <f t="shared" si="1195"/>
        <v>0</v>
      </c>
      <c r="FJ144" s="1058">
        <f t="shared" si="1196"/>
        <v>0</v>
      </c>
      <c r="FK144" s="1058">
        <f t="shared" si="1197"/>
        <v>0</v>
      </c>
      <c r="FL144" s="1058">
        <f t="shared" si="1198"/>
        <v>0</v>
      </c>
      <c r="FM144" s="1058">
        <f t="shared" si="1199"/>
        <v>0</v>
      </c>
      <c r="FN144" s="1058">
        <f t="shared" si="1200"/>
        <v>0</v>
      </c>
      <c r="FO144" s="1059">
        <f t="shared" si="1201"/>
        <v>0</v>
      </c>
      <c r="FP144" s="1058">
        <f t="shared" si="1202"/>
        <v>0</v>
      </c>
      <c r="FQ144" s="1058">
        <f t="shared" si="1203"/>
        <v>0</v>
      </c>
      <c r="FR144" s="1058">
        <f t="shared" si="1204"/>
        <v>0</v>
      </c>
      <c r="FS144" s="1058">
        <f t="shared" si="1205"/>
        <v>0</v>
      </c>
      <c r="FT144" s="1058">
        <f t="shared" si="1206"/>
        <v>0</v>
      </c>
      <c r="FU144" s="1058">
        <f t="shared" si="1207"/>
        <v>0</v>
      </c>
      <c r="FV144" s="1058">
        <f t="shared" si="1208"/>
        <v>0</v>
      </c>
      <c r="FW144" s="1058">
        <f t="shared" si="1209"/>
        <v>0</v>
      </c>
      <c r="FX144" s="1058">
        <f t="shared" si="1210"/>
        <v>0</v>
      </c>
      <c r="FY144" s="1058">
        <f t="shared" si="1211"/>
        <v>0</v>
      </c>
      <c r="FZ144" s="1058">
        <f t="shared" si="1212"/>
        <v>0</v>
      </c>
      <c r="GA144" s="1058">
        <f t="shared" si="1213"/>
        <v>0</v>
      </c>
      <c r="GB144" s="1058">
        <f t="shared" si="1214"/>
        <v>0</v>
      </c>
      <c r="GC144" s="1058">
        <f t="shared" si="1215"/>
        <v>0</v>
      </c>
      <c r="GE144" s="1058">
        <v>0</v>
      </c>
      <c r="GF144" s="1058">
        <v>0</v>
      </c>
      <c r="GG144" s="424"/>
      <c r="GH144" s="424"/>
      <c r="GI144" s="424"/>
      <c r="GJ144" s="424"/>
      <c r="GL144" s="559"/>
      <c r="GM144" s="559"/>
      <c r="GN144" s="423"/>
      <c r="GO144" s="431"/>
      <c r="GP144" s="406"/>
      <c r="GQ144" s="406"/>
      <c r="GR144" s="422"/>
    </row>
    <row r="145" spans="1:200" ht="24.95" customHeight="1" x14ac:dyDescent="0.45">
      <c r="A145" s="424"/>
      <c r="B145" s="965"/>
      <c r="C145" s="965"/>
      <c r="D145" s="764"/>
      <c r="E145" s="424"/>
      <c r="F145" s="424"/>
      <c r="G145" s="424"/>
      <c r="H145" s="424"/>
      <c r="I145" s="424"/>
      <c r="J145" s="541"/>
      <c r="K145" s="424"/>
      <c r="L145" s="424"/>
      <c r="M145" s="608">
        <f t="shared" si="1266"/>
        <v>0</v>
      </c>
      <c r="N145" s="70"/>
      <c r="O145" s="852"/>
      <c r="P145" s="866"/>
      <c r="Q145" s="852"/>
      <c r="R145" s="866"/>
      <c r="S145" s="852"/>
      <c r="T145" s="866"/>
      <c r="U145" s="867"/>
      <c r="V145" s="866"/>
      <c r="W145" s="867"/>
      <c r="X145" s="852"/>
      <c r="Y145" s="852"/>
      <c r="Z145" s="866"/>
      <c r="AA145" s="867"/>
      <c r="AB145" s="866"/>
      <c r="AC145" s="852"/>
      <c r="AD145" s="866"/>
      <c r="AE145" s="855"/>
      <c r="AF145" s="866"/>
      <c r="AG145" s="867"/>
      <c r="AH145" s="866"/>
      <c r="AI145" s="867"/>
      <c r="AJ145" s="866"/>
      <c r="AK145" s="867"/>
      <c r="AL145" s="866"/>
      <c r="AM145" s="852"/>
      <c r="AN145" s="866"/>
      <c r="AO145" s="867"/>
      <c r="AP145" s="866"/>
      <c r="AQ145" s="852"/>
      <c r="AR145" s="866"/>
      <c r="AS145" s="852"/>
      <c r="AT145" s="866"/>
      <c r="AU145" s="867"/>
      <c r="AV145" s="866"/>
      <c r="AW145" s="867"/>
      <c r="AX145" s="866"/>
      <c r="AY145" s="867"/>
      <c r="AZ145" s="866"/>
      <c r="BA145" s="867"/>
      <c r="BB145" s="866"/>
      <c r="BC145" s="867"/>
      <c r="BD145" s="866"/>
      <c r="BE145" s="867"/>
      <c r="BF145" s="867"/>
      <c r="BG145" s="867">
        <f t="shared" si="1267"/>
        <v>0</v>
      </c>
      <c r="BH145" s="84"/>
      <c r="BI145" s="424"/>
      <c r="BJ145" s="424"/>
      <c r="BK145" s="424"/>
      <c r="BL145" s="424"/>
      <c r="BM145" s="424"/>
      <c r="BN145" s="965"/>
      <c r="BO145" s="965"/>
      <c r="BP145" s="764"/>
      <c r="BQ145" s="424"/>
      <c r="BR145" s="424"/>
      <c r="BS145" s="424"/>
      <c r="BT145" s="424"/>
      <c r="BU145" s="424"/>
      <c r="BV145" s="541"/>
      <c r="BW145" s="541"/>
      <c r="BX145" s="424"/>
      <c r="BY145" s="608">
        <f t="shared" si="1312"/>
        <v>0</v>
      </c>
      <c r="BZ145" s="70"/>
      <c r="CA145" s="767"/>
      <c r="CB145" s="796"/>
      <c r="CC145" s="767"/>
      <c r="CD145" s="796"/>
      <c r="CE145" s="767"/>
      <c r="CF145" s="780"/>
      <c r="CG145" s="612"/>
      <c r="CH145" s="780"/>
      <c r="CI145" s="612"/>
      <c r="CJ145" s="612"/>
      <c r="CK145" s="767"/>
      <c r="CL145" s="780"/>
      <c r="CM145" s="612"/>
      <c r="CN145" s="780"/>
      <c r="CO145" s="767"/>
      <c r="CP145" s="780"/>
      <c r="CQ145" s="770"/>
      <c r="CR145" s="780"/>
      <c r="CS145" s="612"/>
      <c r="CT145" s="780"/>
      <c r="CU145" s="612"/>
      <c r="CV145" s="780"/>
      <c r="CW145" s="612"/>
      <c r="CX145" s="780"/>
      <c r="CY145" s="767"/>
      <c r="CZ145" s="780"/>
      <c r="DA145" s="612"/>
      <c r="DB145" s="780"/>
      <c r="DC145" s="767"/>
      <c r="DD145" s="780"/>
      <c r="DE145" s="612"/>
      <c r="DF145" s="780"/>
      <c r="DG145" s="612"/>
      <c r="DH145" s="780"/>
      <c r="DI145" s="612"/>
      <c r="DJ145" s="780"/>
      <c r="DK145" s="612"/>
      <c r="DL145" s="780"/>
      <c r="DM145" s="612"/>
      <c r="DN145" s="780"/>
      <c r="DO145" s="612"/>
      <c r="DP145" s="780"/>
      <c r="DQ145" s="612"/>
      <c r="DR145" s="612"/>
      <c r="DS145" s="612">
        <f t="shared" si="1313"/>
        <v>0</v>
      </c>
      <c r="DT145" s="84"/>
      <c r="DU145" s="424"/>
      <c r="DV145" s="424"/>
      <c r="DW145" s="424"/>
      <c r="DX145" s="424"/>
      <c r="DY145" s="424"/>
      <c r="DZ145" s="965"/>
      <c r="EA145" s="965"/>
      <c r="EB145" s="764"/>
      <c r="EC145" s="424"/>
      <c r="ED145" s="424"/>
      <c r="EE145" s="424"/>
      <c r="EF145" s="424"/>
      <c r="EG145" s="424"/>
      <c r="EH145" s="424"/>
      <c r="EI145" s="424"/>
      <c r="EJ145" s="429">
        <f t="shared" si="1170"/>
        <v>0</v>
      </c>
      <c r="EK145" s="429">
        <f t="shared" si="1171"/>
        <v>0</v>
      </c>
      <c r="EL145" s="429">
        <f t="shared" si="1172"/>
        <v>0</v>
      </c>
      <c r="EM145" s="1058">
        <f t="shared" si="1173"/>
        <v>0</v>
      </c>
      <c r="EN145" s="1058">
        <f t="shared" si="1174"/>
        <v>0</v>
      </c>
      <c r="EO145" s="1058">
        <f t="shared" si="1175"/>
        <v>0</v>
      </c>
      <c r="EP145" s="1058">
        <f t="shared" si="1176"/>
        <v>0</v>
      </c>
      <c r="EQ145" s="1058">
        <f t="shared" si="1177"/>
        <v>0</v>
      </c>
      <c r="ER145" s="1058">
        <f t="shared" si="1178"/>
        <v>0</v>
      </c>
      <c r="ES145" s="1058">
        <f t="shared" si="1179"/>
        <v>0</v>
      </c>
      <c r="ET145" s="1058">
        <f t="shared" si="1180"/>
        <v>0</v>
      </c>
      <c r="EU145" s="1058">
        <f t="shared" si="1181"/>
        <v>0</v>
      </c>
      <c r="EV145" s="1058">
        <f t="shared" si="1182"/>
        <v>0</v>
      </c>
      <c r="EW145" s="1058">
        <f t="shared" si="1183"/>
        <v>0</v>
      </c>
      <c r="EX145" s="1058">
        <f t="shared" si="1184"/>
        <v>0</v>
      </c>
      <c r="EY145" s="1058">
        <f t="shared" si="1185"/>
        <v>0</v>
      </c>
      <c r="EZ145" s="1058">
        <f t="shared" si="1186"/>
        <v>0</v>
      </c>
      <c r="FA145" s="1058">
        <f t="shared" si="1187"/>
        <v>0</v>
      </c>
      <c r="FB145" s="1058">
        <f t="shared" si="1188"/>
        <v>0</v>
      </c>
      <c r="FC145" s="1058">
        <f t="shared" si="1189"/>
        <v>0</v>
      </c>
      <c r="FD145" s="1058">
        <f t="shared" si="1190"/>
        <v>0</v>
      </c>
      <c r="FE145" s="1058">
        <f t="shared" si="1191"/>
        <v>0</v>
      </c>
      <c r="FF145" s="1058">
        <f t="shared" si="1192"/>
        <v>0</v>
      </c>
      <c r="FG145" s="1058">
        <f t="shared" si="1193"/>
        <v>0</v>
      </c>
      <c r="FH145" s="1058">
        <f t="shared" si="1194"/>
        <v>0</v>
      </c>
      <c r="FI145" s="1058">
        <f t="shared" si="1195"/>
        <v>0</v>
      </c>
      <c r="FJ145" s="1058">
        <f t="shared" si="1196"/>
        <v>0</v>
      </c>
      <c r="FK145" s="1058">
        <f t="shared" si="1197"/>
        <v>0</v>
      </c>
      <c r="FL145" s="1058">
        <f t="shared" si="1198"/>
        <v>0</v>
      </c>
      <c r="FM145" s="1058">
        <f t="shared" si="1199"/>
        <v>0</v>
      </c>
      <c r="FN145" s="1058">
        <f t="shared" si="1200"/>
        <v>0</v>
      </c>
      <c r="FO145" s="1059">
        <f t="shared" si="1201"/>
        <v>0</v>
      </c>
      <c r="FP145" s="1058">
        <f t="shared" si="1202"/>
        <v>0</v>
      </c>
      <c r="FQ145" s="1058">
        <f t="shared" si="1203"/>
        <v>0</v>
      </c>
      <c r="FR145" s="1058">
        <f t="shared" si="1204"/>
        <v>0</v>
      </c>
      <c r="FS145" s="1058">
        <f t="shared" si="1205"/>
        <v>0</v>
      </c>
      <c r="FT145" s="1058">
        <f t="shared" si="1206"/>
        <v>0</v>
      </c>
      <c r="FU145" s="1058">
        <f t="shared" si="1207"/>
        <v>0</v>
      </c>
      <c r="FV145" s="1058">
        <f t="shared" si="1208"/>
        <v>0</v>
      </c>
      <c r="FW145" s="1058">
        <f t="shared" si="1209"/>
        <v>0</v>
      </c>
      <c r="FX145" s="1058">
        <f t="shared" si="1210"/>
        <v>0</v>
      </c>
      <c r="FY145" s="1058">
        <f t="shared" si="1211"/>
        <v>0</v>
      </c>
      <c r="FZ145" s="1058">
        <f t="shared" si="1212"/>
        <v>0</v>
      </c>
      <c r="GA145" s="1058">
        <f t="shared" si="1213"/>
        <v>0</v>
      </c>
      <c r="GB145" s="1058">
        <f t="shared" si="1214"/>
        <v>0</v>
      </c>
      <c r="GC145" s="1058">
        <f t="shared" si="1215"/>
        <v>0</v>
      </c>
      <c r="GE145" s="1058">
        <v>0</v>
      </c>
      <c r="GF145" s="1058">
        <v>0</v>
      </c>
      <c r="GG145" s="424"/>
      <c r="GH145" s="424"/>
      <c r="GI145" s="424"/>
      <c r="GJ145" s="424"/>
      <c r="GL145" s="559"/>
      <c r="GM145" s="559"/>
      <c r="GN145" s="423"/>
      <c r="GO145" s="431"/>
      <c r="GP145" s="406"/>
      <c r="GQ145" s="406"/>
      <c r="GR145" s="422"/>
    </row>
    <row r="146" spans="1:200" ht="24.95" customHeight="1" x14ac:dyDescent="0.45">
      <c r="A146" s="424"/>
      <c r="B146" s="959"/>
      <c r="C146" s="965"/>
      <c r="D146" s="764"/>
      <c r="E146" s="424"/>
      <c r="F146" s="424"/>
      <c r="G146" s="424"/>
      <c r="H146" s="424"/>
      <c r="I146" s="424"/>
      <c r="J146" s="541"/>
      <c r="K146" s="424"/>
      <c r="L146" s="424"/>
      <c r="M146" s="608">
        <f t="shared" si="1266"/>
        <v>0</v>
      </c>
      <c r="N146" s="70"/>
      <c r="O146" s="852"/>
      <c r="P146" s="866"/>
      <c r="Q146" s="852"/>
      <c r="R146" s="866"/>
      <c r="S146" s="852"/>
      <c r="T146" s="866"/>
      <c r="U146" s="867"/>
      <c r="V146" s="866"/>
      <c r="W146" s="867"/>
      <c r="X146" s="852"/>
      <c r="Y146" s="852"/>
      <c r="Z146" s="866"/>
      <c r="AA146" s="867"/>
      <c r="AB146" s="866"/>
      <c r="AC146" s="852"/>
      <c r="AD146" s="866"/>
      <c r="AE146" s="855"/>
      <c r="AF146" s="866"/>
      <c r="AG146" s="867"/>
      <c r="AH146" s="866"/>
      <c r="AI146" s="867"/>
      <c r="AJ146" s="866"/>
      <c r="AK146" s="867"/>
      <c r="AL146" s="866"/>
      <c r="AM146" s="852"/>
      <c r="AN146" s="866"/>
      <c r="AO146" s="867"/>
      <c r="AP146" s="866"/>
      <c r="AQ146" s="852"/>
      <c r="AR146" s="866"/>
      <c r="AS146" s="852"/>
      <c r="AT146" s="866"/>
      <c r="AU146" s="867"/>
      <c r="AV146" s="866"/>
      <c r="AW146" s="867"/>
      <c r="AX146" s="866"/>
      <c r="AY146" s="867"/>
      <c r="AZ146" s="866"/>
      <c r="BA146" s="867"/>
      <c r="BB146" s="866"/>
      <c r="BC146" s="867"/>
      <c r="BD146" s="866"/>
      <c r="BE146" s="867"/>
      <c r="BF146" s="867"/>
      <c r="BG146" s="867">
        <f t="shared" si="1267"/>
        <v>0</v>
      </c>
      <c r="BH146" s="84"/>
      <c r="BI146" s="424"/>
      <c r="BJ146" s="424"/>
      <c r="BK146" s="424"/>
      <c r="BL146" s="424"/>
      <c r="BM146" s="424"/>
      <c r="BN146" s="959"/>
      <c r="BO146" s="965"/>
      <c r="BP146" s="764"/>
      <c r="BQ146" s="424"/>
      <c r="BR146" s="424"/>
      <c r="BS146" s="424"/>
      <c r="BT146" s="424"/>
      <c r="BU146" s="424"/>
      <c r="BV146" s="541"/>
      <c r="BW146" s="541"/>
      <c r="BX146" s="424"/>
      <c r="BY146" s="608">
        <f t="shared" si="1312"/>
        <v>0</v>
      </c>
      <c r="BZ146" s="70"/>
      <c r="CA146" s="767"/>
      <c r="CB146" s="796"/>
      <c r="CC146" s="767"/>
      <c r="CD146" s="796"/>
      <c r="CE146" s="767"/>
      <c r="CF146" s="780"/>
      <c r="CG146" s="612"/>
      <c r="CH146" s="780"/>
      <c r="CI146" s="612"/>
      <c r="CJ146" s="612"/>
      <c r="CK146" s="767"/>
      <c r="CL146" s="780"/>
      <c r="CM146" s="612"/>
      <c r="CN146" s="780"/>
      <c r="CO146" s="767"/>
      <c r="CP146" s="780"/>
      <c r="CQ146" s="770"/>
      <c r="CR146" s="780"/>
      <c r="CS146" s="612"/>
      <c r="CT146" s="780"/>
      <c r="CU146" s="612"/>
      <c r="CV146" s="780"/>
      <c r="CW146" s="612"/>
      <c r="CX146" s="780"/>
      <c r="CY146" s="767"/>
      <c r="CZ146" s="780"/>
      <c r="DA146" s="612"/>
      <c r="DB146" s="780"/>
      <c r="DC146" s="767"/>
      <c r="DD146" s="780"/>
      <c r="DE146" s="612"/>
      <c r="DF146" s="780"/>
      <c r="DG146" s="612"/>
      <c r="DH146" s="780"/>
      <c r="DI146" s="612"/>
      <c r="DJ146" s="780"/>
      <c r="DK146" s="612"/>
      <c r="DL146" s="780"/>
      <c r="DM146" s="612"/>
      <c r="DN146" s="780"/>
      <c r="DO146" s="612"/>
      <c r="DP146" s="780"/>
      <c r="DQ146" s="612"/>
      <c r="DR146" s="612"/>
      <c r="DS146" s="612">
        <f t="shared" si="1313"/>
        <v>0</v>
      </c>
      <c r="DT146" s="84"/>
      <c r="DU146" s="424"/>
      <c r="DV146" s="424"/>
      <c r="DW146" s="424"/>
      <c r="DX146" s="424"/>
      <c r="DY146" s="424"/>
      <c r="DZ146" s="959"/>
      <c r="EA146" s="965"/>
      <c r="EB146" s="764"/>
      <c r="EC146" s="424"/>
      <c r="ED146" s="424"/>
      <c r="EE146" s="424"/>
      <c r="EF146" s="424"/>
      <c r="EG146" s="424"/>
      <c r="EH146" s="424"/>
      <c r="EI146" s="424"/>
      <c r="EJ146" s="429">
        <f t="shared" si="1170"/>
        <v>0</v>
      </c>
      <c r="EK146" s="429">
        <f t="shared" si="1171"/>
        <v>0</v>
      </c>
      <c r="EL146" s="429">
        <f t="shared" si="1172"/>
        <v>0</v>
      </c>
      <c r="EM146" s="1058">
        <f t="shared" si="1173"/>
        <v>0</v>
      </c>
      <c r="EN146" s="1058">
        <f t="shared" si="1174"/>
        <v>0</v>
      </c>
      <c r="EO146" s="1058">
        <f t="shared" si="1175"/>
        <v>0</v>
      </c>
      <c r="EP146" s="1058">
        <f t="shared" si="1176"/>
        <v>0</v>
      </c>
      <c r="EQ146" s="1058">
        <f t="shared" si="1177"/>
        <v>0</v>
      </c>
      <c r="ER146" s="1058">
        <f t="shared" si="1178"/>
        <v>0</v>
      </c>
      <c r="ES146" s="1058">
        <f t="shared" si="1179"/>
        <v>0</v>
      </c>
      <c r="ET146" s="1058">
        <f t="shared" si="1180"/>
        <v>0</v>
      </c>
      <c r="EU146" s="1058">
        <f t="shared" si="1181"/>
        <v>0</v>
      </c>
      <c r="EV146" s="1058">
        <f t="shared" si="1182"/>
        <v>0</v>
      </c>
      <c r="EW146" s="1058">
        <f t="shared" si="1183"/>
        <v>0</v>
      </c>
      <c r="EX146" s="1058">
        <f t="shared" si="1184"/>
        <v>0</v>
      </c>
      <c r="EY146" s="1058">
        <f t="shared" si="1185"/>
        <v>0</v>
      </c>
      <c r="EZ146" s="1058">
        <f t="shared" si="1186"/>
        <v>0</v>
      </c>
      <c r="FA146" s="1058">
        <f t="shared" si="1187"/>
        <v>0</v>
      </c>
      <c r="FB146" s="1058">
        <f t="shared" si="1188"/>
        <v>0</v>
      </c>
      <c r="FC146" s="1058">
        <f t="shared" si="1189"/>
        <v>0</v>
      </c>
      <c r="FD146" s="1058">
        <f t="shared" si="1190"/>
        <v>0</v>
      </c>
      <c r="FE146" s="1058">
        <f t="shared" si="1191"/>
        <v>0</v>
      </c>
      <c r="FF146" s="1058">
        <f t="shared" si="1192"/>
        <v>0</v>
      </c>
      <c r="FG146" s="1058">
        <f t="shared" si="1193"/>
        <v>0</v>
      </c>
      <c r="FH146" s="1058">
        <f t="shared" si="1194"/>
        <v>0</v>
      </c>
      <c r="FI146" s="1058">
        <f t="shared" si="1195"/>
        <v>0</v>
      </c>
      <c r="FJ146" s="1058">
        <f t="shared" si="1196"/>
        <v>0</v>
      </c>
      <c r="FK146" s="1058">
        <f t="shared" si="1197"/>
        <v>0</v>
      </c>
      <c r="FL146" s="1058">
        <f t="shared" si="1198"/>
        <v>0</v>
      </c>
      <c r="FM146" s="1058">
        <f t="shared" si="1199"/>
        <v>0</v>
      </c>
      <c r="FN146" s="1058">
        <f t="shared" si="1200"/>
        <v>0</v>
      </c>
      <c r="FO146" s="1059">
        <f t="shared" si="1201"/>
        <v>0</v>
      </c>
      <c r="FP146" s="1058">
        <f t="shared" si="1202"/>
        <v>0</v>
      </c>
      <c r="FQ146" s="1058">
        <f t="shared" si="1203"/>
        <v>0</v>
      </c>
      <c r="FR146" s="1058">
        <f t="shared" si="1204"/>
        <v>0</v>
      </c>
      <c r="FS146" s="1058">
        <f t="shared" si="1205"/>
        <v>0</v>
      </c>
      <c r="FT146" s="1058">
        <f t="shared" si="1206"/>
        <v>0</v>
      </c>
      <c r="FU146" s="1058">
        <f t="shared" si="1207"/>
        <v>0</v>
      </c>
      <c r="FV146" s="1058">
        <f t="shared" si="1208"/>
        <v>0</v>
      </c>
      <c r="FW146" s="1058">
        <f t="shared" si="1209"/>
        <v>0</v>
      </c>
      <c r="FX146" s="1058">
        <f t="shared" si="1210"/>
        <v>0</v>
      </c>
      <c r="FY146" s="1058">
        <f t="shared" si="1211"/>
        <v>0</v>
      </c>
      <c r="FZ146" s="1058">
        <f t="shared" si="1212"/>
        <v>0</v>
      </c>
      <c r="GA146" s="1058">
        <f t="shared" si="1213"/>
        <v>0</v>
      </c>
      <c r="GB146" s="1058">
        <f t="shared" si="1214"/>
        <v>0</v>
      </c>
      <c r="GC146" s="1058">
        <f t="shared" si="1215"/>
        <v>0</v>
      </c>
      <c r="GE146" s="1058">
        <v>0</v>
      </c>
      <c r="GF146" s="1058">
        <v>0</v>
      </c>
      <c r="GG146" s="424"/>
      <c r="GH146" s="424"/>
      <c r="GI146" s="424"/>
      <c r="GJ146" s="424"/>
      <c r="GL146" s="559"/>
      <c r="GM146" s="559"/>
      <c r="GN146" s="406"/>
      <c r="GO146" s="431"/>
      <c r="GP146" s="406"/>
      <c r="GQ146" s="406"/>
      <c r="GR146" s="422"/>
    </row>
    <row r="147" spans="1:200" ht="24.95" customHeight="1" x14ac:dyDescent="0.45">
      <c r="A147" s="424"/>
      <c r="B147" s="959"/>
      <c r="C147" s="965"/>
      <c r="D147" s="764"/>
      <c r="E147" s="424"/>
      <c r="F147" s="424"/>
      <c r="G147" s="424"/>
      <c r="H147" s="424"/>
      <c r="I147" s="424"/>
      <c r="J147" s="541"/>
      <c r="K147" s="424"/>
      <c r="L147" s="424"/>
      <c r="M147" s="608">
        <f t="shared" si="1266"/>
        <v>0</v>
      </c>
      <c r="N147" s="70"/>
      <c r="O147" s="852"/>
      <c r="P147" s="866"/>
      <c r="Q147" s="852"/>
      <c r="R147" s="866"/>
      <c r="S147" s="852"/>
      <c r="T147" s="866"/>
      <c r="U147" s="867"/>
      <c r="V147" s="866"/>
      <c r="W147" s="867"/>
      <c r="X147" s="852"/>
      <c r="Y147" s="852"/>
      <c r="Z147" s="866"/>
      <c r="AA147" s="867"/>
      <c r="AB147" s="866"/>
      <c r="AC147" s="852"/>
      <c r="AD147" s="866"/>
      <c r="AE147" s="855"/>
      <c r="AF147" s="866"/>
      <c r="AG147" s="867"/>
      <c r="AH147" s="866"/>
      <c r="AI147" s="867"/>
      <c r="AJ147" s="866"/>
      <c r="AK147" s="867"/>
      <c r="AL147" s="866"/>
      <c r="AM147" s="852"/>
      <c r="AN147" s="866"/>
      <c r="AO147" s="867"/>
      <c r="AP147" s="866"/>
      <c r="AQ147" s="852"/>
      <c r="AR147" s="866"/>
      <c r="AS147" s="852"/>
      <c r="AT147" s="866"/>
      <c r="AU147" s="867"/>
      <c r="AV147" s="866"/>
      <c r="AW147" s="867"/>
      <c r="AX147" s="866"/>
      <c r="AY147" s="867"/>
      <c r="AZ147" s="866"/>
      <c r="BA147" s="867"/>
      <c r="BB147" s="866"/>
      <c r="BC147" s="867"/>
      <c r="BD147" s="866"/>
      <c r="BE147" s="867"/>
      <c r="BF147" s="867"/>
      <c r="BG147" s="867">
        <f t="shared" si="1267"/>
        <v>0</v>
      </c>
      <c r="BH147" s="84"/>
      <c r="BI147" s="424"/>
      <c r="BJ147" s="424"/>
      <c r="BK147" s="424"/>
      <c r="BL147" s="424"/>
      <c r="BM147" s="424"/>
      <c r="BN147" s="959"/>
      <c r="BO147" s="965"/>
      <c r="BP147" s="764"/>
      <c r="BQ147" s="424"/>
      <c r="BR147" s="424"/>
      <c r="BS147" s="424"/>
      <c r="BT147" s="424"/>
      <c r="BU147" s="424"/>
      <c r="BV147" s="541"/>
      <c r="BW147" s="541"/>
      <c r="BX147" s="424"/>
      <c r="BY147" s="608">
        <f t="shared" si="1312"/>
        <v>0</v>
      </c>
      <c r="BZ147" s="70"/>
      <c r="CA147" s="767"/>
      <c r="CB147" s="796"/>
      <c r="CC147" s="767"/>
      <c r="CD147" s="796"/>
      <c r="CE147" s="767"/>
      <c r="CF147" s="780"/>
      <c r="CG147" s="612"/>
      <c r="CH147" s="780"/>
      <c r="CI147" s="612"/>
      <c r="CJ147" s="612"/>
      <c r="CK147" s="767"/>
      <c r="CL147" s="780"/>
      <c r="CM147" s="612"/>
      <c r="CN147" s="780"/>
      <c r="CO147" s="767"/>
      <c r="CP147" s="780"/>
      <c r="CQ147" s="770"/>
      <c r="CR147" s="780"/>
      <c r="CS147" s="612"/>
      <c r="CT147" s="780"/>
      <c r="CU147" s="612"/>
      <c r="CV147" s="780"/>
      <c r="CW147" s="612"/>
      <c r="CX147" s="780"/>
      <c r="CY147" s="767"/>
      <c r="CZ147" s="780"/>
      <c r="DA147" s="612"/>
      <c r="DB147" s="780"/>
      <c r="DC147" s="767"/>
      <c r="DD147" s="780"/>
      <c r="DE147" s="612"/>
      <c r="DF147" s="780"/>
      <c r="DG147" s="612"/>
      <c r="DH147" s="780"/>
      <c r="DI147" s="612"/>
      <c r="DJ147" s="780"/>
      <c r="DK147" s="612"/>
      <c r="DL147" s="780"/>
      <c r="DM147" s="612"/>
      <c r="DN147" s="780"/>
      <c r="DO147" s="612"/>
      <c r="DP147" s="780"/>
      <c r="DQ147" s="612"/>
      <c r="DR147" s="612"/>
      <c r="DS147" s="612">
        <f t="shared" si="1313"/>
        <v>0</v>
      </c>
      <c r="DT147" s="84"/>
      <c r="DU147" s="424"/>
      <c r="DV147" s="424"/>
      <c r="DW147" s="424"/>
      <c r="DX147" s="424"/>
      <c r="DY147" s="424"/>
      <c r="DZ147" s="959"/>
      <c r="EA147" s="965"/>
      <c r="EB147" s="764"/>
      <c r="EC147" s="424"/>
      <c r="ED147" s="424"/>
      <c r="EE147" s="424"/>
      <c r="EF147" s="424"/>
      <c r="EG147" s="424"/>
      <c r="EH147" s="424"/>
      <c r="EI147" s="424"/>
      <c r="EJ147" s="429">
        <f t="shared" si="1170"/>
        <v>0</v>
      </c>
      <c r="EK147" s="429">
        <f t="shared" si="1171"/>
        <v>0</v>
      </c>
      <c r="EL147" s="429">
        <f t="shared" si="1172"/>
        <v>0</v>
      </c>
      <c r="EM147" s="1058">
        <f t="shared" si="1173"/>
        <v>0</v>
      </c>
      <c r="EN147" s="1058">
        <f t="shared" si="1174"/>
        <v>0</v>
      </c>
      <c r="EO147" s="1058">
        <f t="shared" si="1175"/>
        <v>0</v>
      </c>
      <c r="EP147" s="1058">
        <f t="shared" si="1176"/>
        <v>0</v>
      </c>
      <c r="EQ147" s="1058">
        <f t="shared" si="1177"/>
        <v>0</v>
      </c>
      <c r="ER147" s="1058">
        <f t="shared" si="1178"/>
        <v>0</v>
      </c>
      <c r="ES147" s="1058">
        <f t="shared" si="1179"/>
        <v>0</v>
      </c>
      <c r="ET147" s="1058">
        <f t="shared" si="1180"/>
        <v>0</v>
      </c>
      <c r="EU147" s="1058">
        <f t="shared" si="1181"/>
        <v>0</v>
      </c>
      <c r="EV147" s="1058">
        <f t="shared" si="1182"/>
        <v>0</v>
      </c>
      <c r="EW147" s="1058">
        <f t="shared" si="1183"/>
        <v>0</v>
      </c>
      <c r="EX147" s="1058">
        <f t="shared" si="1184"/>
        <v>0</v>
      </c>
      <c r="EY147" s="1058">
        <f t="shared" si="1185"/>
        <v>0</v>
      </c>
      <c r="EZ147" s="1058">
        <f t="shared" si="1186"/>
        <v>0</v>
      </c>
      <c r="FA147" s="1058">
        <f t="shared" si="1187"/>
        <v>0</v>
      </c>
      <c r="FB147" s="1058">
        <f t="shared" si="1188"/>
        <v>0</v>
      </c>
      <c r="FC147" s="1058">
        <f t="shared" si="1189"/>
        <v>0</v>
      </c>
      <c r="FD147" s="1058">
        <f t="shared" si="1190"/>
        <v>0</v>
      </c>
      <c r="FE147" s="1058">
        <f t="shared" si="1191"/>
        <v>0</v>
      </c>
      <c r="FF147" s="1058">
        <f t="shared" si="1192"/>
        <v>0</v>
      </c>
      <c r="FG147" s="1058">
        <f t="shared" si="1193"/>
        <v>0</v>
      </c>
      <c r="FH147" s="1058">
        <f t="shared" si="1194"/>
        <v>0</v>
      </c>
      <c r="FI147" s="1058">
        <f t="shared" si="1195"/>
        <v>0</v>
      </c>
      <c r="FJ147" s="1058">
        <f t="shared" si="1196"/>
        <v>0</v>
      </c>
      <c r="FK147" s="1058">
        <f t="shared" si="1197"/>
        <v>0</v>
      </c>
      <c r="FL147" s="1058">
        <f t="shared" si="1198"/>
        <v>0</v>
      </c>
      <c r="FM147" s="1058">
        <f t="shared" si="1199"/>
        <v>0</v>
      </c>
      <c r="FN147" s="1058">
        <f t="shared" si="1200"/>
        <v>0</v>
      </c>
      <c r="FO147" s="1059">
        <f t="shared" si="1201"/>
        <v>0</v>
      </c>
      <c r="FP147" s="1058">
        <f t="shared" si="1202"/>
        <v>0</v>
      </c>
      <c r="FQ147" s="1058">
        <f t="shared" si="1203"/>
        <v>0</v>
      </c>
      <c r="FR147" s="1058">
        <f t="shared" si="1204"/>
        <v>0</v>
      </c>
      <c r="FS147" s="1058">
        <f t="shared" si="1205"/>
        <v>0</v>
      </c>
      <c r="FT147" s="1058">
        <f t="shared" si="1206"/>
        <v>0</v>
      </c>
      <c r="FU147" s="1058">
        <f t="shared" si="1207"/>
        <v>0</v>
      </c>
      <c r="FV147" s="1058">
        <f t="shared" si="1208"/>
        <v>0</v>
      </c>
      <c r="FW147" s="1058">
        <f t="shared" si="1209"/>
        <v>0</v>
      </c>
      <c r="FX147" s="1058">
        <f t="shared" si="1210"/>
        <v>0</v>
      </c>
      <c r="FY147" s="1058">
        <f t="shared" si="1211"/>
        <v>0</v>
      </c>
      <c r="FZ147" s="1058">
        <f t="shared" si="1212"/>
        <v>0</v>
      </c>
      <c r="GA147" s="1058">
        <f t="shared" si="1213"/>
        <v>0</v>
      </c>
      <c r="GB147" s="1058">
        <f t="shared" si="1214"/>
        <v>0</v>
      </c>
      <c r="GC147" s="1058">
        <f t="shared" si="1215"/>
        <v>0</v>
      </c>
      <c r="GE147" s="1058">
        <v>0</v>
      </c>
      <c r="GF147" s="1058">
        <v>0</v>
      </c>
      <c r="GG147" s="424"/>
      <c r="GH147" s="424"/>
      <c r="GI147" s="424"/>
      <c r="GJ147" s="424"/>
      <c r="GL147" s="559"/>
      <c r="GM147" s="559"/>
      <c r="GN147" s="406"/>
      <c r="GO147" s="431"/>
      <c r="GP147" s="406"/>
      <c r="GQ147" s="406"/>
      <c r="GR147" s="422"/>
    </row>
    <row r="148" spans="1:200" ht="24.95" customHeight="1" x14ac:dyDescent="0.45">
      <c r="A148" s="424"/>
      <c r="B148" s="959"/>
      <c r="C148" s="965"/>
      <c r="D148" s="764"/>
      <c r="E148" s="424"/>
      <c r="F148" s="424"/>
      <c r="G148" s="424"/>
      <c r="H148" s="424"/>
      <c r="I148" s="424"/>
      <c r="J148" s="541"/>
      <c r="K148" s="424"/>
      <c r="L148" s="424"/>
      <c r="M148" s="608">
        <f t="shared" si="1266"/>
        <v>0</v>
      </c>
      <c r="N148" s="70"/>
      <c r="O148" s="852"/>
      <c r="P148" s="866"/>
      <c r="Q148" s="852"/>
      <c r="R148" s="866"/>
      <c r="S148" s="852"/>
      <c r="T148" s="866"/>
      <c r="U148" s="867"/>
      <c r="V148" s="866"/>
      <c r="W148" s="867"/>
      <c r="X148" s="852"/>
      <c r="Y148" s="852"/>
      <c r="Z148" s="866"/>
      <c r="AA148" s="867"/>
      <c r="AB148" s="866"/>
      <c r="AC148" s="852"/>
      <c r="AD148" s="866"/>
      <c r="AE148" s="855"/>
      <c r="AF148" s="866"/>
      <c r="AG148" s="867"/>
      <c r="AH148" s="866"/>
      <c r="AI148" s="867"/>
      <c r="AJ148" s="866"/>
      <c r="AK148" s="867"/>
      <c r="AL148" s="866"/>
      <c r="AM148" s="852"/>
      <c r="AN148" s="866"/>
      <c r="AO148" s="867"/>
      <c r="AP148" s="866"/>
      <c r="AQ148" s="852"/>
      <c r="AR148" s="866"/>
      <c r="AS148" s="852"/>
      <c r="AT148" s="866"/>
      <c r="AU148" s="867"/>
      <c r="AV148" s="866"/>
      <c r="AW148" s="867"/>
      <c r="AX148" s="866"/>
      <c r="AY148" s="867"/>
      <c r="AZ148" s="866"/>
      <c r="BA148" s="867"/>
      <c r="BB148" s="866"/>
      <c r="BC148" s="867"/>
      <c r="BD148" s="866"/>
      <c r="BE148" s="867"/>
      <c r="BF148" s="867"/>
      <c r="BG148" s="867">
        <f t="shared" si="1267"/>
        <v>0</v>
      </c>
      <c r="BH148" s="84"/>
      <c r="BI148" s="424"/>
      <c r="BJ148" s="424"/>
      <c r="BK148" s="424"/>
      <c r="BL148" s="424"/>
      <c r="BM148" s="424"/>
      <c r="BN148" s="959"/>
      <c r="BO148" s="965"/>
      <c r="BP148" s="764"/>
      <c r="BQ148" s="424"/>
      <c r="BR148" s="424"/>
      <c r="BS148" s="424"/>
      <c r="BT148" s="424"/>
      <c r="BU148" s="424"/>
      <c r="BV148" s="541"/>
      <c r="BW148" s="541"/>
      <c r="BX148" s="424"/>
      <c r="BY148" s="608">
        <f t="shared" si="1312"/>
        <v>0</v>
      </c>
      <c r="BZ148" s="70"/>
      <c r="CA148" s="767"/>
      <c r="CB148" s="796"/>
      <c r="CC148" s="767"/>
      <c r="CD148" s="796"/>
      <c r="CE148" s="767"/>
      <c r="CF148" s="780"/>
      <c r="CG148" s="612"/>
      <c r="CH148" s="780"/>
      <c r="CI148" s="612"/>
      <c r="CJ148" s="612"/>
      <c r="CK148" s="767"/>
      <c r="CL148" s="780"/>
      <c r="CM148" s="612"/>
      <c r="CN148" s="780"/>
      <c r="CO148" s="767"/>
      <c r="CP148" s="780"/>
      <c r="CQ148" s="770"/>
      <c r="CR148" s="780"/>
      <c r="CS148" s="612"/>
      <c r="CT148" s="780"/>
      <c r="CU148" s="612"/>
      <c r="CV148" s="780"/>
      <c r="CW148" s="612"/>
      <c r="CX148" s="780"/>
      <c r="CY148" s="767"/>
      <c r="CZ148" s="780"/>
      <c r="DA148" s="612"/>
      <c r="DB148" s="780"/>
      <c r="DC148" s="767"/>
      <c r="DD148" s="780"/>
      <c r="DE148" s="612"/>
      <c r="DF148" s="780"/>
      <c r="DG148" s="612"/>
      <c r="DH148" s="780"/>
      <c r="DI148" s="612"/>
      <c r="DJ148" s="780"/>
      <c r="DK148" s="612"/>
      <c r="DL148" s="780"/>
      <c r="DM148" s="612"/>
      <c r="DN148" s="780"/>
      <c r="DO148" s="612"/>
      <c r="DP148" s="780"/>
      <c r="DQ148" s="612"/>
      <c r="DR148" s="612"/>
      <c r="DS148" s="612">
        <f t="shared" si="1313"/>
        <v>0</v>
      </c>
      <c r="DT148" s="84"/>
      <c r="DU148" s="424"/>
      <c r="DV148" s="424"/>
      <c r="DW148" s="424"/>
      <c r="DX148" s="424"/>
      <c r="DY148" s="424"/>
      <c r="DZ148" s="959"/>
      <c r="EA148" s="965"/>
      <c r="EB148" s="764"/>
      <c r="EC148" s="424"/>
      <c r="ED148" s="424"/>
      <c r="EE148" s="424"/>
      <c r="EF148" s="424"/>
      <c r="EG148" s="424"/>
      <c r="EH148" s="424"/>
      <c r="EI148" s="424"/>
      <c r="EJ148" s="429">
        <f t="shared" si="1170"/>
        <v>0</v>
      </c>
      <c r="EK148" s="429">
        <f t="shared" si="1171"/>
        <v>0</v>
      </c>
      <c r="EL148" s="429">
        <f t="shared" si="1172"/>
        <v>0</v>
      </c>
      <c r="EM148" s="1058">
        <f t="shared" si="1173"/>
        <v>0</v>
      </c>
      <c r="EN148" s="1058">
        <f t="shared" si="1174"/>
        <v>0</v>
      </c>
      <c r="EO148" s="1058">
        <f t="shared" si="1175"/>
        <v>0</v>
      </c>
      <c r="EP148" s="1058">
        <f t="shared" si="1176"/>
        <v>0</v>
      </c>
      <c r="EQ148" s="1058">
        <f t="shared" si="1177"/>
        <v>0</v>
      </c>
      <c r="ER148" s="1058">
        <f t="shared" si="1178"/>
        <v>0</v>
      </c>
      <c r="ES148" s="1058">
        <f t="shared" si="1179"/>
        <v>0</v>
      </c>
      <c r="ET148" s="1058">
        <f t="shared" si="1180"/>
        <v>0</v>
      </c>
      <c r="EU148" s="1058">
        <f t="shared" si="1181"/>
        <v>0</v>
      </c>
      <c r="EV148" s="1058">
        <f t="shared" si="1182"/>
        <v>0</v>
      </c>
      <c r="EW148" s="1058">
        <f t="shared" si="1183"/>
        <v>0</v>
      </c>
      <c r="EX148" s="1058">
        <f t="shared" si="1184"/>
        <v>0</v>
      </c>
      <c r="EY148" s="1058">
        <f t="shared" si="1185"/>
        <v>0</v>
      </c>
      <c r="EZ148" s="1058">
        <f t="shared" si="1186"/>
        <v>0</v>
      </c>
      <c r="FA148" s="1058">
        <f t="shared" si="1187"/>
        <v>0</v>
      </c>
      <c r="FB148" s="1058">
        <f t="shared" si="1188"/>
        <v>0</v>
      </c>
      <c r="FC148" s="1058">
        <f t="shared" si="1189"/>
        <v>0</v>
      </c>
      <c r="FD148" s="1058">
        <f t="shared" si="1190"/>
        <v>0</v>
      </c>
      <c r="FE148" s="1058">
        <f t="shared" si="1191"/>
        <v>0</v>
      </c>
      <c r="FF148" s="1058">
        <f t="shared" si="1192"/>
        <v>0</v>
      </c>
      <c r="FG148" s="1058">
        <f t="shared" si="1193"/>
        <v>0</v>
      </c>
      <c r="FH148" s="1058">
        <f t="shared" si="1194"/>
        <v>0</v>
      </c>
      <c r="FI148" s="1058">
        <f t="shared" si="1195"/>
        <v>0</v>
      </c>
      <c r="FJ148" s="1058">
        <f t="shared" si="1196"/>
        <v>0</v>
      </c>
      <c r="FK148" s="1058">
        <f t="shared" si="1197"/>
        <v>0</v>
      </c>
      <c r="FL148" s="1058">
        <f t="shared" si="1198"/>
        <v>0</v>
      </c>
      <c r="FM148" s="1058">
        <f t="shared" si="1199"/>
        <v>0</v>
      </c>
      <c r="FN148" s="1058">
        <f t="shared" si="1200"/>
        <v>0</v>
      </c>
      <c r="FO148" s="1059">
        <f t="shared" si="1201"/>
        <v>0</v>
      </c>
      <c r="FP148" s="1058">
        <f t="shared" si="1202"/>
        <v>0</v>
      </c>
      <c r="FQ148" s="1058">
        <f t="shared" si="1203"/>
        <v>0</v>
      </c>
      <c r="FR148" s="1058">
        <f t="shared" si="1204"/>
        <v>0</v>
      </c>
      <c r="FS148" s="1058">
        <f t="shared" si="1205"/>
        <v>0</v>
      </c>
      <c r="FT148" s="1058">
        <f t="shared" si="1206"/>
        <v>0</v>
      </c>
      <c r="FU148" s="1058">
        <f t="shared" si="1207"/>
        <v>0</v>
      </c>
      <c r="FV148" s="1058">
        <f t="shared" si="1208"/>
        <v>0</v>
      </c>
      <c r="FW148" s="1058">
        <f t="shared" si="1209"/>
        <v>0</v>
      </c>
      <c r="FX148" s="1058">
        <f t="shared" si="1210"/>
        <v>0</v>
      </c>
      <c r="FY148" s="1058">
        <f t="shared" si="1211"/>
        <v>0</v>
      </c>
      <c r="FZ148" s="1058">
        <f t="shared" si="1212"/>
        <v>0</v>
      </c>
      <c r="GA148" s="1058">
        <f t="shared" si="1213"/>
        <v>0</v>
      </c>
      <c r="GB148" s="1058">
        <f t="shared" si="1214"/>
        <v>0</v>
      </c>
      <c r="GC148" s="1058">
        <f t="shared" si="1215"/>
        <v>0</v>
      </c>
      <c r="GE148" s="1058">
        <v>0</v>
      </c>
      <c r="GF148" s="1058">
        <v>0</v>
      </c>
      <c r="GG148" s="424"/>
      <c r="GH148" s="424"/>
      <c r="GI148" s="424"/>
      <c r="GJ148" s="424"/>
      <c r="GL148" s="559"/>
      <c r="GM148" s="559"/>
      <c r="GN148" s="406"/>
      <c r="GO148" s="431"/>
      <c r="GP148" s="406"/>
      <c r="GQ148" s="406"/>
      <c r="GR148" s="422"/>
    </row>
    <row r="149" spans="1:200" ht="24.95" customHeight="1" x14ac:dyDescent="0.45">
      <c r="A149" s="424">
        <v>11</v>
      </c>
      <c r="B149" s="974" t="s">
        <v>659</v>
      </c>
      <c r="C149" s="975" t="s">
        <v>650</v>
      </c>
      <c r="D149" s="927">
        <v>1</v>
      </c>
      <c r="E149" s="424"/>
      <c r="F149" s="424"/>
      <c r="G149" s="424"/>
      <c r="H149" s="424"/>
      <c r="I149" s="424"/>
      <c r="J149" s="541"/>
      <c r="K149" s="424"/>
      <c r="L149" s="424">
        <f t="shared" ref="L149:AQ149" si="1314">SUM(L150:L160)</f>
        <v>160</v>
      </c>
      <c r="M149" s="424">
        <f t="shared" si="1314"/>
        <v>78</v>
      </c>
      <c r="N149" s="424">
        <f t="shared" si="1314"/>
        <v>2</v>
      </c>
      <c r="O149" s="765">
        <f t="shared" si="1314"/>
        <v>2</v>
      </c>
      <c r="P149" s="766">
        <f t="shared" si="1314"/>
        <v>24</v>
      </c>
      <c r="Q149" s="765">
        <f t="shared" si="1314"/>
        <v>38</v>
      </c>
      <c r="R149" s="766">
        <f t="shared" si="1314"/>
        <v>52</v>
      </c>
      <c r="S149" s="765">
        <f t="shared" si="1314"/>
        <v>88</v>
      </c>
      <c r="T149" s="766">
        <f t="shared" si="1314"/>
        <v>0</v>
      </c>
      <c r="U149" s="766">
        <f t="shared" si="1314"/>
        <v>0</v>
      </c>
      <c r="V149" s="766">
        <f t="shared" si="1314"/>
        <v>0</v>
      </c>
      <c r="W149" s="766">
        <f t="shared" si="1314"/>
        <v>0</v>
      </c>
      <c r="X149" s="765">
        <f t="shared" si="1314"/>
        <v>2</v>
      </c>
      <c r="Y149" s="765">
        <f t="shared" si="1314"/>
        <v>10.5</v>
      </c>
      <c r="Z149" s="766">
        <f t="shared" si="1314"/>
        <v>0</v>
      </c>
      <c r="AA149" s="766">
        <f t="shared" si="1314"/>
        <v>0</v>
      </c>
      <c r="AB149" s="766">
        <f t="shared" si="1314"/>
        <v>0</v>
      </c>
      <c r="AC149" s="765">
        <f t="shared" si="1314"/>
        <v>0</v>
      </c>
      <c r="AD149" s="766">
        <f t="shared" si="1314"/>
        <v>1</v>
      </c>
      <c r="AE149" s="765">
        <f t="shared" si="1314"/>
        <v>75</v>
      </c>
      <c r="AF149" s="766">
        <f t="shared" si="1314"/>
        <v>1</v>
      </c>
      <c r="AG149" s="766">
        <f t="shared" si="1314"/>
        <v>66</v>
      </c>
      <c r="AH149" s="766">
        <f t="shared" si="1314"/>
        <v>0</v>
      </c>
      <c r="AI149" s="766">
        <f t="shared" si="1314"/>
        <v>0</v>
      </c>
      <c r="AJ149" s="766">
        <f t="shared" si="1314"/>
        <v>0</v>
      </c>
      <c r="AK149" s="766">
        <f t="shared" si="1314"/>
        <v>0</v>
      </c>
      <c r="AL149" s="766">
        <f t="shared" si="1314"/>
        <v>1</v>
      </c>
      <c r="AM149" s="765">
        <f t="shared" si="1314"/>
        <v>96</v>
      </c>
      <c r="AN149" s="766">
        <f t="shared" si="1314"/>
        <v>0</v>
      </c>
      <c r="AO149" s="766">
        <f t="shared" si="1314"/>
        <v>0</v>
      </c>
      <c r="AP149" s="766">
        <f t="shared" si="1314"/>
        <v>0</v>
      </c>
      <c r="AQ149" s="765">
        <f t="shared" si="1314"/>
        <v>0</v>
      </c>
      <c r="AR149" s="766">
        <f t="shared" ref="AR149:BG149" si="1315">SUM(AR150:AR160)</f>
        <v>0</v>
      </c>
      <c r="AS149" s="765">
        <f t="shared" si="1315"/>
        <v>0</v>
      </c>
      <c r="AT149" s="766">
        <f t="shared" si="1315"/>
        <v>1</v>
      </c>
      <c r="AU149" s="766">
        <f t="shared" si="1315"/>
        <v>16</v>
      </c>
      <c r="AV149" s="766">
        <f t="shared" si="1315"/>
        <v>0</v>
      </c>
      <c r="AW149" s="766">
        <f t="shared" si="1315"/>
        <v>0</v>
      </c>
      <c r="AX149" s="766">
        <f t="shared" si="1315"/>
        <v>1</v>
      </c>
      <c r="AY149" s="766">
        <f t="shared" si="1315"/>
        <v>7.333333333333333</v>
      </c>
      <c r="AZ149" s="766">
        <f t="shared" si="1315"/>
        <v>0</v>
      </c>
      <c r="BA149" s="766">
        <f t="shared" si="1315"/>
        <v>0</v>
      </c>
      <c r="BB149" s="766">
        <f t="shared" si="1315"/>
        <v>0</v>
      </c>
      <c r="BC149" s="766">
        <f t="shared" si="1315"/>
        <v>0</v>
      </c>
      <c r="BD149" s="766">
        <f t="shared" si="1315"/>
        <v>0</v>
      </c>
      <c r="BE149" s="766">
        <f t="shared" si="1315"/>
        <v>0</v>
      </c>
      <c r="BF149" s="766">
        <f t="shared" si="1315"/>
        <v>400.83333333333331</v>
      </c>
      <c r="BG149" s="766">
        <f t="shared" si="1315"/>
        <v>137.33333333333331</v>
      </c>
      <c r="BH149" s="425"/>
      <c r="BI149" s="424"/>
      <c r="BJ149" s="424"/>
      <c r="BK149" s="424"/>
      <c r="BL149" s="424"/>
      <c r="BM149" s="424">
        <v>11</v>
      </c>
      <c r="BN149" s="974" t="s">
        <v>659</v>
      </c>
      <c r="BO149" s="975" t="s">
        <v>650</v>
      </c>
      <c r="BP149" s="927">
        <v>1</v>
      </c>
      <c r="BQ149" s="424"/>
      <c r="BR149" s="424"/>
      <c r="BS149" s="424"/>
      <c r="BT149" s="424"/>
      <c r="BU149" s="424"/>
      <c r="BV149" s="541"/>
      <c r="BW149" s="541"/>
      <c r="BX149" s="424">
        <f t="shared" ref="BX149:DC149" si="1316">SUM(BX150:BX160)</f>
        <v>130</v>
      </c>
      <c r="BY149" s="424">
        <f t="shared" si="1316"/>
        <v>112</v>
      </c>
      <c r="BZ149" s="424">
        <f t="shared" si="1316"/>
        <v>0</v>
      </c>
      <c r="CA149" s="765">
        <f t="shared" si="1316"/>
        <v>0</v>
      </c>
      <c r="CB149" s="765">
        <f t="shared" si="1316"/>
        <v>16</v>
      </c>
      <c r="CC149" s="765">
        <f t="shared" si="1316"/>
        <v>32</v>
      </c>
      <c r="CD149" s="765">
        <f t="shared" si="1316"/>
        <v>96</v>
      </c>
      <c r="CE149" s="765">
        <f t="shared" si="1316"/>
        <v>210</v>
      </c>
      <c r="CF149" s="766">
        <f t="shared" si="1316"/>
        <v>0</v>
      </c>
      <c r="CG149" s="766">
        <f t="shared" si="1316"/>
        <v>0</v>
      </c>
      <c r="CH149" s="766">
        <f t="shared" si="1316"/>
        <v>0</v>
      </c>
      <c r="CI149" s="766">
        <f t="shared" si="1316"/>
        <v>0</v>
      </c>
      <c r="CJ149" s="766">
        <f t="shared" si="1316"/>
        <v>0</v>
      </c>
      <c r="CK149" s="765">
        <f t="shared" si="1316"/>
        <v>14</v>
      </c>
      <c r="CL149" s="766">
        <f t="shared" si="1316"/>
        <v>0</v>
      </c>
      <c r="CM149" s="766">
        <f t="shared" si="1316"/>
        <v>0</v>
      </c>
      <c r="CN149" s="766">
        <f t="shared" si="1316"/>
        <v>0</v>
      </c>
      <c r="CO149" s="765">
        <f t="shared" si="1316"/>
        <v>0</v>
      </c>
      <c r="CP149" s="766">
        <f t="shared" si="1316"/>
        <v>1</v>
      </c>
      <c r="CQ149" s="765">
        <f t="shared" si="1316"/>
        <v>75</v>
      </c>
      <c r="CR149" s="766">
        <f t="shared" si="1316"/>
        <v>0</v>
      </c>
      <c r="CS149" s="766">
        <f t="shared" si="1316"/>
        <v>0</v>
      </c>
      <c r="CT149" s="766">
        <f t="shared" si="1316"/>
        <v>0</v>
      </c>
      <c r="CU149" s="766">
        <f t="shared" si="1316"/>
        <v>0</v>
      </c>
      <c r="CV149" s="766">
        <f t="shared" si="1316"/>
        <v>0</v>
      </c>
      <c r="CW149" s="766">
        <f t="shared" si="1316"/>
        <v>0</v>
      </c>
      <c r="CX149" s="766">
        <f t="shared" si="1316"/>
        <v>1</v>
      </c>
      <c r="CY149" s="765">
        <f t="shared" si="1316"/>
        <v>96</v>
      </c>
      <c r="CZ149" s="766">
        <f t="shared" si="1316"/>
        <v>0</v>
      </c>
      <c r="DA149" s="766">
        <f t="shared" si="1316"/>
        <v>0</v>
      </c>
      <c r="DB149" s="766">
        <f t="shared" si="1316"/>
        <v>1</v>
      </c>
      <c r="DC149" s="765">
        <f t="shared" si="1316"/>
        <v>8.11</v>
      </c>
      <c r="DD149" s="766">
        <f t="shared" ref="DD149:DS149" si="1317">SUM(DD150:DD160)</f>
        <v>2</v>
      </c>
      <c r="DE149" s="766">
        <f t="shared" si="1317"/>
        <v>30</v>
      </c>
      <c r="DF149" s="766">
        <f t="shared" si="1317"/>
        <v>0</v>
      </c>
      <c r="DG149" s="766">
        <f t="shared" si="1317"/>
        <v>0</v>
      </c>
      <c r="DH149" s="766">
        <f t="shared" si="1317"/>
        <v>0</v>
      </c>
      <c r="DI149" s="766">
        <f t="shared" si="1317"/>
        <v>0</v>
      </c>
      <c r="DJ149" s="766">
        <f t="shared" si="1317"/>
        <v>0</v>
      </c>
      <c r="DK149" s="766">
        <f t="shared" si="1317"/>
        <v>0</v>
      </c>
      <c r="DL149" s="766">
        <f t="shared" si="1317"/>
        <v>0</v>
      </c>
      <c r="DM149" s="766">
        <f t="shared" si="1317"/>
        <v>0</v>
      </c>
      <c r="DN149" s="766">
        <f t="shared" si="1317"/>
        <v>0</v>
      </c>
      <c r="DO149" s="766">
        <f t="shared" si="1317"/>
        <v>0</v>
      </c>
      <c r="DP149" s="766">
        <f t="shared" si="1317"/>
        <v>0</v>
      </c>
      <c r="DQ149" s="766">
        <f t="shared" si="1317"/>
        <v>0</v>
      </c>
      <c r="DR149" s="766">
        <f t="shared" si="1317"/>
        <v>465.11</v>
      </c>
      <c r="DS149" s="766">
        <f t="shared" si="1317"/>
        <v>280.11</v>
      </c>
      <c r="DT149" s="425"/>
      <c r="DU149" s="424"/>
      <c r="DV149" s="424"/>
      <c r="DW149" s="424"/>
      <c r="DX149" s="424"/>
      <c r="DY149" s="424">
        <v>11</v>
      </c>
      <c r="DZ149" s="974" t="s">
        <v>659</v>
      </c>
      <c r="EA149" s="975" t="s">
        <v>650</v>
      </c>
      <c r="EB149" s="927">
        <v>1</v>
      </c>
      <c r="EC149" s="424"/>
      <c r="ED149" s="424"/>
      <c r="EE149" s="424"/>
      <c r="EF149" s="424"/>
      <c r="EG149" s="424"/>
      <c r="EH149" s="424"/>
      <c r="EI149" s="424"/>
      <c r="EJ149" s="429">
        <f t="shared" si="1170"/>
        <v>290</v>
      </c>
      <c r="EK149" s="429">
        <f t="shared" si="1171"/>
        <v>190</v>
      </c>
      <c r="EL149" s="429">
        <f t="shared" si="1172"/>
        <v>2</v>
      </c>
      <c r="EM149" s="1058">
        <f t="shared" si="1173"/>
        <v>2</v>
      </c>
      <c r="EN149" s="1058">
        <f t="shared" si="1174"/>
        <v>40</v>
      </c>
      <c r="EO149" s="1058">
        <f t="shared" si="1175"/>
        <v>70</v>
      </c>
      <c r="EP149" s="1058">
        <f t="shared" si="1176"/>
        <v>148</v>
      </c>
      <c r="EQ149" s="1058">
        <f t="shared" si="1177"/>
        <v>298</v>
      </c>
      <c r="ER149" s="1058">
        <f t="shared" si="1178"/>
        <v>0</v>
      </c>
      <c r="ES149" s="1058">
        <f t="shared" si="1179"/>
        <v>0</v>
      </c>
      <c r="ET149" s="1058">
        <f t="shared" si="1180"/>
        <v>0</v>
      </c>
      <c r="EU149" s="1058">
        <f t="shared" si="1181"/>
        <v>0</v>
      </c>
      <c r="EV149" s="1058">
        <f t="shared" si="1182"/>
        <v>2</v>
      </c>
      <c r="EW149" s="1058">
        <f t="shared" si="1183"/>
        <v>24.5</v>
      </c>
      <c r="EX149" s="1058">
        <f t="shared" si="1184"/>
        <v>0</v>
      </c>
      <c r="EY149" s="1058">
        <f t="shared" si="1185"/>
        <v>0</v>
      </c>
      <c r="EZ149" s="1058">
        <f t="shared" si="1186"/>
        <v>0</v>
      </c>
      <c r="FA149" s="1058">
        <f t="shared" si="1187"/>
        <v>0</v>
      </c>
      <c r="FB149" s="1058">
        <f t="shared" si="1188"/>
        <v>2</v>
      </c>
      <c r="FC149" s="1058">
        <f t="shared" si="1189"/>
        <v>150</v>
      </c>
      <c r="FD149" s="1058">
        <f t="shared" si="1190"/>
        <v>1</v>
      </c>
      <c r="FE149" s="1058">
        <f t="shared" si="1191"/>
        <v>66</v>
      </c>
      <c r="FF149" s="1058">
        <f t="shared" si="1192"/>
        <v>0</v>
      </c>
      <c r="FG149" s="1058">
        <f t="shared" si="1193"/>
        <v>0</v>
      </c>
      <c r="FH149" s="1058">
        <f t="shared" si="1194"/>
        <v>0</v>
      </c>
      <c r="FI149" s="1058">
        <f t="shared" si="1195"/>
        <v>0</v>
      </c>
      <c r="FJ149" s="1058">
        <f t="shared" si="1196"/>
        <v>2</v>
      </c>
      <c r="FK149" s="1058">
        <f t="shared" si="1197"/>
        <v>192</v>
      </c>
      <c r="FL149" s="1058">
        <f t="shared" si="1198"/>
        <v>0</v>
      </c>
      <c r="FM149" s="1058">
        <f t="shared" si="1199"/>
        <v>0</v>
      </c>
      <c r="FN149" s="1058">
        <f t="shared" si="1200"/>
        <v>1</v>
      </c>
      <c r="FO149" s="1059">
        <f t="shared" si="1201"/>
        <v>8.11</v>
      </c>
      <c r="FP149" s="1058">
        <f t="shared" si="1202"/>
        <v>2</v>
      </c>
      <c r="FQ149" s="1058">
        <f t="shared" si="1203"/>
        <v>30</v>
      </c>
      <c r="FR149" s="1058">
        <f t="shared" si="1204"/>
        <v>1</v>
      </c>
      <c r="FS149" s="1058">
        <f t="shared" si="1205"/>
        <v>16</v>
      </c>
      <c r="FT149" s="1058">
        <f t="shared" si="1206"/>
        <v>0</v>
      </c>
      <c r="FU149" s="1058">
        <f t="shared" si="1207"/>
        <v>0</v>
      </c>
      <c r="FV149" s="1058">
        <f t="shared" si="1208"/>
        <v>1</v>
      </c>
      <c r="FW149" s="1058">
        <f t="shared" si="1209"/>
        <v>7.333333333333333</v>
      </c>
      <c r="FX149" s="1058">
        <f t="shared" si="1210"/>
        <v>0</v>
      </c>
      <c r="FY149" s="1058">
        <f t="shared" si="1211"/>
        <v>0</v>
      </c>
      <c r="FZ149" s="1058">
        <f t="shared" si="1212"/>
        <v>0</v>
      </c>
      <c r="GA149" s="1058">
        <f t="shared" si="1213"/>
        <v>0</v>
      </c>
      <c r="GB149" s="1058">
        <f t="shared" si="1214"/>
        <v>0</v>
      </c>
      <c r="GC149" s="1058">
        <f t="shared" si="1215"/>
        <v>0</v>
      </c>
      <c r="GE149" s="1058">
        <v>865.94333333333338</v>
      </c>
      <c r="GF149" s="1058">
        <v>417.44333333333333</v>
      </c>
      <c r="GG149" s="424"/>
      <c r="GH149" s="424"/>
      <c r="GI149" s="424"/>
      <c r="GJ149" s="424"/>
      <c r="GL149" s="559">
        <v>650</v>
      </c>
      <c r="GM149" s="559">
        <v>150</v>
      </c>
      <c r="GN149" s="470" t="s">
        <v>659</v>
      </c>
      <c r="GO149" s="463" t="s">
        <v>660</v>
      </c>
      <c r="GP149" s="463">
        <v>1</v>
      </c>
      <c r="GQ149" s="406"/>
      <c r="GR149" s="422"/>
    </row>
    <row r="150" spans="1:200" ht="24.95" customHeight="1" x14ac:dyDescent="0.45">
      <c r="A150" s="424"/>
      <c r="B150" s="951" t="s">
        <v>148</v>
      </c>
      <c r="C150" s="952" t="s">
        <v>183</v>
      </c>
      <c r="D150" s="929" t="s">
        <v>24</v>
      </c>
      <c r="E150" s="593" t="s">
        <v>323</v>
      </c>
      <c r="F150" s="593" t="s">
        <v>328</v>
      </c>
      <c r="G150" s="593">
        <v>5</v>
      </c>
      <c r="H150" s="593">
        <v>48</v>
      </c>
      <c r="I150" s="593">
        <v>2</v>
      </c>
      <c r="J150" s="660">
        <v>2</v>
      </c>
      <c r="K150" s="593">
        <f>SUM(J150)*2</f>
        <v>4</v>
      </c>
      <c r="L150" s="591">
        <v>80</v>
      </c>
      <c r="M150" s="594">
        <f t="shared" ref="M150:M153" si="1318">SUM(N150+P150+R150+T150+V150)</f>
        <v>50</v>
      </c>
      <c r="N150" s="595"/>
      <c r="O150" s="852">
        <f t="shared" ref="O150" si="1319">SUM(N150)*I150</f>
        <v>0</v>
      </c>
      <c r="P150" s="853">
        <v>14</v>
      </c>
      <c r="Q150" s="852">
        <f t="shared" ref="Q150:Q151" si="1320">P150*J150</f>
        <v>28</v>
      </c>
      <c r="R150" s="853">
        <v>36</v>
      </c>
      <c r="S150" s="852">
        <f t="shared" ref="S150:S151" si="1321">SUM(R150)*J150</f>
        <v>72</v>
      </c>
      <c r="T150" s="853"/>
      <c r="U150" s="854">
        <f t="shared" ref="U150" si="1322">SUM(T150)*K150</f>
        <v>0</v>
      </c>
      <c r="V150" s="853"/>
      <c r="W150" s="854">
        <f t="shared" ref="W150" si="1323">SUM(V150)*J150*5</f>
        <v>0</v>
      </c>
      <c r="X150" s="852">
        <f t="shared" ref="X150:X151" si="1324">SUM(J150*AX150*2+K150*AZ150*2)</f>
        <v>0</v>
      </c>
      <c r="Y150" s="852">
        <f t="shared" ref="Y150" si="1325">L150*J150*0.05</f>
        <v>8</v>
      </c>
      <c r="Z150" s="853"/>
      <c r="AA150" s="854"/>
      <c r="AB150" s="853"/>
      <c r="AC150" s="852">
        <f t="shared" ref="AC150" si="1326">SUM(AB150)*3*H150/5</f>
        <v>0</v>
      </c>
      <c r="AD150" s="853"/>
      <c r="AE150" s="855">
        <f t="shared" ref="AE150:AE151" si="1327">SUM(AD150*H150*(30+4))</f>
        <v>0</v>
      </c>
      <c r="AF150" s="853"/>
      <c r="AG150" s="854">
        <f t="shared" ref="AG150:AG151" si="1328">SUM(AF150*H150*3)</f>
        <v>0</v>
      </c>
      <c r="AH150" s="854"/>
      <c r="AI150" s="854">
        <f t="shared" ref="AI150:AI151" si="1329">SUM(AH150*H150/3)</f>
        <v>0</v>
      </c>
      <c r="AJ150" s="853"/>
      <c r="AK150" s="854">
        <f t="shared" ref="AK150:AK151" si="1330">SUM(AJ150*H150*2/3)</f>
        <v>0</v>
      </c>
      <c r="AL150" s="853">
        <v>1</v>
      </c>
      <c r="AM150" s="852">
        <f t="shared" ref="AM150" si="1331">SUM(AL150*H150*2)</f>
        <v>96</v>
      </c>
      <c r="AN150" s="853"/>
      <c r="AO150" s="854">
        <f t="shared" ref="AO150:AO151" si="1332">SUM(AN150*J150*2)</f>
        <v>0</v>
      </c>
      <c r="AP150" s="853"/>
      <c r="AQ150" s="852">
        <f t="shared" ref="AQ150:AQ151" si="1333">SUM(AP150*H150*2)</f>
        <v>0</v>
      </c>
      <c r="AR150" s="853"/>
      <c r="AS150" s="852">
        <f>SUM(J150*AR150*6)</f>
        <v>0</v>
      </c>
      <c r="AT150" s="853">
        <v>1</v>
      </c>
      <c r="AU150" s="854">
        <f t="shared" ref="AU150:AU151" si="1334">AT150*H150/3</f>
        <v>16</v>
      </c>
      <c r="AV150" s="853"/>
      <c r="AW150" s="854">
        <f t="shared" ref="AW150" si="1335">SUM(J150*AV150*6)</f>
        <v>0</v>
      </c>
      <c r="AX150" s="853"/>
      <c r="AY150" s="854">
        <f>SUM(J150*AX150*8)</f>
        <v>0</v>
      </c>
      <c r="AZ150" s="854"/>
      <c r="BA150" s="854">
        <f t="shared" ref="BA150:BA151" si="1336">SUM(AZ150*K150*5*6)</f>
        <v>0</v>
      </c>
      <c r="BB150" s="853"/>
      <c r="BC150" s="854">
        <f t="shared" ref="BC150:BC151" si="1337">SUM(BB150*K150*4*6)</f>
        <v>0</v>
      </c>
      <c r="BD150" s="853"/>
      <c r="BE150" s="854">
        <f t="shared" ref="BE150:BE151" si="1338">SUM(BD150*50)</f>
        <v>0</v>
      </c>
      <c r="BF150" s="854">
        <f t="shared" ref="BF150:BF153" si="1339">O150+Q150+S150+U150+W150+X150+Y150+AA150+AC150+AE150+AG150+AI150+AK150+AM150+AO150+AQ150+AS150+AU150+AW150+AY150+BA150+BC150+BE150</f>
        <v>220</v>
      </c>
      <c r="BG150" s="854">
        <f t="shared" ref="BG150:BG153" si="1340">BC150+BA150+AY150+AW150+AS150+AQ150+X150+W150+U150+S150+Q150+O150</f>
        <v>100</v>
      </c>
      <c r="BH150" s="84"/>
      <c r="BI150" s="49"/>
      <c r="BJ150" s="49"/>
      <c r="BK150" s="49"/>
      <c r="BL150" s="49"/>
      <c r="BM150" s="424"/>
      <c r="BN150" s="951" t="s">
        <v>148</v>
      </c>
      <c r="BO150" s="952" t="s">
        <v>183</v>
      </c>
      <c r="BP150" s="929" t="s">
        <v>24</v>
      </c>
      <c r="BQ150" s="593" t="s">
        <v>323</v>
      </c>
      <c r="BR150" s="593" t="s">
        <v>328</v>
      </c>
      <c r="BS150" s="593">
        <v>6</v>
      </c>
      <c r="BT150" s="593">
        <v>48</v>
      </c>
      <c r="BU150" s="593">
        <v>2</v>
      </c>
      <c r="BV150" s="660">
        <v>2</v>
      </c>
      <c r="BW150" s="660">
        <f>SUM(BV150)*2</f>
        <v>4</v>
      </c>
      <c r="BX150" s="591">
        <v>110</v>
      </c>
      <c r="BY150" s="594">
        <f t="shared" ref="BY150:BY153" si="1341">SUM(BZ150+CB150+CD150+CF150+CH150)</f>
        <v>94</v>
      </c>
      <c r="BZ150" s="595"/>
      <c r="CA150" s="767"/>
      <c r="CB150" s="796">
        <v>16</v>
      </c>
      <c r="CC150" s="767">
        <f t="shared" ref="CC150:CC153" si="1342">CB150*BV150</f>
        <v>32</v>
      </c>
      <c r="CD150" s="796">
        <v>78</v>
      </c>
      <c r="CE150" s="767">
        <f t="shared" ref="CE150" si="1343">SUM(CD150)*BV150</f>
        <v>156</v>
      </c>
      <c r="CF150" s="768"/>
      <c r="CG150" s="769">
        <f t="shared" ref="CG150" si="1344">SUM(CF150)*BW150</f>
        <v>0</v>
      </c>
      <c r="CH150" s="768"/>
      <c r="CI150" s="769">
        <f>SUM(CH150)*BW150</f>
        <v>0</v>
      </c>
      <c r="CJ150" s="769">
        <f t="shared" ref="CJ150" si="1345">SUM(BV150*DJ150*2+BW150*DL150*2)</f>
        <v>0</v>
      </c>
      <c r="CK150" s="767">
        <f t="shared" ref="CK150:CK153" si="1346">BX150*BV150*0.05</f>
        <v>11</v>
      </c>
      <c r="CL150" s="768"/>
      <c r="CM150" s="769"/>
      <c r="CN150" s="768"/>
      <c r="CO150" s="767">
        <f t="shared" ref="CO150" si="1347">SUM(CN150)*3*BT150/5</f>
        <v>0</v>
      </c>
      <c r="CP150" s="768"/>
      <c r="CQ150" s="770">
        <f t="shared" ref="CQ150" si="1348">SUM(CP150*BT150*(30+4))</f>
        <v>0</v>
      </c>
      <c r="CR150" s="768"/>
      <c r="CS150" s="769">
        <f t="shared" ref="CS150" si="1349">SUM(CR150*BT150*3)</f>
        <v>0</v>
      </c>
      <c r="CT150" s="769"/>
      <c r="CU150" s="769">
        <f t="shared" ref="CU150" si="1350">SUM(CT150*BT150/3)</f>
        <v>0</v>
      </c>
      <c r="CV150" s="768"/>
      <c r="CW150" s="769">
        <f t="shared" ref="CW150" si="1351">SUM(CV150*BT150*2/3)</f>
        <v>0</v>
      </c>
      <c r="CX150" s="768">
        <v>1</v>
      </c>
      <c r="CY150" s="767">
        <f t="shared" ref="CY150:CY153" si="1352">SUM(CX150*BT150*2)</f>
        <v>96</v>
      </c>
      <c r="CZ150" s="768"/>
      <c r="DA150" s="769">
        <f t="shared" ref="DA150" si="1353">SUM(CZ150*BV150*2)</f>
        <v>0</v>
      </c>
      <c r="DB150" s="768"/>
      <c r="DC150" s="767">
        <f t="shared" ref="DC150" si="1354">SUM(DB150*BT150*2)</f>
        <v>0</v>
      </c>
      <c r="DD150" s="768">
        <v>1</v>
      </c>
      <c r="DE150" s="769">
        <f>DD150*BV150*6</f>
        <v>12</v>
      </c>
      <c r="DF150" s="768"/>
      <c r="DG150" s="769">
        <f t="shared" ref="DG150:DG153" si="1355">DF150*BT150/3</f>
        <v>0</v>
      </c>
      <c r="DH150" s="768"/>
      <c r="DI150" s="769">
        <f t="shared" ref="DI150" si="1356">SUM(BV150*DH150*6)</f>
        <v>0</v>
      </c>
      <c r="DJ150" s="768"/>
      <c r="DK150" s="769">
        <f>SUM(BV150*DJ150*8)</f>
        <v>0</v>
      </c>
      <c r="DL150" s="769"/>
      <c r="DM150" s="769">
        <f t="shared" ref="DM150" si="1357">SUM(DL150*BW150*5*6)</f>
        <v>0</v>
      </c>
      <c r="DN150" s="768"/>
      <c r="DO150" s="769">
        <f t="shared" ref="DO150" si="1358">SUM(DN150*BW150*4*6)</f>
        <v>0</v>
      </c>
      <c r="DP150" s="768"/>
      <c r="DQ150" s="769">
        <f t="shared" ref="DQ150" si="1359">SUM(DP150*50)</f>
        <v>0</v>
      </c>
      <c r="DR150" s="769">
        <f t="shared" ref="DR150:DR153" si="1360">CA150+CC150+CE150+CG150+CI150+CJ150+CK150+CM150+CO150+CQ150+CS150+CU150+CW150+CY150+DA150+DC150+DE150+DG150+DI150+DK150+DM150+DO150+DQ150</f>
        <v>307</v>
      </c>
      <c r="DS150" s="769">
        <f t="shared" ref="DS150:DS153" si="1361">DO150+DM150+DK150+DI150+DE150+DC150+CJ150+CI150+CG150+CE150+CC150+CA150</f>
        <v>200</v>
      </c>
      <c r="DT150" s="84"/>
      <c r="DU150" s="633"/>
      <c r="DV150" s="631"/>
      <c r="DW150" s="49"/>
      <c r="DX150" s="49"/>
      <c r="DY150" s="424"/>
      <c r="DZ150" s="971"/>
      <c r="EA150" s="972"/>
      <c r="EB150" s="611"/>
      <c r="EC150" s="424"/>
      <c r="ED150" s="424"/>
      <c r="EE150" s="424"/>
      <c r="EF150" s="424"/>
      <c r="EG150" s="424"/>
      <c r="EH150" s="424"/>
      <c r="EI150" s="424"/>
      <c r="EJ150" s="429">
        <f t="shared" si="1170"/>
        <v>190</v>
      </c>
      <c r="EK150" s="429">
        <f t="shared" si="1171"/>
        <v>144</v>
      </c>
      <c r="EL150" s="429">
        <f t="shared" si="1172"/>
        <v>0</v>
      </c>
      <c r="EM150" s="1058">
        <f t="shared" si="1173"/>
        <v>0</v>
      </c>
      <c r="EN150" s="1058">
        <f t="shared" si="1174"/>
        <v>30</v>
      </c>
      <c r="EO150" s="1058">
        <f t="shared" si="1175"/>
        <v>60</v>
      </c>
      <c r="EP150" s="1058">
        <f t="shared" si="1176"/>
        <v>114</v>
      </c>
      <c r="EQ150" s="1058">
        <f t="shared" si="1177"/>
        <v>228</v>
      </c>
      <c r="ER150" s="1058">
        <f t="shared" si="1178"/>
        <v>0</v>
      </c>
      <c r="ES150" s="1058">
        <f t="shared" si="1179"/>
        <v>0</v>
      </c>
      <c r="ET150" s="1058">
        <f t="shared" si="1180"/>
        <v>0</v>
      </c>
      <c r="EU150" s="1058">
        <f t="shared" si="1181"/>
        <v>0</v>
      </c>
      <c r="EV150" s="1058">
        <f t="shared" si="1182"/>
        <v>0</v>
      </c>
      <c r="EW150" s="1058">
        <f t="shared" si="1183"/>
        <v>19</v>
      </c>
      <c r="EX150" s="1058">
        <f t="shared" si="1184"/>
        <v>0</v>
      </c>
      <c r="EY150" s="1058">
        <f t="shared" si="1185"/>
        <v>0</v>
      </c>
      <c r="EZ150" s="1058">
        <f t="shared" si="1186"/>
        <v>0</v>
      </c>
      <c r="FA150" s="1058">
        <f t="shared" si="1187"/>
        <v>0</v>
      </c>
      <c r="FB150" s="1058">
        <f t="shared" si="1188"/>
        <v>0</v>
      </c>
      <c r="FC150" s="1058">
        <f t="shared" si="1189"/>
        <v>0</v>
      </c>
      <c r="FD150" s="1058">
        <f t="shared" si="1190"/>
        <v>0</v>
      </c>
      <c r="FE150" s="1058">
        <f t="shared" si="1191"/>
        <v>0</v>
      </c>
      <c r="FF150" s="1058">
        <f t="shared" si="1192"/>
        <v>0</v>
      </c>
      <c r="FG150" s="1058">
        <f t="shared" si="1193"/>
        <v>0</v>
      </c>
      <c r="FH150" s="1058">
        <f t="shared" si="1194"/>
        <v>0</v>
      </c>
      <c r="FI150" s="1058">
        <f t="shared" si="1195"/>
        <v>0</v>
      </c>
      <c r="FJ150" s="1058">
        <f t="shared" si="1196"/>
        <v>2</v>
      </c>
      <c r="FK150" s="1058">
        <f t="shared" si="1197"/>
        <v>192</v>
      </c>
      <c r="FL150" s="1058">
        <f t="shared" si="1198"/>
        <v>0</v>
      </c>
      <c r="FM150" s="1058">
        <f t="shared" si="1199"/>
        <v>0</v>
      </c>
      <c r="FN150" s="1058">
        <f t="shared" si="1200"/>
        <v>0</v>
      </c>
      <c r="FO150" s="1059">
        <f t="shared" si="1201"/>
        <v>0</v>
      </c>
      <c r="FP150" s="1058">
        <f t="shared" si="1202"/>
        <v>1</v>
      </c>
      <c r="FQ150" s="1058">
        <f t="shared" si="1203"/>
        <v>12</v>
      </c>
      <c r="FR150" s="1058">
        <f t="shared" si="1204"/>
        <v>1</v>
      </c>
      <c r="FS150" s="1058">
        <f t="shared" si="1205"/>
        <v>16</v>
      </c>
      <c r="FT150" s="1058">
        <f t="shared" si="1206"/>
        <v>0</v>
      </c>
      <c r="FU150" s="1058">
        <f t="shared" si="1207"/>
        <v>0</v>
      </c>
      <c r="FV150" s="1058">
        <f t="shared" si="1208"/>
        <v>0</v>
      </c>
      <c r="FW150" s="1058">
        <f t="shared" si="1209"/>
        <v>0</v>
      </c>
      <c r="FX150" s="1058">
        <f t="shared" si="1210"/>
        <v>0</v>
      </c>
      <c r="FY150" s="1058">
        <f t="shared" si="1211"/>
        <v>0</v>
      </c>
      <c r="FZ150" s="1058">
        <f t="shared" si="1212"/>
        <v>0</v>
      </c>
      <c r="GA150" s="1058">
        <f t="shared" si="1213"/>
        <v>0</v>
      </c>
      <c r="GB150" s="1058">
        <f t="shared" si="1214"/>
        <v>0</v>
      </c>
      <c r="GC150" s="1058">
        <f t="shared" si="1215"/>
        <v>0</v>
      </c>
      <c r="GE150" s="1058">
        <v>527</v>
      </c>
      <c r="GF150" s="1058">
        <v>300</v>
      </c>
      <c r="GG150" s="424"/>
      <c r="GH150" s="424"/>
      <c r="GI150" s="424"/>
      <c r="GJ150" s="424"/>
      <c r="GL150" s="559"/>
      <c r="GM150" s="559"/>
      <c r="GN150" s="9"/>
      <c r="GO150" s="17"/>
      <c r="GP150" s="17"/>
      <c r="GQ150" s="406"/>
      <c r="GR150" s="422"/>
    </row>
    <row r="151" spans="1:200" ht="24.95" customHeight="1" x14ac:dyDescent="0.45">
      <c r="A151" s="424"/>
      <c r="B151" s="951" t="s">
        <v>148</v>
      </c>
      <c r="C151" s="952" t="s">
        <v>183</v>
      </c>
      <c r="D151" s="929" t="s">
        <v>24</v>
      </c>
      <c r="E151" s="593" t="s">
        <v>323</v>
      </c>
      <c r="F151" s="593" t="s">
        <v>383</v>
      </c>
      <c r="G151" s="592">
        <v>7</v>
      </c>
      <c r="H151" s="593">
        <v>22</v>
      </c>
      <c r="I151" s="593">
        <v>2</v>
      </c>
      <c r="J151" s="660">
        <v>1</v>
      </c>
      <c r="K151" s="593">
        <f>SUM(J151)*2</f>
        <v>2</v>
      </c>
      <c r="L151" s="591">
        <v>50</v>
      </c>
      <c r="M151" s="594">
        <f t="shared" si="1318"/>
        <v>26</v>
      </c>
      <c r="N151" s="595"/>
      <c r="O151" s="852"/>
      <c r="P151" s="853">
        <v>10</v>
      </c>
      <c r="Q151" s="852">
        <f t="shared" si="1320"/>
        <v>10</v>
      </c>
      <c r="R151" s="853">
        <v>16</v>
      </c>
      <c r="S151" s="852">
        <f t="shared" si="1321"/>
        <v>16</v>
      </c>
      <c r="T151" s="853"/>
      <c r="U151" s="854">
        <f t="shared" ref="U151" si="1362">SUM(T151)*K151</f>
        <v>0</v>
      </c>
      <c r="V151" s="853"/>
      <c r="W151" s="854">
        <f t="shared" ref="W151" si="1363">SUM(V151)*J151*5</f>
        <v>0</v>
      </c>
      <c r="X151" s="852">
        <f t="shared" si="1324"/>
        <v>2</v>
      </c>
      <c r="Y151" s="852">
        <f>L151*J151*0.05</f>
        <v>2.5</v>
      </c>
      <c r="Z151" s="853"/>
      <c r="AA151" s="854"/>
      <c r="AB151" s="853"/>
      <c r="AC151" s="852">
        <f>SUM(AB151)*3*H151/5</f>
        <v>0</v>
      </c>
      <c r="AD151" s="853"/>
      <c r="AE151" s="855">
        <f t="shared" si="1327"/>
        <v>0</v>
      </c>
      <c r="AF151" s="853">
        <v>1</v>
      </c>
      <c r="AG151" s="854">
        <f t="shared" si="1328"/>
        <v>66</v>
      </c>
      <c r="AH151" s="853"/>
      <c r="AI151" s="854">
        <f t="shared" si="1329"/>
        <v>0</v>
      </c>
      <c r="AJ151" s="853"/>
      <c r="AK151" s="854">
        <f t="shared" si="1330"/>
        <v>0</v>
      </c>
      <c r="AL151" s="853"/>
      <c r="AM151" s="852">
        <f>SUM(AL151*H151*2)</f>
        <v>0</v>
      </c>
      <c r="AN151" s="853"/>
      <c r="AO151" s="854">
        <f t="shared" si="1332"/>
        <v>0</v>
      </c>
      <c r="AP151" s="853"/>
      <c r="AQ151" s="852">
        <f t="shared" si="1333"/>
        <v>0</v>
      </c>
      <c r="AR151" s="853"/>
      <c r="AS151" s="852">
        <f>AR151*H151/3</f>
        <v>0</v>
      </c>
      <c r="AT151" s="853"/>
      <c r="AU151" s="854">
        <f t="shared" si="1334"/>
        <v>0</v>
      </c>
      <c r="AV151" s="853"/>
      <c r="AW151" s="854">
        <f>SUM(J151*AV151*6)</f>
        <v>0</v>
      </c>
      <c r="AX151" s="853">
        <v>1</v>
      </c>
      <c r="AY151" s="854">
        <f>AX151*H151/3</f>
        <v>7.333333333333333</v>
      </c>
      <c r="AZ151" s="853"/>
      <c r="BA151" s="854">
        <f t="shared" si="1336"/>
        <v>0</v>
      </c>
      <c r="BB151" s="853"/>
      <c r="BC151" s="854">
        <f t="shared" si="1337"/>
        <v>0</v>
      </c>
      <c r="BD151" s="853"/>
      <c r="BE151" s="854">
        <f t="shared" si="1338"/>
        <v>0</v>
      </c>
      <c r="BF151" s="854">
        <f t="shared" si="1339"/>
        <v>103.83333333333333</v>
      </c>
      <c r="BG151" s="854">
        <f t="shared" si="1340"/>
        <v>35.333333333333329</v>
      </c>
      <c r="BH151" s="84"/>
      <c r="BI151" s="424"/>
      <c r="BJ151" s="424"/>
      <c r="BK151" s="424"/>
      <c r="BL151" s="424"/>
      <c r="BM151" s="424"/>
      <c r="BN151" s="1016" t="s">
        <v>344</v>
      </c>
      <c r="BO151" s="1017" t="s">
        <v>183</v>
      </c>
      <c r="BP151" s="1006" t="s">
        <v>24</v>
      </c>
      <c r="BQ151" s="733" t="s">
        <v>323</v>
      </c>
      <c r="BR151" s="733" t="s">
        <v>512</v>
      </c>
      <c r="BS151" s="732">
        <v>10</v>
      </c>
      <c r="BT151" s="733">
        <v>69</v>
      </c>
      <c r="BU151" s="733">
        <v>2</v>
      </c>
      <c r="BV151" s="563">
        <v>3</v>
      </c>
      <c r="BW151" s="563">
        <f>SUM(BV151)*2</f>
        <v>6</v>
      </c>
      <c r="BX151" s="729">
        <v>20</v>
      </c>
      <c r="BY151" s="734">
        <f t="shared" si="1341"/>
        <v>18</v>
      </c>
      <c r="BZ151" s="731"/>
      <c r="CA151" s="774"/>
      <c r="CB151" s="808"/>
      <c r="CC151" s="774">
        <f t="shared" si="1342"/>
        <v>0</v>
      </c>
      <c r="CD151" s="808">
        <v>18</v>
      </c>
      <c r="CE151" s="774">
        <f>SUM(CD151)*BV151</f>
        <v>54</v>
      </c>
      <c r="CF151" s="809"/>
      <c r="CG151" s="779">
        <f>SUM(CF151)*BW151</f>
        <v>0</v>
      </c>
      <c r="CH151" s="809"/>
      <c r="CI151" s="779">
        <f>SUM(CH151)*BV151*5</f>
        <v>0</v>
      </c>
      <c r="CJ151" s="779"/>
      <c r="CK151" s="774">
        <f t="shared" si="1346"/>
        <v>3</v>
      </c>
      <c r="CL151" s="809"/>
      <c r="CM151" s="779"/>
      <c r="CN151" s="809"/>
      <c r="CO151" s="774">
        <f>SUM(CN151)*3*BT151/5</f>
        <v>0</v>
      </c>
      <c r="CP151" s="809"/>
      <c r="CQ151" s="810">
        <f>SUM(CP151*BT151*(30+4))</f>
        <v>0</v>
      </c>
      <c r="CR151" s="809"/>
      <c r="CS151" s="779">
        <f>SUM(CR151*BT151*3)</f>
        <v>0</v>
      </c>
      <c r="CT151" s="809"/>
      <c r="CU151" s="779">
        <f>SUM(CT151*BT151/3)</f>
        <v>0</v>
      </c>
      <c r="CV151" s="809"/>
      <c r="CW151" s="779">
        <f>SUM(CV151*BT151*2/3)</f>
        <v>0</v>
      </c>
      <c r="CX151" s="809"/>
      <c r="CY151" s="774">
        <f t="shared" si="1352"/>
        <v>0</v>
      </c>
      <c r="CZ151" s="809"/>
      <c r="DA151" s="779">
        <f>SUM(CZ151*BV151)</f>
        <v>0</v>
      </c>
      <c r="DB151" s="809"/>
      <c r="DC151" s="774">
        <f>SUM(DB151*BT151*2)</f>
        <v>0</v>
      </c>
      <c r="DD151" s="809">
        <v>1</v>
      </c>
      <c r="DE151" s="779">
        <f t="shared" ref="DE151" si="1364">DD151*BV151*6</f>
        <v>18</v>
      </c>
      <c r="DF151" s="811"/>
      <c r="DG151" s="779">
        <f t="shared" si="1355"/>
        <v>0</v>
      </c>
      <c r="DH151" s="809"/>
      <c r="DI151" s="779">
        <f>SUM(DH151*BT151/3)</f>
        <v>0</v>
      </c>
      <c r="DJ151" s="809"/>
      <c r="DK151" s="779">
        <f>SUM(BV151*DJ151*8)</f>
        <v>0</v>
      </c>
      <c r="DL151" s="809"/>
      <c r="DM151" s="779">
        <f>SUM(DL151*BW151*5*6)</f>
        <v>0</v>
      </c>
      <c r="DN151" s="809"/>
      <c r="DO151" s="779">
        <f>SUM(DN151*BW151*4*6)</f>
        <v>0</v>
      </c>
      <c r="DP151" s="809"/>
      <c r="DQ151" s="779">
        <f>SUM(DP151*50)</f>
        <v>0</v>
      </c>
      <c r="DR151" s="779">
        <f t="shared" si="1360"/>
        <v>75</v>
      </c>
      <c r="DS151" s="779">
        <f t="shared" si="1361"/>
        <v>72</v>
      </c>
      <c r="DT151" s="84"/>
      <c r="DU151" s="424"/>
      <c r="DV151" s="631"/>
      <c r="DW151" s="424"/>
      <c r="DX151" s="424"/>
      <c r="DY151" s="424"/>
      <c r="DZ151" s="971"/>
      <c r="EA151" s="972"/>
      <c r="EB151" s="611"/>
      <c r="EC151" s="424"/>
      <c r="ED151" s="424"/>
      <c r="EE151" s="424"/>
      <c r="EF151" s="424"/>
      <c r="EG151" s="424"/>
      <c r="EH151" s="424"/>
      <c r="EI151" s="424"/>
      <c r="EJ151" s="429">
        <f t="shared" si="1170"/>
        <v>70</v>
      </c>
      <c r="EK151" s="429">
        <f t="shared" si="1171"/>
        <v>44</v>
      </c>
      <c r="EL151" s="429">
        <f t="shared" si="1172"/>
        <v>0</v>
      </c>
      <c r="EM151" s="1058">
        <f t="shared" si="1173"/>
        <v>0</v>
      </c>
      <c r="EN151" s="1058">
        <f t="shared" si="1174"/>
        <v>10</v>
      </c>
      <c r="EO151" s="1058">
        <f t="shared" si="1175"/>
        <v>10</v>
      </c>
      <c r="EP151" s="1058">
        <f t="shared" si="1176"/>
        <v>34</v>
      </c>
      <c r="EQ151" s="1058">
        <f t="shared" si="1177"/>
        <v>70</v>
      </c>
      <c r="ER151" s="1058">
        <f t="shared" si="1178"/>
        <v>0</v>
      </c>
      <c r="ES151" s="1058">
        <f t="shared" si="1179"/>
        <v>0</v>
      </c>
      <c r="ET151" s="1058">
        <f t="shared" si="1180"/>
        <v>0</v>
      </c>
      <c r="EU151" s="1058">
        <f t="shared" si="1181"/>
        <v>0</v>
      </c>
      <c r="EV151" s="1058">
        <f t="shared" si="1182"/>
        <v>2</v>
      </c>
      <c r="EW151" s="1058">
        <f t="shared" si="1183"/>
        <v>5.5</v>
      </c>
      <c r="EX151" s="1058">
        <f t="shared" si="1184"/>
        <v>0</v>
      </c>
      <c r="EY151" s="1058">
        <f t="shared" si="1185"/>
        <v>0</v>
      </c>
      <c r="EZ151" s="1058">
        <f t="shared" si="1186"/>
        <v>0</v>
      </c>
      <c r="FA151" s="1058">
        <f t="shared" si="1187"/>
        <v>0</v>
      </c>
      <c r="FB151" s="1058">
        <f t="shared" si="1188"/>
        <v>0</v>
      </c>
      <c r="FC151" s="1058">
        <f t="shared" si="1189"/>
        <v>0</v>
      </c>
      <c r="FD151" s="1058">
        <f t="shared" si="1190"/>
        <v>1</v>
      </c>
      <c r="FE151" s="1058">
        <f t="shared" si="1191"/>
        <v>66</v>
      </c>
      <c r="FF151" s="1058">
        <f t="shared" si="1192"/>
        <v>0</v>
      </c>
      <c r="FG151" s="1058">
        <f t="shared" si="1193"/>
        <v>0</v>
      </c>
      <c r="FH151" s="1058">
        <f t="shared" si="1194"/>
        <v>0</v>
      </c>
      <c r="FI151" s="1058">
        <f t="shared" si="1195"/>
        <v>0</v>
      </c>
      <c r="FJ151" s="1058">
        <f t="shared" si="1196"/>
        <v>0</v>
      </c>
      <c r="FK151" s="1058">
        <f t="shared" si="1197"/>
        <v>0</v>
      </c>
      <c r="FL151" s="1058">
        <f t="shared" si="1198"/>
        <v>0</v>
      </c>
      <c r="FM151" s="1058">
        <f t="shared" si="1199"/>
        <v>0</v>
      </c>
      <c r="FN151" s="1058">
        <f t="shared" si="1200"/>
        <v>0</v>
      </c>
      <c r="FO151" s="1059">
        <f t="shared" si="1201"/>
        <v>0</v>
      </c>
      <c r="FP151" s="1058">
        <f t="shared" si="1202"/>
        <v>1</v>
      </c>
      <c r="FQ151" s="1058">
        <f t="shared" si="1203"/>
        <v>18</v>
      </c>
      <c r="FR151" s="1058">
        <f t="shared" si="1204"/>
        <v>0</v>
      </c>
      <c r="FS151" s="1058">
        <f t="shared" si="1205"/>
        <v>0</v>
      </c>
      <c r="FT151" s="1058">
        <f t="shared" si="1206"/>
        <v>0</v>
      </c>
      <c r="FU151" s="1058">
        <f t="shared" si="1207"/>
        <v>0</v>
      </c>
      <c r="FV151" s="1058">
        <f t="shared" si="1208"/>
        <v>1</v>
      </c>
      <c r="FW151" s="1058">
        <f t="shared" si="1209"/>
        <v>7.333333333333333</v>
      </c>
      <c r="FX151" s="1058">
        <f t="shared" si="1210"/>
        <v>0</v>
      </c>
      <c r="FY151" s="1058">
        <f t="shared" si="1211"/>
        <v>0</v>
      </c>
      <c r="FZ151" s="1058">
        <f t="shared" si="1212"/>
        <v>0</v>
      </c>
      <c r="GA151" s="1058">
        <f t="shared" si="1213"/>
        <v>0</v>
      </c>
      <c r="GB151" s="1058">
        <f t="shared" si="1214"/>
        <v>0</v>
      </c>
      <c r="GC151" s="1058">
        <f t="shared" si="1215"/>
        <v>0</v>
      </c>
      <c r="GE151" s="1058">
        <v>178.83333333333331</v>
      </c>
      <c r="GF151" s="1058">
        <v>107.33333333333333</v>
      </c>
      <c r="GG151" s="424"/>
      <c r="GH151" s="424"/>
      <c r="GI151" s="424"/>
      <c r="GJ151" s="424"/>
      <c r="GL151" s="559"/>
      <c r="GM151" s="559"/>
      <c r="GN151" s="9"/>
      <c r="GO151" s="17"/>
      <c r="GP151" s="17"/>
      <c r="GQ151" s="406"/>
      <c r="GR151" s="422"/>
    </row>
    <row r="152" spans="1:200" ht="24.95" customHeight="1" x14ac:dyDescent="0.45">
      <c r="A152" s="424"/>
      <c r="B152" s="985" t="s">
        <v>155</v>
      </c>
      <c r="C152" s="986" t="s">
        <v>183</v>
      </c>
      <c r="D152" s="943" t="s">
        <v>24</v>
      </c>
      <c r="E152" s="653" t="s">
        <v>323</v>
      </c>
      <c r="F152" s="654" t="s">
        <v>125</v>
      </c>
      <c r="G152" s="654">
        <v>7</v>
      </c>
      <c r="H152" s="653">
        <v>91</v>
      </c>
      <c r="I152" s="653">
        <v>1</v>
      </c>
      <c r="J152" s="660">
        <v>4</v>
      </c>
      <c r="K152" s="653">
        <f t="shared" ref="K152" si="1365">SUM(J152)*2</f>
        <v>8</v>
      </c>
      <c r="L152" s="652">
        <v>30</v>
      </c>
      <c r="M152" s="655">
        <f t="shared" si="1318"/>
        <v>2</v>
      </c>
      <c r="N152" s="604">
        <v>2</v>
      </c>
      <c r="O152" s="852">
        <f t="shared" ref="O152" si="1366">SUM(N152)*I152</f>
        <v>2</v>
      </c>
      <c r="P152" s="858"/>
      <c r="Q152" s="852"/>
      <c r="R152" s="858"/>
      <c r="S152" s="852"/>
      <c r="T152" s="858"/>
      <c r="U152" s="887"/>
      <c r="V152" s="858"/>
      <c r="W152" s="887"/>
      <c r="X152" s="887"/>
      <c r="Y152" s="852"/>
      <c r="Z152" s="858"/>
      <c r="AA152" s="887"/>
      <c r="AB152" s="858"/>
      <c r="AC152" s="852"/>
      <c r="AD152" s="858"/>
      <c r="AE152" s="855"/>
      <c r="AF152" s="858"/>
      <c r="AG152" s="887"/>
      <c r="AH152" s="858"/>
      <c r="AI152" s="887"/>
      <c r="AJ152" s="858"/>
      <c r="AK152" s="887"/>
      <c r="AL152" s="858"/>
      <c r="AM152" s="852"/>
      <c r="AN152" s="858"/>
      <c r="AO152" s="887"/>
      <c r="AP152" s="858"/>
      <c r="AQ152" s="852"/>
      <c r="AR152" s="858"/>
      <c r="AS152" s="852"/>
      <c r="AT152" s="858"/>
      <c r="AU152" s="854"/>
      <c r="AV152" s="858"/>
      <c r="AW152" s="887"/>
      <c r="AX152" s="858"/>
      <c r="AY152" s="887"/>
      <c r="AZ152" s="858"/>
      <c r="BA152" s="887"/>
      <c r="BB152" s="858"/>
      <c r="BC152" s="887"/>
      <c r="BD152" s="858"/>
      <c r="BE152" s="887"/>
      <c r="BF152" s="854">
        <f t="shared" si="1339"/>
        <v>2</v>
      </c>
      <c r="BG152" s="854">
        <f t="shared" si="1340"/>
        <v>2</v>
      </c>
      <c r="BH152" s="84"/>
      <c r="BI152" s="424"/>
      <c r="BJ152" s="424"/>
      <c r="BK152" s="424"/>
      <c r="BL152" s="424"/>
      <c r="BM152" s="424"/>
      <c r="BN152" s="955" t="s">
        <v>175</v>
      </c>
      <c r="BO152" s="956" t="s">
        <v>183</v>
      </c>
      <c r="BP152" s="932" t="s">
        <v>24</v>
      </c>
      <c r="BQ152" s="160" t="s">
        <v>323</v>
      </c>
      <c r="BR152" s="160" t="s">
        <v>126</v>
      </c>
      <c r="BS152" s="260">
        <v>10</v>
      </c>
      <c r="BT152" s="160">
        <v>5</v>
      </c>
      <c r="BU152" s="160">
        <v>1</v>
      </c>
      <c r="BV152" s="563">
        <v>1</v>
      </c>
      <c r="BW152" s="563">
        <v>1</v>
      </c>
      <c r="BX152" s="159"/>
      <c r="BY152" s="259">
        <f t="shared" si="1341"/>
        <v>0</v>
      </c>
      <c r="BZ152" s="258"/>
      <c r="CA152" s="774">
        <f t="shared" ref="CA152" si="1367">SUM(BZ152)*BU152</f>
        <v>0</v>
      </c>
      <c r="CB152" s="808"/>
      <c r="CC152" s="774">
        <f t="shared" si="1342"/>
        <v>0</v>
      </c>
      <c r="CD152" s="808"/>
      <c r="CE152" s="774">
        <f t="shared" ref="CE152" si="1368">SUM(CD152)*BV152</f>
        <v>0</v>
      </c>
      <c r="CF152" s="775"/>
      <c r="CG152" s="776">
        <f t="shared" ref="CG152:CG153" si="1369">SUM(CF152)*BW152</f>
        <v>0</v>
      </c>
      <c r="CH152" s="775"/>
      <c r="CI152" s="776">
        <f t="shared" ref="CI152" si="1370">SUM(CH152)*BV152*5</f>
        <v>0</v>
      </c>
      <c r="CJ152" s="776"/>
      <c r="CK152" s="774">
        <f t="shared" si="1346"/>
        <v>0</v>
      </c>
      <c r="CL152" s="775"/>
      <c r="CM152" s="776"/>
      <c r="CN152" s="775"/>
      <c r="CO152" s="774">
        <f t="shared" ref="CO152" si="1371">SUM(CN152)*3*BT152/5</f>
        <v>0</v>
      </c>
      <c r="CP152" s="775">
        <v>1</v>
      </c>
      <c r="CQ152" s="777">
        <f>SUM(CP152*BT152*(15))</f>
        <v>75</v>
      </c>
      <c r="CR152" s="775"/>
      <c r="CS152" s="776">
        <f t="shared" ref="CS152" si="1372">SUM(CR152*BT152*3)</f>
        <v>0</v>
      </c>
      <c r="CT152" s="775"/>
      <c r="CU152" s="776">
        <f t="shared" ref="CU152:CU153" si="1373">SUM(CT152*BT152/3)</f>
        <v>0</v>
      </c>
      <c r="CV152" s="775"/>
      <c r="CW152" s="776">
        <f t="shared" ref="CW152" si="1374">SUM(CV152*BT152*2/3)</f>
        <v>0</v>
      </c>
      <c r="CX152" s="775"/>
      <c r="CY152" s="774">
        <f t="shared" si="1352"/>
        <v>0</v>
      </c>
      <c r="CZ152" s="775"/>
      <c r="DA152" s="776">
        <f t="shared" ref="DA152:DA153" si="1375">SUM(CZ152*BV152)</f>
        <v>0</v>
      </c>
      <c r="DB152" s="775"/>
      <c r="DC152" s="774">
        <f t="shared" ref="DC152" si="1376">SUM(DB152*BT152*2)</f>
        <v>0</v>
      </c>
      <c r="DD152" s="775"/>
      <c r="DE152" s="776">
        <f t="shared" ref="DE152" si="1377">SUM(BV152*DD152*6)</f>
        <v>0</v>
      </c>
      <c r="DF152" s="778"/>
      <c r="DG152" s="779">
        <f t="shared" si="1355"/>
        <v>0</v>
      </c>
      <c r="DH152" s="775"/>
      <c r="DI152" s="776">
        <f t="shared" ref="DI152:DI153" si="1378">SUM(DH152*BT152/3)</f>
        <v>0</v>
      </c>
      <c r="DJ152" s="775"/>
      <c r="DK152" s="776">
        <f t="shared" ref="DK152" si="1379">SUM(BV152*DJ152*8)</f>
        <v>0</v>
      </c>
      <c r="DL152" s="775"/>
      <c r="DM152" s="776">
        <f>SUM(DL152*BW152*3*8)</f>
        <v>0</v>
      </c>
      <c r="DN152" s="775"/>
      <c r="DO152" s="776">
        <f t="shared" ref="DO152:DO153" si="1380">SUM(DN152*BW152*4*6)</f>
        <v>0</v>
      </c>
      <c r="DP152" s="775"/>
      <c r="DQ152" s="776">
        <f t="shared" ref="DQ152:DQ153" si="1381">SUM(DP152*50)</f>
        <v>0</v>
      </c>
      <c r="DR152" s="779">
        <f t="shared" si="1360"/>
        <v>75</v>
      </c>
      <c r="DS152" s="779">
        <f t="shared" si="1361"/>
        <v>0</v>
      </c>
      <c r="DT152" s="84"/>
      <c r="DU152" s="424"/>
      <c r="DV152" s="424"/>
      <c r="DW152" s="424"/>
      <c r="DX152" s="424"/>
      <c r="DY152" s="424"/>
      <c r="DZ152" s="971"/>
      <c r="EA152" s="972"/>
      <c r="EB152" s="611"/>
      <c r="EC152" s="424"/>
      <c r="ED152" s="424"/>
      <c r="EE152" s="424"/>
      <c r="EF152" s="424"/>
      <c r="EG152" s="424"/>
      <c r="EH152" s="424"/>
      <c r="EI152" s="424"/>
      <c r="EJ152" s="429">
        <f t="shared" si="1170"/>
        <v>30</v>
      </c>
      <c r="EK152" s="429">
        <f t="shared" si="1171"/>
        <v>2</v>
      </c>
      <c r="EL152" s="429">
        <f t="shared" si="1172"/>
        <v>2</v>
      </c>
      <c r="EM152" s="1058">
        <f t="shared" si="1173"/>
        <v>2</v>
      </c>
      <c r="EN152" s="1058">
        <f t="shared" si="1174"/>
        <v>0</v>
      </c>
      <c r="EO152" s="1058">
        <f t="shared" si="1175"/>
        <v>0</v>
      </c>
      <c r="EP152" s="1058">
        <f t="shared" si="1176"/>
        <v>0</v>
      </c>
      <c r="EQ152" s="1058">
        <f t="shared" si="1177"/>
        <v>0</v>
      </c>
      <c r="ER152" s="1058">
        <f t="shared" si="1178"/>
        <v>0</v>
      </c>
      <c r="ES152" s="1058">
        <f t="shared" si="1179"/>
        <v>0</v>
      </c>
      <c r="ET152" s="1058">
        <f t="shared" si="1180"/>
        <v>0</v>
      </c>
      <c r="EU152" s="1058">
        <f t="shared" si="1181"/>
        <v>0</v>
      </c>
      <c r="EV152" s="1058">
        <f t="shared" si="1182"/>
        <v>0</v>
      </c>
      <c r="EW152" s="1058">
        <f t="shared" si="1183"/>
        <v>0</v>
      </c>
      <c r="EX152" s="1058">
        <f t="shared" si="1184"/>
        <v>0</v>
      </c>
      <c r="EY152" s="1058">
        <f t="shared" si="1185"/>
        <v>0</v>
      </c>
      <c r="EZ152" s="1058">
        <f t="shared" si="1186"/>
        <v>0</v>
      </c>
      <c r="FA152" s="1058">
        <f t="shared" si="1187"/>
        <v>0</v>
      </c>
      <c r="FB152" s="1058">
        <f t="shared" si="1188"/>
        <v>1</v>
      </c>
      <c r="FC152" s="1058">
        <f t="shared" si="1189"/>
        <v>75</v>
      </c>
      <c r="FD152" s="1058">
        <f t="shared" si="1190"/>
        <v>0</v>
      </c>
      <c r="FE152" s="1058">
        <f t="shared" si="1191"/>
        <v>0</v>
      </c>
      <c r="FF152" s="1058">
        <f t="shared" si="1192"/>
        <v>0</v>
      </c>
      <c r="FG152" s="1058">
        <f t="shared" si="1193"/>
        <v>0</v>
      </c>
      <c r="FH152" s="1058">
        <f t="shared" si="1194"/>
        <v>0</v>
      </c>
      <c r="FI152" s="1058">
        <f t="shared" si="1195"/>
        <v>0</v>
      </c>
      <c r="FJ152" s="1058">
        <f t="shared" si="1196"/>
        <v>0</v>
      </c>
      <c r="FK152" s="1058">
        <f t="shared" si="1197"/>
        <v>0</v>
      </c>
      <c r="FL152" s="1058">
        <f t="shared" si="1198"/>
        <v>0</v>
      </c>
      <c r="FM152" s="1058">
        <f t="shared" si="1199"/>
        <v>0</v>
      </c>
      <c r="FN152" s="1058">
        <f t="shared" si="1200"/>
        <v>0</v>
      </c>
      <c r="FO152" s="1059">
        <f t="shared" si="1201"/>
        <v>0</v>
      </c>
      <c r="FP152" s="1058">
        <f t="shared" si="1202"/>
        <v>0</v>
      </c>
      <c r="FQ152" s="1058">
        <f t="shared" si="1203"/>
        <v>0</v>
      </c>
      <c r="FR152" s="1058">
        <f t="shared" si="1204"/>
        <v>0</v>
      </c>
      <c r="FS152" s="1058">
        <f t="shared" si="1205"/>
        <v>0</v>
      </c>
      <c r="FT152" s="1058">
        <f t="shared" si="1206"/>
        <v>0</v>
      </c>
      <c r="FU152" s="1058">
        <f t="shared" si="1207"/>
        <v>0</v>
      </c>
      <c r="FV152" s="1058">
        <f t="shared" si="1208"/>
        <v>0</v>
      </c>
      <c r="FW152" s="1058">
        <f t="shared" si="1209"/>
        <v>0</v>
      </c>
      <c r="FX152" s="1058">
        <f t="shared" si="1210"/>
        <v>0</v>
      </c>
      <c r="FY152" s="1058">
        <f t="shared" si="1211"/>
        <v>0</v>
      </c>
      <c r="FZ152" s="1058">
        <f t="shared" si="1212"/>
        <v>0</v>
      </c>
      <c r="GA152" s="1058">
        <f t="shared" si="1213"/>
        <v>0</v>
      </c>
      <c r="GB152" s="1058">
        <f t="shared" si="1214"/>
        <v>0</v>
      </c>
      <c r="GC152" s="1058">
        <f t="shared" si="1215"/>
        <v>0</v>
      </c>
      <c r="GE152" s="1058">
        <v>77</v>
      </c>
      <c r="GF152" s="1058">
        <v>2</v>
      </c>
      <c r="GG152" s="424"/>
      <c r="GH152" s="424"/>
      <c r="GI152" s="424"/>
      <c r="GJ152" s="424"/>
      <c r="GL152" s="559"/>
      <c r="GM152" s="559"/>
      <c r="GN152" s="9"/>
      <c r="GO152" s="17"/>
      <c r="GP152" s="17"/>
      <c r="GQ152" s="406"/>
      <c r="GR152" s="422"/>
    </row>
    <row r="153" spans="1:200" ht="24.95" customHeight="1" x14ac:dyDescent="0.45">
      <c r="A153" s="424"/>
      <c r="B153" s="955" t="s">
        <v>150</v>
      </c>
      <c r="C153" s="956" t="s">
        <v>183</v>
      </c>
      <c r="D153" s="932" t="s">
        <v>24</v>
      </c>
      <c r="E153" s="160" t="s">
        <v>323</v>
      </c>
      <c r="F153" s="160" t="s">
        <v>126</v>
      </c>
      <c r="G153" s="260">
        <v>9</v>
      </c>
      <c r="H153" s="160">
        <v>5</v>
      </c>
      <c r="I153" s="160">
        <v>1</v>
      </c>
      <c r="J153" s="563">
        <v>1</v>
      </c>
      <c r="K153" s="160">
        <v>1</v>
      </c>
      <c r="L153" s="159"/>
      <c r="M153" s="259">
        <f t="shared" si="1318"/>
        <v>0</v>
      </c>
      <c r="N153" s="258"/>
      <c r="O153" s="859">
        <f t="shared" ref="O153" si="1382">SUM(N153)*I153</f>
        <v>0</v>
      </c>
      <c r="P153" s="860"/>
      <c r="Q153" s="859">
        <f t="shared" ref="Q153" si="1383">P153*J153</f>
        <v>0</v>
      </c>
      <c r="R153" s="860"/>
      <c r="S153" s="859">
        <f t="shared" ref="S153" si="1384">SUM(R153)*J153</f>
        <v>0</v>
      </c>
      <c r="T153" s="860"/>
      <c r="U153" s="861">
        <f t="shared" ref="U153" si="1385">SUM(T153)*K153</f>
        <v>0</v>
      </c>
      <c r="V153" s="860"/>
      <c r="W153" s="861">
        <f t="shared" ref="W153" si="1386">SUM(V153)*J153*5</f>
        <v>0</v>
      </c>
      <c r="X153" s="861"/>
      <c r="Y153" s="859">
        <f t="shared" ref="Y153" si="1387">L153*J153*0.05</f>
        <v>0</v>
      </c>
      <c r="Z153" s="860"/>
      <c r="AA153" s="861"/>
      <c r="AB153" s="860"/>
      <c r="AC153" s="859">
        <f t="shared" ref="AC153" si="1388">SUM(AB153)*3*H153/5</f>
        <v>0</v>
      </c>
      <c r="AD153" s="860">
        <v>1</v>
      </c>
      <c r="AE153" s="862">
        <f t="shared" ref="AE153" si="1389">SUM(AD153*H153*(15))</f>
        <v>75</v>
      </c>
      <c r="AF153" s="860"/>
      <c r="AG153" s="861">
        <f t="shared" ref="AG153" si="1390">SUM(AF153*H153*3)</f>
        <v>0</v>
      </c>
      <c r="AH153" s="860"/>
      <c r="AI153" s="861">
        <f t="shared" ref="AI153" si="1391">SUM(AH153*H153/3)</f>
        <v>0</v>
      </c>
      <c r="AJ153" s="860"/>
      <c r="AK153" s="861">
        <f t="shared" ref="AK153" si="1392">SUM(AJ153*H153*2/3)</f>
        <v>0</v>
      </c>
      <c r="AL153" s="860"/>
      <c r="AM153" s="859">
        <f t="shared" ref="AM153" si="1393">SUM(AL153*H153*2)</f>
        <v>0</v>
      </c>
      <c r="AN153" s="860"/>
      <c r="AO153" s="861">
        <f t="shared" ref="AO153" si="1394">SUM(AN153*J153)</f>
        <v>0</v>
      </c>
      <c r="AP153" s="860"/>
      <c r="AQ153" s="859">
        <f t="shared" ref="AQ153" si="1395">SUM(AP153*H153*2)</f>
        <v>0</v>
      </c>
      <c r="AR153" s="860"/>
      <c r="AS153" s="861">
        <f t="shared" ref="AS153" si="1396">SUM(J153*AR153*6)</f>
        <v>0</v>
      </c>
      <c r="AT153" s="863"/>
      <c r="AU153" s="864">
        <f t="shared" ref="AU153" si="1397">AT153*H153/3</f>
        <v>0</v>
      </c>
      <c r="AV153" s="860"/>
      <c r="AW153" s="861">
        <f t="shared" ref="AW153" si="1398">SUM(AV153*H153/3)</f>
        <v>0</v>
      </c>
      <c r="AX153" s="860"/>
      <c r="AY153" s="861">
        <f t="shared" ref="AY153" si="1399">SUM(J153*AX153*8)</f>
        <v>0</v>
      </c>
      <c r="AZ153" s="860"/>
      <c r="BA153" s="861">
        <f>SUM(AZ153*H153*5*2/3)</f>
        <v>0</v>
      </c>
      <c r="BB153" s="860"/>
      <c r="BC153" s="861">
        <f t="shared" ref="BC153" si="1400">SUM(BB153*K153*4*6)</f>
        <v>0</v>
      </c>
      <c r="BD153" s="860"/>
      <c r="BE153" s="861">
        <f t="shared" ref="BE153" si="1401">SUM(BD153*50)</f>
        <v>0</v>
      </c>
      <c r="BF153" s="864">
        <f t="shared" si="1339"/>
        <v>75</v>
      </c>
      <c r="BG153" s="864">
        <f t="shared" si="1340"/>
        <v>0</v>
      </c>
      <c r="BH153" s="84"/>
      <c r="BI153" s="424"/>
      <c r="BJ153" s="424"/>
      <c r="BK153" s="424"/>
      <c r="BL153" s="424"/>
      <c r="BM153" s="424"/>
      <c r="BN153" s="955" t="s">
        <v>411</v>
      </c>
      <c r="BO153" s="956" t="s">
        <v>183</v>
      </c>
      <c r="BP153" s="932" t="s">
        <v>24</v>
      </c>
      <c r="BQ153" s="160" t="s">
        <v>323</v>
      </c>
      <c r="BR153" s="160" t="s">
        <v>267</v>
      </c>
      <c r="BS153" s="160">
        <v>6</v>
      </c>
      <c r="BT153" s="160">
        <v>73</v>
      </c>
      <c r="BU153" s="160">
        <v>1</v>
      </c>
      <c r="BV153" s="160">
        <v>3</v>
      </c>
      <c r="BW153" s="563">
        <v>2</v>
      </c>
      <c r="BX153" s="261"/>
      <c r="BY153" s="259">
        <f t="shared" si="1341"/>
        <v>0</v>
      </c>
      <c r="BZ153" s="258"/>
      <c r="CA153" s="774">
        <f t="shared" ref="CA153" si="1402">SUM(BZ153)*BU153</f>
        <v>0</v>
      </c>
      <c r="CB153" s="808"/>
      <c r="CC153" s="774">
        <f t="shared" si="1342"/>
        <v>0</v>
      </c>
      <c r="CD153" s="808"/>
      <c r="CE153" s="774">
        <f t="shared" ref="CE153" si="1403">SUM(CD153)*BV153</f>
        <v>0</v>
      </c>
      <c r="CF153" s="775"/>
      <c r="CG153" s="776">
        <f t="shared" si="1369"/>
        <v>0</v>
      </c>
      <c r="CH153" s="775"/>
      <c r="CI153" s="776">
        <f t="shared" ref="CI153" si="1404">SUM(CH153)*BV153*5</f>
        <v>0</v>
      </c>
      <c r="CJ153" s="776">
        <f>SUM(BV153*DJ153*2+BW153*DL153*2)</f>
        <v>0</v>
      </c>
      <c r="CK153" s="774">
        <f t="shared" si="1346"/>
        <v>0</v>
      </c>
      <c r="CL153" s="775"/>
      <c r="CM153" s="776"/>
      <c r="CN153" s="775"/>
      <c r="CO153" s="784"/>
      <c r="CP153" s="775"/>
      <c r="CQ153" s="783">
        <f>SUM(CP153*BT153*(30+4))/5</f>
        <v>0</v>
      </c>
      <c r="CR153" s="775"/>
      <c r="CS153" s="776">
        <f t="shared" ref="CS153" si="1405">SUM(CR153*BT153*3)</f>
        <v>0</v>
      </c>
      <c r="CT153" s="775"/>
      <c r="CU153" s="776">
        <f t="shared" si="1373"/>
        <v>0</v>
      </c>
      <c r="CV153" s="775"/>
      <c r="CW153" s="776">
        <f t="shared" ref="CW153" si="1406">SUM(CV153*BT153*2/3)</f>
        <v>0</v>
      </c>
      <c r="CX153" s="775"/>
      <c r="CY153" s="774">
        <f t="shared" si="1352"/>
        <v>0</v>
      </c>
      <c r="CZ153" s="775"/>
      <c r="DA153" s="776">
        <f t="shared" si="1375"/>
        <v>0</v>
      </c>
      <c r="DB153" s="775">
        <v>1</v>
      </c>
      <c r="DC153" s="774">
        <v>8.11</v>
      </c>
      <c r="DD153" s="775"/>
      <c r="DE153" s="776">
        <f t="shared" ref="DE153" si="1407">SUM(BV153*DD153*6)</f>
        <v>0</v>
      </c>
      <c r="DF153" s="778"/>
      <c r="DG153" s="779">
        <f t="shared" si="1355"/>
        <v>0</v>
      </c>
      <c r="DH153" s="775"/>
      <c r="DI153" s="776">
        <f t="shared" si="1378"/>
        <v>0</v>
      </c>
      <c r="DJ153" s="775"/>
      <c r="DK153" s="776">
        <f t="shared" ref="DK153" si="1408">SUM(BV153*DJ153*8)</f>
        <v>0</v>
      </c>
      <c r="DL153" s="775"/>
      <c r="DM153" s="776">
        <f>SUM(DL153*BW153*5*6)</f>
        <v>0</v>
      </c>
      <c r="DN153" s="775"/>
      <c r="DO153" s="776">
        <f t="shared" si="1380"/>
        <v>0</v>
      </c>
      <c r="DP153" s="775"/>
      <c r="DQ153" s="776">
        <f t="shared" si="1381"/>
        <v>0</v>
      </c>
      <c r="DR153" s="779">
        <f t="shared" si="1360"/>
        <v>8.11</v>
      </c>
      <c r="DS153" s="779">
        <f t="shared" si="1361"/>
        <v>8.11</v>
      </c>
      <c r="DT153" s="84"/>
      <c r="DU153" s="424"/>
      <c r="DV153" s="424"/>
      <c r="DW153" s="424"/>
      <c r="DX153" s="424"/>
      <c r="DY153" s="424"/>
      <c r="DZ153" s="971"/>
      <c r="EA153" s="972"/>
      <c r="EB153" s="611"/>
      <c r="EC153" s="424"/>
      <c r="ED153" s="424"/>
      <c r="EE153" s="424"/>
      <c r="EF153" s="424"/>
      <c r="EG153" s="424"/>
      <c r="EH153" s="424"/>
      <c r="EI153" s="424"/>
      <c r="EJ153" s="429">
        <f t="shared" si="1170"/>
        <v>0</v>
      </c>
      <c r="EK153" s="429">
        <f t="shared" si="1171"/>
        <v>0</v>
      </c>
      <c r="EL153" s="429">
        <f t="shared" si="1172"/>
        <v>0</v>
      </c>
      <c r="EM153" s="1058">
        <f t="shared" si="1173"/>
        <v>0</v>
      </c>
      <c r="EN153" s="1058">
        <f t="shared" si="1174"/>
        <v>0</v>
      </c>
      <c r="EO153" s="1058">
        <f t="shared" si="1175"/>
        <v>0</v>
      </c>
      <c r="EP153" s="1058">
        <f t="shared" si="1176"/>
        <v>0</v>
      </c>
      <c r="EQ153" s="1058">
        <f t="shared" si="1177"/>
        <v>0</v>
      </c>
      <c r="ER153" s="1058">
        <f t="shared" si="1178"/>
        <v>0</v>
      </c>
      <c r="ES153" s="1058">
        <f t="shared" si="1179"/>
        <v>0</v>
      </c>
      <c r="ET153" s="1058">
        <f t="shared" si="1180"/>
        <v>0</v>
      </c>
      <c r="EU153" s="1058">
        <f t="shared" si="1181"/>
        <v>0</v>
      </c>
      <c r="EV153" s="1058">
        <f t="shared" si="1182"/>
        <v>0</v>
      </c>
      <c r="EW153" s="1058">
        <f t="shared" si="1183"/>
        <v>0</v>
      </c>
      <c r="EX153" s="1058">
        <f t="shared" si="1184"/>
        <v>0</v>
      </c>
      <c r="EY153" s="1058">
        <f t="shared" si="1185"/>
        <v>0</v>
      </c>
      <c r="EZ153" s="1058">
        <f t="shared" si="1186"/>
        <v>0</v>
      </c>
      <c r="FA153" s="1058">
        <f t="shared" si="1187"/>
        <v>0</v>
      </c>
      <c r="FB153" s="1058">
        <f t="shared" si="1188"/>
        <v>1</v>
      </c>
      <c r="FC153" s="1058">
        <f t="shared" si="1189"/>
        <v>75</v>
      </c>
      <c r="FD153" s="1058">
        <f t="shared" si="1190"/>
        <v>0</v>
      </c>
      <c r="FE153" s="1058">
        <f t="shared" si="1191"/>
        <v>0</v>
      </c>
      <c r="FF153" s="1058">
        <f t="shared" si="1192"/>
        <v>0</v>
      </c>
      <c r="FG153" s="1058">
        <f t="shared" si="1193"/>
        <v>0</v>
      </c>
      <c r="FH153" s="1058">
        <f t="shared" si="1194"/>
        <v>0</v>
      </c>
      <c r="FI153" s="1058">
        <f t="shared" si="1195"/>
        <v>0</v>
      </c>
      <c r="FJ153" s="1058">
        <f t="shared" si="1196"/>
        <v>0</v>
      </c>
      <c r="FK153" s="1058">
        <f t="shared" si="1197"/>
        <v>0</v>
      </c>
      <c r="FL153" s="1058">
        <f t="shared" si="1198"/>
        <v>0</v>
      </c>
      <c r="FM153" s="1058">
        <f t="shared" si="1199"/>
        <v>0</v>
      </c>
      <c r="FN153" s="1058">
        <f t="shared" si="1200"/>
        <v>1</v>
      </c>
      <c r="FO153" s="1059">
        <f t="shared" si="1201"/>
        <v>8.11</v>
      </c>
      <c r="FP153" s="1058">
        <f t="shared" si="1202"/>
        <v>0</v>
      </c>
      <c r="FQ153" s="1058">
        <f t="shared" si="1203"/>
        <v>0</v>
      </c>
      <c r="FR153" s="1058">
        <f t="shared" si="1204"/>
        <v>0</v>
      </c>
      <c r="FS153" s="1058">
        <f t="shared" si="1205"/>
        <v>0</v>
      </c>
      <c r="FT153" s="1058">
        <f t="shared" si="1206"/>
        <v>0</v>
      </c>
      <c r="FU153" s="1058">
        <f t="shared" si="1207"/>
        <v>0</v>
      </c>
      <c r="FV153" s="1058">
        <f t="shared" si="1208"/>
        <v>0</v>
      </c>
      <c r="FW153" s="1058">
        <f t="shared" si="1209"/>
        <v>0</v>
      </c>
      <c r="FX153" s="1058">
        <f t="shared" si="1210"/>
        <v>0</v>
      </c>
      <c r="FY153" s="1058">
        <f t="shared" si="1211"/>
        <v>0</v>
      </c>
      <c r="FZ153" s="1058">
        <f t="shared" si="1212"/>
        <v>0</v>
      </c>
      <c r="GA153" s="1058">
        <f t="shared" si="1213"/>
        <v>0</v>
      </c>
      <c r="GB153" s="1058">
        <f t="shared" si="1214"/>
        <v>0</v>
      </c>
      <c r="GC153" s="1058">
        <f t="shared" si="1215"/>
        <v>0</v>
      </c>
      <c r="GE153" s="1058">
        <v>83.11</v>
      </c>
      <c r="GF153" s="1058">
        <v>8.11</v>
      </c>
      <c r="GG153" s="424"/>
      <c r="GH153" s="424"/>
      <c r="GI153" s="424"/>
      <c r="GJ153" s="424"/>
      <c r="GL153" s="559"/>
      <c r="GM153" s="559"/>
      <c r="GN153" s="9"/>
      <c r="GO153" s="17"/>
      <c r="GP153" s="17"/>
      <c r="GQ153" s="406"/>
      <c r="GR153" s="422"/>
    </row>
    <row r="154" spans="1:200" ht="24.95" customHeight="1" x14ac:dyDescent="0.45">
      <c r="A154" s="424"/>
      <c r="B154" s="971"/>
      <c r="C154" s="972"/>
      <c r="D154" s="611"/>
      <c r="E154" s="40"/>
      <c r="F154" s="40"/>
      <c r="G154" s="40"/>
      <c r="H154" s="40"/>
      <c r="I154" s="40"/>
      <c r="J154" s="660"/>
      <c r="K154" s="40"/>
      <c r="L154" s="49"/>
      <c r="M154" s="608">
        <f t="shared" ref="M154:M165" si="1409">SUM(N154+P154+T154+V154+AR154*2)</f>
        <v>0</v>
      </c>
      <c r="N154" s="70"/>
      <c r="O154" s="852"/>
      <c r="P154" s="866"/>
      <c r="Q154" s="852"/>
      <c r="R154" s="866"/>
      <c r="S154" s="852"/>
      <c r="T154" s="866"/>
      <c r="U154" s="867"/>
      <c r="V154" s="866"/>
      <c r="W154" s="867"/>
      <c r="X154" s="852"/>
      <c r="Y154" s="852"/>
      <c r="Z154" s="866"/>
      <c r="AA154" s="867"/>
      <c r="AB154" s="866"/>
      <c r="AC154" s="852"/>
      <c r="AD154" s="866"/>
      <c r="AE154" s="855"/>
      <c r="AF154" s="866"/>
      <c r="AG154" s="867"/>
      <c r="AH154" s="866"/>
      <c r="AI154" s="867"/>
      <c r="AJ154" s="866"/>
      <c r="AK154" s="867"/>
      <c r="AL154" s="866"/>
      <c r="AM154" s="852"/>
      <c r="AN154" s="866"/>
      <c r="AO154" s="867"/>
      <c r="AP154" s="866"/>
      <c r="AQ154" s="852"/>
      <c r="AR154" s="866"/>
      <c r="AS154" s="852"/>
      <c r="AT154" s="866"/>
      <c r="AU154" s="867"/>
      <c r="AV154" s="866"/>
      <c r="AW154" s="867"/>
      <c r="AX154" s="866"/>
      <c r="AY154" s="867"/>
      <c r="AZ154" s="866"/>
      <c r="BA154" s="867"/>
      <c r="BB154" s="866"/>
      <c r="BC154" s="867"/>
      <c r="BD154" s="866"/>
      <c r="BE154" s="867"/>
      <c r="BF154" s="867"/>
      <c r="BG154" s="867">
        <f t="shared" ref="BG154:BG165" si="1410">SUM(AO154+BE154+BC154+BA154+AY154+AW154+AS154+AQ154+AK154+AM154+AI154+AG154+AE154+AC154+AA154+Y154+X154+W154+U154+Q154+O154+S154+AU154)</f>
        <v>0</v>
      </c>
      <c r="BH154" s="84"/>
      <c r="BI154" s="424"/>
      <c r="BJ154" s="424"/>
      <c r="BK154" s="424"/>
      <c r="BL154" s="424"/>
      <c r="BM154" s="424"/>
      <c r="BN154" s="971"/>
      <c r="BO154" s="972"/>
      <c r="BP154" s="611"/>
      <c r="BQ154" s="40"/>
      <c r="BR154" s="40"/>
      <c r="BS154" s="40"/>
      <c r="BT154" s="40"/>
      <c r="BU154" s="40"/>
      <c r="BV154" s="660"/>
      <c r="BW154" s="660"/>
      <c r="BX154" s="49"/>
      <c r="BY154" s="608">
        <f t="shared" ref="BY154:BY165" si="1411">SUM(BZ154+CB154+CF154+CH154+DD154*2)</f>
        <v>0</v>
      </c>
      <c r="BZ154" s="70"/>
      <c r="CA154" s="767"/>
      <c r="CB154" s="796"/>
      <c r="CC154" s="767"/>
      <c r="CD154" s="796"/>
      <c r="CE154" s="767"/>
      <c r="CF154" s="780"/>
      <c r="CG154" s="612"/>
      <c r="CH154" s="780"/>
      <c r="CI154" s="612"/>
      <c r="CJ154" s="612"/>
      <c r="CK154" s="767"/>
      <c r="CL154" s="780"/>
      <c r="CM154" s="612"/>
      <c r="CN154" s="780"/>
      <c r="CO154" s="767"/>
      <c r="CP154" s="780"/>
      <c r="CQ154" s="770"/>
      <c r="CR154" s="780"/>
      <c r="CS154" s="612"/>
      <c r="CT154" s="780"/>
      <c r="CU154" s="612"/>
      <c r="CV154" s="780"/>
      <c r="CW154" s="612"/>
      <c r="CX154" s="780"/>
      <c r="CY154" s="767"/>
      <c r="CZ154" s="780"/>
      <c r="DA154" s="612"/>
      <c r="DB154" s="780"/>
      <c r="DC154" s="767"/>
      <c r="DD154" s="780"/>
      <c r="DE154" s="612"/>
      <c r="DF154" s="780"/>
      <c r="DG154" s="612"/>
      <c r="DH154" s="780"/>
      <c r="DI154" s="612"/>
      <c r="DJ154" s="780"/>
      <c r="DK154" s="612"/>
      <c r="DL154" s="780"/>
      <c r="DM154" s="612"/>
      <c r="DN154" s="780"/>
      <c r="DO154" s="612"/>
      <c r="DP154" s="780"/>
      <c r="DQ154" s="612"/>
      <c r="DR154" s="612"/>
      <c r="DS154" s="612">
        <f t="shared" ref="DS154:DS165" si="1412">SUM(DA154+DQ154+DO154+DM154+DK154+DI154+DE154+DC154+CW154+CY154+CU154+CS154+CQ154+CO154+CM154+CK154+CJ154+CI154+CG154+CC154+CA154+CE154+DG154)</f>
        <v>0</v>
      </c>
      <c r="DT154" s="84"/>
      <c r="DU154" s="424"/>
      <c r="DV154" s="424"/>
      <c r="DW154" s="424"/>
      <c r="DX154" s="424"/>
      <c r="DY154" s="424"/>
      <c r="DZ154" s="971"/>
      <c r="EA154" s="972"/>
      <c r="EB154" s="611"/>
      <c r="EC154" s="424"/>
      <c r="ED154" s="424"/>
      <c r="EE154" s="424"/>
      <c r="EF154" s="424"/>
      <c r="EG154" s="424"/>
      <c r="EH154" s="424"/>
      <c r="EI154" s="424"/>
      <c r="EJ154" s="429">
        <f t="shared" si="1170"/>
        <v>0</v>
      </c>
      <c r="EK154" s="429">
        <f t="shared" si="1171"/>
        <v>0</v>
      </c>
      <c r="EL154" s="429">
        <f t="shared" si="1172"/>
        <v>0</v>
      </c>
      <c r="EM154" s="1058">
        <f t="shared" si="1173"/>
        <v>0</v>
      </c>
      <c r="EN154" s="1058">
        <f t="shared" si="1174"/>
        <v>0</v>
      </c>
      <c r="EO154" s="1058">
        <f t="shared" si="1175"/>
        <v>0</v>
      </c>
      <c r="EP154" s="1058">
        <f t="shared" si="1176"/>
        <v>0</v>
      </c>
      <c r="EQ154" s="1058">
        <f t="shared" si="1177"/>
        <v>0</v>
      </c>
      <c r="ER154" s="1058">
        <f t="shared" si="1178"/>
        <v>0</v>
      </c>
      <c r="ES154" s="1058">
        <f t="shared" si="1179"/>
        <v>0</v>
      </c>
      <c r="ET154" s="1058">
        <f t="shared" si="1180"/>
        <v>0</v>
      </c>
      <c r="EU154" s="1058">
        <f t="shared" si="1181"/>
        <v>0</v>
      </c>
      <c r="EV154" s="1058">
        <f t="shared" si="1182"/>
        <v>0</v>
      </c>
      <c r="EW154" s="1058">
        <f t="shared" si="1183"/>
        <v>0</v>
      </c>
      <c r="EX154" s="1058">
        <f t="shared" si="1184"/>
        <v>0</v>
      </c>
      <c r="EY154" s="1058">
        <f t="shared" si="1185"/>
        <v>0</v>
      </c>
      <c r="EZ154" s="1058">
        <f t="shared" si="1186"/>
        <v>0</v>
      </c>
      <c r="FA154" s="1058">
        <f t="shared" si="1187"/>
        <v>0</v>
      </c>
      <c r="FB154" s="1058">
        <f t="shared" si="1188"/>
        <v>0</v>
      </c>
      <c r="FC154" s="1058">
        <f t="shared" si="1189"/>
        <v>0</v>
      </c>
      <c r="FD154" s="1058">
        <f t="shared" si="1190"/>
        <v>0</v>
      </c>
      <c r="FE154" s="1058">
        <f t="shared" si="1191"/>
        <v>0</v>
      </c>
      <c r="FF154" s="1058">
        <f t="shared" si="1192"/>
        <v>0</v>
      </c>
      <c r="FG154" s="1058">
        <f t="shared" si="1193"/>
        <v>0</v>
      </c>
      <c r="FH154" s="1058">
        <f t="shared" si="1194"/>
        <v>0</v>
      </c>
      <c r="FI154" s="1058">
        <f t="shared" si="1195"/>
        <v>0</v>
      </c>
      <c r="FJ154" s="1058">
        <f t="shared" si="1196"/>
        <v>0</v>
      </c>
      <c r="FK154" s="1058">
        <f t="shared" si="1197"/>
        <v>0</v>
      </c>
      <c r="FL154" s="1058">
        <f t="shared" si="1198"/>
        <v>0</v>
      </c>
      <c r="FM154" s="1058">
        <f t="shared" si="1199"/>
        <v>0</v>
      </c>
      <c r="FN154" s="1058">
        <f t="shared" si="1200"/>
        <v>0</v>
      </c>
      <c r="FO154" s="1059">
        <f t="shared" si="1201"/>
        <v>0</v>
      </c>
      <c r="FP154" s="1058">
        <f t="shared" si="1202"/>
        <v>0</v>
      </c>
      <c r="FQ154" s="1058">
        <f t="shared" si="1203"/>
        <v>0</v>
      </c>
      <c r="FR154" s="1058">
        <f t="shared" si="1204"/>
        <v>0</v>
      </c>
      <c r="FS154" s="1058">
        <f t="shared" si="1205"/>
        <v>0</v>
      </c>
      <c r="FT154" s="1058">
        <f t="shared" si="1206"/>
        <v>0</v>
      </c>
      <c r="FU154" s="1058">
        <f t="shared" si="1207"/>
        <v>0</v>
      </c>
      <c r="FV154" s="1058">
        <f t="shared" si="1208"/>
        <v>0</v>
      </c>
      <c r="FW154" s="1058">
        <f t="shared" si="1209"/>
        <v>0</v>
      </c>
      <c r="FX154" s="1058">
        <f t="shared" si="1210"/>
        <v>0</v>
      </c>
      <c r="FY154" s="1058">
        <f t="shared" si="1211"/>
        <v>0</v>
      </c>
      <c r="FZ154" s="1058">
        <f t="shared" si="1212"/>
        <v>0</v>
      </c>
      <c r="GA154" s="1058">
        <f t="shared" si="1213"/>
        <v>0</v>
      </c>
      <c r="GB154" s="1058">
        <f t="shared" si="1214"/>
        <v>0</v>
      </c>
      <c r="GC154" s="1058">
        <f t="shared" si="1215"/>
        <v>0</v>
      </c>
      <c r="GE154" s="1058">
        <v>0</v>
      </c>
      <c r="GF154" s="1058">
        <v>0</v>
      </c>
      <c r="GG154" s="424"/>
      <c r="GH154" s="424"/>
      <c r="GI154" s="424"/>
      <c r="GJ154" s="424"/>
      <c r="GL154" s="559"/>
      <c r="GM154" s="559"/>
      <c r="GN154" s="9"/>
      <c r="GO154" s="17"/>
      <c r="GP154" s="17"/>
      <c r="GQ154" s="406"/>
      <c r="GR154" s="422"/>
    </row>
    <row r="155" spans="1:200" ht="24.95" customHeight="1" x14ac:dyDescent="0.45">
      <c r="A155" s="424"/>
      <c r="B155" s="971"/>
      <c r="C155" s="972"/>
      <c r="D155" s="611"/>
      <c r="E155" s="40"/>
      <c r="F155" s="40"/>
      <c r="G155" s="40"/>
      <c r="H155" s="40"/>
      <c r="I155" s="40"/>
      <c r="J155" s="660"/>
      <c r="K155" s="40"/>
      <c r="L155" s="49"/>
      <c r="M155" s="608">
        <f t="shared" si="1409"/>
        <v>0</v>
      </c>
      <c r="N155" s="70"/>
      <c r="O155" s="852"/>
      <c r="P155" s="866"/>
      <c r="Q155" s="852"/>
      <c r="R155" s="866"/>
      <c r="S155" s="852"/>
      <c r="T155" s="866"/>
      <c r="U155" s="867"/>
      <c r="V155" s="866"/>
      <c r="W155" s="867"/>
      <c r="X155" s="852"/>
      <c r="Y155" s="852"/>
      <c r="Z155" s="866"/>
      <c r="AA155" s="867"/>
      <c r="AB155" s="866"/>
      <c r="AC155" s="852"/>
      <c r="AD155" s="866"/>
      <c r="AE155" s="855"/>
      <c r="AF155" s="866"/>
      <c r="AG155" s="867"/>
      <c r="AH155" s="866"/>
      <c r="AI155" s="867"/>
      <c r="AJ155" s="866"/>
      <c r="AK155" s="867"/>
      <c r="AL155" s="866"/>
      <c r="AM155" s="852"/>
      <c r="AN155" s="866"/>
      <c r="AO155" s="867"/>
      <c r="AP155" s="866"/>
      <c r="AQ155" s="852"/>
      <c r="AR155" s="866"/>
      <c r="AS155" s="852"/>
      <c r="AT155" s="866"/>
      <c r="AU155" s="867"/>
      <c r="AV155" s="866"/>
      <c r="AW155" s="867"/>
      <c r="AX155" s="866"/>
      <c r="AY155" s="867"/>
      <c r="AZ155" s="866"/>
      <c r="BA155" s="867"/>
      <c r="BB155" s="866"/>
      <c r="BC155" s="867"/>
      <c r="BD155" s="866"/>
      <c r="BE155" s="867"/>
      <c r="BF155" s="867"/>
      <c r="BG155" s="867">
        <f t="shared" si="1410"/>
        <v>0</v>
      </c>
      <c r="BH155" s="84"/>
      <c r="BI155" s="424"/>
      <c r="BJ155" s="424"/>
      <c r="BK155" s="424"/>
      <c r="BL155" s="424"/>
      <c r="BM155" s="424"/>
      <c r="BN155" s="971"/>
      <c r="BO155" s="972"/>
      <c r="BP155" s="611"/>
      <c r="BQ155" s="40"/>
      <c r="BR155" s="40"/>
      <c r="BS155" s="40"/>
      <c r="BT155" s="40"/>
      <c r="BU155" s="40"/>
      <c r="BV155" s="660"/>
      <c r="BW155" s="660"/>
      <c r="BX155" s="49"/>
      <c r="BY155" s="608">
        <f t="shared" si="1411"/>
        <v>0</v>
      </c>
      <c r="BZ155" s="70"/>
      <c r="CA155" s="767"/>
      <c r="CB155" s="796"/>
      <c r="CC155" s="767"/>
      <c r="CD155" s="796"/>
      <c r="CE155" s="767"/>
      <c r="CF155" s="780"/>
      <c r="CG155" s="612"/>
      <c r="CH155" s="780"/>
      <c r="CI155" s="612"/>
      <c r="CJ155" s="612"/>
      <c r="CK155" s="767"/>
      <c r="CL155" s="780"/>
      <c r="CM155" s="612"/>
      <c r="CN155" s="780"/>
      <c r="CO155" s="767"/>
      <c r="CP155" s="780"/>
      <c r="CQ155" s="770"/>
      <c r="CR155" s="780"/>
      <c r="CS155" s="612"/>
      <c r="CT155" s="780"/>
      <c r="CU155" s="612"/>
      <c r="CV155" s="780"/>
      <c r="CW155" s="612"/>
      <c r="CX155" s="780"/>
      <c r="CY155" s="767"/>
      <c r="CZ155" s="780"/>
      <c r="DA155" s="612"/>
      <c r="DB155" s="780"/>
      <c r="DC155" s="767"/>
      <c r="DD155" s="780"/>
      <c r="DE155" s="612"/>
      <c r="DF155" s="780"/>
      <c r="DG155" s="612"/>
      <c r="DH155" s="780"/>
      <c r="DI155" s="612"/>
      <c r="DJ155" s="780"/>
      <c r="DK155" s="612"/>
      <c r="DL155" s="780"/>
      <c r="DM155" s="612"/>
      <c r="DN155" s="780"/>
      <c r="DO155" s="612"/>
      <c r="DP155" s="780"/>
      <c r="DQ155" s="612"/>
      <c r="DR155" s="612"/>
      <c r="DS155" s="612">
        <f t="shared" si="1412"/>
        <v>0</v>
      </c>
      <c r="DT155" s="84"/>
      <c r="DU155" s="424"/>
      <c r="DV155" s="424"/>
      <c r="DW155" s="424"/>
      <c r="DX155" s="424"/>
      <c r="DY155" s="424"/>
      <c r="DZ155" s="971"/>
      <c r="EA155" s="972"/>
      <c r="EB155" s="611"/>
      <c r="EC155" s="424"/>
      <c r="ED155" s="424"/>
      <c r="EE155" s="424"/>
      <c r="EF155" s="424"/>
      <c r="EG155" s="424"/>
      <c r="EH155" s="424"/>
      <c r="EI155" s="424"/>
      <c r="EJ155" s="429">
        <f t="shared" si="1170"/>
        <v>0</v>
      </c>
      <c r="EK155" s="429">
        <f t="shared" si="1171"/>
        <v>0</v>
      </c>
      <c r="EL155" s="429">
        <f t="shared" si="1172"/>
        <v>0</v>
      </c>
      <c r="EM155" s="1058">
        <f t="shared" si="1173"/>
        <v>0</v>
      </c>
      <c r="EN155" s="1058">
        <f t="shared" si="1174"/>
        <v>0</v>
      </c>
      <c r="EO155" s="1058">
        <f t="shared" si="1175"/>
        <v>0</v>
      </c>
      <c r="EP155" s="1058">
        <f t="shared" si="1176"/>
        <v>0</v>
      </c>
      <c r="EQ155" s="1058">
        <f t="shared" si="1177"/>
        <v>0</v>
      </c>
      <c r="ER155" s="1058">
        <f t="shared" si="1178"/>
        <v>0</v>
      </c>
      <c r="ES155" s="1058">
        <f t="shared" si="1179"/>
        <v>0</v>
      </c>
      <c r="ET155" s="1058">
        <f t="shared" si="1180"/>
        <v>0</v>
      </c>
      <c r="EU155" s="1058">
        <f t="shared" si="1181"/>
        <v>0</v>
      </c>
      <c r="EV155" s="1058">
        <f t="shared" si="1182"/>
        <v>0</v>
      </c>
      <c r="EW155" s="1058">
        <f t="shared" si="1183"/>
        <v>0</v>
      </c>
      <c r="EX155" s="1058">
        <f t="shared" si="1184"/>
        <v>0</v>
      </c>
      <c r="EY155" s="1058">
        <f t="shared" si="1185"/>
        <v>0</v>
      </c>
      <c r="EZ155" s="1058">
        <f t="shared" si="1186"/>
        <v>0</v>
      </c>
      <c r="FA155" s="1058">
        <f t="shared" si="1187"/>
        <v>0</v>
      </c>
      <c r="FB155" s="1058">
        <f t="shared" si="1188"/>
        <v>0</v>
      </c>
      <c r="FC155" s="1058">
        <f t="shared" si="1189"/>
        <v>0</v>
      </c>
      <c r="FD155" s="1058">
        <f t="shared" si="1190"/>
        <v>0</v>
      </c>
      <c r="FE155" s="1058">
        <f t="shared" si="1191"/>
        <v>0</v>
      </c>
      <c r="FF155" s="1058">
        <f t="shared" si="1192"/>
        <v>0</v>
      </c>
      <c r="FG155" s="1058">
        <f t="shared" si="1193"/>
        <v>0</v>
      </c>
      <c r="FH155" s="1058">
        <f t="shared" si="1194"/>
        <v>0</v>
      </c>
      <c r="FI155" s="1058">
        <f t="shared" si="1195"/>
        <v>0</v>
      </c>
      <c r="FJ155" s="1058">
        <f t="shared" si="1196"/>
        <v>0</v>
      </c>
      <c r="FK155" s="1058">
        <f t="shared" si="1197"/>
        <v>0</v>
      </c>
      <c r="FL155" s="1058">
        <f t="shared" si="1198"/>
        <v>0</v>
      </c>
      <c r="FM155" s="1058">
        <f t="shared" si="1199"/>
        <v>0</v>
      </c>
      <c r="FN155" s="1058">
        <f t="shared" si="1200"/>
        <v>0</v>
      </c>
      <c r="FO155" s="1059">
        <f t="shared" si="1201"/>
        <v>0</v>
      </c>
      <c r="FP155" s="1058">
        <f t="shared" si="1202"/>
        <v>0</v>
      </c>
      <c r="FQ155" s="1058">
        <f t="shared" si="1203"/>
        <v>0</v>
      </c>
      <c r="FR155" s="1058">
        <f t="shared" si="1204"/>
        <v>0</v>
      </c>
      <c r="FS155" s="1058">
        <f t="shared" si="1205"/>
        <v>0</v>
      </c>
      <c r="FT155" s="1058">
        <f t="shared" si="1206"/>
        <v>0</v>
      </c>
      <c r="FU155" s="1058">
        <f t="shared" si="1207"/>
        <v>0</v>
      </c>
      <c r="FV155" s="1058">
        <f t="shared" si="1208"/>
        <v>0</v>
      </c>
      <c r="FW155" s="1058">
        <f t="shared" si="1209"/>
        <v>0</v>
      </c>
      <c r="FX155" s="1058">
        <f t="shared" si="1210"/>
        <v>0</v>
      </c>
      <c r="FY155" s="1058">
        <f t="shared" si="1211"/>
        <v>0</v>
      </c>
      <c r="FZ155" s="1058">
        <f t="shared" si="1212"/>
        <v>0</v>
      </c>
      <c r="GA155" s="1058">
        <f t="shared" si="1213"/>
        <v>0</v>
      </c>
      <c r="GB155" s="1058">
        <f t="shared" si="1214"/>
        <v>0</v>
      </c>
      <c r="GC155" s="1058">
        <f t="shared" si="1215"/>
        <v>0</v>
      </c>
      <c r="GE155" s="1058">
        <v>0</v>
      </c>
      <c r="GF155" s="1058">
        <v>0</v>
      </c>
      <c r="GG155" s="424"/>
      <c r="GH155" s="424"/>
      <c r="GI155" s="424"/>
      <c r="GJ155" s="424"/>
      <c r="GL155" s="559"/>
      <c r="GM155" s="559"/>
      <c r="GN155" s="9"/>
      <c r="GO155" s="17"/>
      <c r="GP155" s="17"/>
      <c r="GQ155" s="406"/>
      <c r="GR155" s="422"/>
    </row>
    <row r="156" spans="1:200" ht="24.95" customHeight="1" x14ac:dyDescent="0.45">
      <c r="A156" s="424"/>
      <c r="B156" s="971"/>
      <c r="C156" s="972"/>
      <c r="D156" s="611"/>
      <c r="E156" s="40"/>
      <c r="F156" s="40"/>
      <c r="G156" s="40"/>
      <c r="H156" s="40"/>
      <c r="I156" s="40"/>
      <c r="J156" s="660"/>
      <c r="K156" s="40"/>
      <c r="L156" s="49"/>
      <c r="M156" s="608">
        <f t="shared" si="1409"/>
        <v>0</v>
      </c>
      <c r="N156" s="70"/>
      <c r="O156" s="852"/>
      <c r="P156" s="866"/>
      <c r="Q156" s="852"/>
      <c r="R156" s="866"/>
      <c r="S156" s="852"/>
      <c r="T156" s="866"/>
      <c r="U156" s="867"/>
      <c r="V156" s="866"/>
      <c r="W156" s="867"/>
      <c r="X156" s="852"/>
      <c r="Y156" s="852"/>
      <c r="Z156" s="866"/>
      <c r="AA156" s="867"/>
      <c r="AB156" s="866"/>
      <c r="AC156" s="852"/>
      <c r="AD156" s="866"/>
      <c r="AE156" s="855"/>
      <c r="AF156" s="866"/>
      <c r="AG156" s="867"/>
      <c r="AH156" s="866"/>
      <c r="AI156" s="867"/>
      <c r="AJ156" s="866"/>
      <c r="AK156" s="867"/>
      <c r="AL156" s="866"/>
      <c r="AM156" s="852"/>
      <c r="AN156" s="866"/>
      <c r="AO156" s="867"/>
      <c r="AP156" s="866"/>
      <c r="AQ156" s="852"/>
      <c r="AR156" s="866"/>
      <c r="AS156" s="852"/>
      <c r="AT156" s="866"/>
      <c r="AU156" s="867"/>
      <c r="AV156" s="866"/>
      <c r="AW156" s="867"/>
      <c r="AX156" s="866"/>
      <c r="AY156" s="867"/>
      <c r="AZ156" s="866"/>
      <c r="BA156" s="867"/>
      <c r="BB156" s="866"/>
      <c r="BC156" s="867"/>
      <c r="BD156" s="866"/>
      <c r="BE156" s="867"/>
      <c r="BF156" s="867"/>
      <c r="BG156" s="867">
        <f t="shared" si="1410"/>
        <v>0</v>
      </c>
      <c r="BH156" s="84"/>
      <c r="BI156" s="424"/>
      <c r="BJ156" s="424"/>
      <c r="BK156" s="424"/>
      <c r="BL156" s="424"/>
      <c r="BM156" s="424"/>
      <c r="BN156" s="971"/>
      <c r="BO156" s="972"/>
      <c r="BP156" s="611"/>
      <c r="BQ156" s="40"/>
      <c r="BR156" s="40"/>
      <c r="BS156" s="40"/>
      <c r="BT156" s="40"/>
      <c r="BU156" s="40"/>
      <c r="BV156" s="660"/>
      <c r="BW156" s="660"/>
      <c r="BX156" s="49"/>
      <c r="BY156" s="608">
        <f t="shared" si="1411"/>
        <v>0</v>
      </c>
      <c r="BZ156" s="70"/>
      <c r="CA156" s="767"/>
      <c r="CB156" s="796"/>
      <c r="CC156" s="767"/>
      <c r="CD156" s="796"/>
      <c r="CE156" s="767"/>
      <c r="CF156" s="780"/>
      <c r="CG156" s="612"/>
      <c r="CH156" s="780"/>
      <c r="CI156" s="612"/>
      <c r="CJ156" s="612"/>
      <c r="CK156" s="767"/>
      <c r="CL156" s="780"/>
      <c r="CM156" s="612"/>
      <c r="CN156" s="780"/>
      <c r="CO156" s="767"/>
      <c r="CP156" s="780"/>
      <c r="CQ156" s="770"/>
      <c r="CR156" s="780"/>
      <c r="CS156" s="612"/>
      <c r="CT156" s="780"/>
      <c r="CU156" s="612"/>
      <c r="CV156" s="780"/>
      <c r="CW156" s="612"/>
      <c r="CX156" s="780"/>
      <c r="CY156" s="767"/>
      <c r="CZ156" s="780"/>
      <c r="DA156" s="612"/>
      <c r="DB156" s="780"/>
      <c r="DC156" s="767"/>
      <c r="DD156" s="780"/>
      <c r="DE156" s="612"/>
      <c r="DF156" s="780"/>
      <c r="DG156" s="612"/>
      <c r="DH156" s="780"/>
      <c r="DI156" s="612"/>
      <c r="DJ156" s="780"/>
      <c r="DK156" s="612"/>
      <c r="DL156" s="780"/>
      <c r="DM156" s="612"/>
      <c r="DN156" s="780"/>
      <c r="DO156" s="612"/>
      <c r="DP156" s="780"/>
      <c r="DQ156" s="612"/>
      <c r="DR156" s="612"/>
      <c r="DS156" s="612">
        <f t="shared" si="1412"/>
        <v>0</v>
      </c>
      <c r="DT156" s="84"/>
      <c r="DU156" s="424"/>
      <c r="DV156" s="424"/>
      <c r="DW156" s="424"/>
      <c r="DX156" s="424"/>
      <c r="DY156" s="424"/>
      <c r="DZ156" s="971"/>
      <c r="EA156" s="972"/>
      <c r="EB156" s="611"/>
      <c r="EC156" s="424"/>
      <c r="ED156" s="424"/>
      <c r="EE156" s="424"/>
      <c r="EF156" s="424"/>
      <c r="EG156" s="424"/>
      <c r="EH156" s="424"/>
      <c r="EI156" s="424"/>
      <c r="EJ156" s="429">
        <f t="shared" si="1170"/>
        <v>0</v>
      </c>
      <c r="EK156" s="429">
        <f t="shared" si="1171"/>
        <v>0</v>
      </c>
      <c r="EL156" s="429">
        <f t="shared" si="1172"/>
        <v>0</v>
      </c>
      <c r="EM156" s="1058">
        <f t="shared" si="1173"/>
        <v>0</v>
      </c>
      <c r="EN156" s="1058">
        <f t="shared" si="1174"/>
        <v>0</v>
      </c>
      <c r="EO156" s="1058">
        <f t="shared" si="1175"/>
        <v>0</v>
      </c>
      <c r="EP156" s="1058">
        <f t="shared" si="1176"/>
        <v>0</v>
      </c>
      <c r="EQ156" s="1058">
        <f t="shared" si="1177"/>
        <v>0</v>
      </c>
      <c r="ER156" s="1058">
        <f t="shared" si="1178"/>
        <v>0</v>
      </c>
      <c r="ES156" s="1058">
        <f t="shared" si="1179"/>
        <v>0</v>
      </c>
      <c r="ET156" s="1058">
        <f t="shared" si="1180"/>
        <v>0</v>
      </c>
      <c r="EU156" s="1058">
        <f t="shared" si="1181"/>
        <v>0</v>
      </c>
      <c r="EV156" s="1058">
        <f t="shared" si="1182"/>
        <v>0</v>
      </c>
      <c r="EW156" s="1058">
        <f t="shared" si="1183"/>
        <v>0</v>
      </c>
      <c r="EX156" s="1058">
        <f t="shared" si="1184"/>
        <v>0</v>
      </c>
      <c r="EY156" s="1058">
        <f t="shared" si="1185"/>
        <v>0</v>
      </c>
      <c r="EZ156" s="1058">
        <f t="shared" si="1186"/>
        <v>0</v>
      </c>
      <c r="FA156" s="1058">
        <f t="shared" si="1187"/>
        <v>0</v>
      </c>
      <c r="FB156" s="1058">
        <f t="shared" si="1188"/>
        <v>0</v>
      </c>
      <c r="FC156" s="1058">
        <f t="shared" si="1189"/>
        <v>0</v>
      </c>
      <c r="FD156" s="1058">
        <f t="shared" si="1190"/>
        <v>0</v>
      </c>
      <c r="FE156" s="1058">
        <f t="shared" si="1191"/>
        <v>0</v>
      </c>
      <c r="FF156" s="1058">
        <f t="shared" si="1192"/>
        <v>0</v>
      </c>
      <c r="FG156" s="1058">
        <f t="shared" si="1193"/>
        <v>0</v>
      </c>
      <c r="FH156" s="1058">
        <f t="shared" si="1194"/>
        <v>0</v>
      </c>
      <c r="FI156" s="1058">
        <f t="shared" si="1195"/>
        <v>0</v>
      </c>
      <c r="FJ156" s="1058">
        <f t="shared" si="1196"/>
        <v>0</v>
      </c>
      <c r="FK156" s="1058">
        <f t="shared" si="1197"/>
        <v>0</v>
      </c>
      <c r="FL156" s="1058">
        <f t="shared" si="1198"/>
        <v>0</v>
      </c>
      <c r="FM156" s="1058">
        <f t="shared" si="1199"/>
        <v>0</v>
      </c>
      <c r="FN156" s="1058">
        <f t="shared" si="1200"/>
        <v>0</v>
      </c>
      <c r="FO156" s="1059">
        <f t="shared" si="1201"/>
        <v>0</v>
      </c>
      <c r="FP156" s="1058">
        <f t="shared" si="1202"/>
        <v>0</v>
      </c>
      <c r="FQ156" s="1058">
        <f t="shared" si="1203"/>
        <v>0</v>
      </c>
      <c r="FR156" s="1058">
        <f t="shared" si="1204"/>
        <v>0</v>
      </c>
      <c r="FS156" s="1058">
        <f t="shared" si="1205"/>
        <v>0</v>
      </c>
      <c r="FT156" s="1058">
        <f t="shared" si="1206"/>
        <v>0</v>
      </c>
      <c r="FU156" s="1058">
        <f t="shared" si="1207"/>
        <v>0</v>
      </c>
      <c r="FV156" s="1058">
        <f t="shared" si="1208"/>
        <v>0</v>
      </c>
      <c r="FW156" s="1058">
        <f t="shared" si="1209"/>
        <v>0</v>
      </c>
      <c r="FX156" s="1058">
        <f t="shared" si="1210"/>
        <v>0</v>
      </c>
      <c r="FY156" s="1058">
        <f t="shared" si="1211"/>
        <v>0</v>
      </c>
      <c r="FZ156" s="1058">
        <f t="shared" si="1212"/>
        <v>0</v>
      </c>
      <c r="GA156" s="1058">
        <f t="shared" si="1213"/>
        <v>0</v>
      </c>
      <c r="GB156" s="1058">
        <f t="shared" si="1214"/>
        <v>0</v>
      </c>
      <c r="GC156" s="1058">
        <f t="shared" si="1215"/>
        <v>0</v>
      </c>
      <c r="GE156" s="1058">
        <v>0</v>
      </c>
      <c r="GF156" s="1058">
        <v>0</v>
      </c>
      <c r="GG156" s="424"/>
      <c r="GH156" s="424"/>
      <c r="GI156" s="424"/>
      <c r="GJ156" s="424"/>
      <c r="GL156" s="559"/>
      <c r="GM156" s="559"/>
      <c r="GN156" s="9"/>
      <c r="GO156" s="17"/>
      <c r="GP156" s="17"/>
      <c r="GQ156" s="406"/>
      <c r="GR156" s="422"/>
    </row>
    <row r="157" spans="1:200" ht="24.95" customHeight="1" x14ac:dyDescent="0.45">
      <c r="A157" s="424"/>
      <c r="B157" s="971"/>
      <c r="C157" s="972"/>
      <c r="D157" s="611"/>
      <c r="E157" s="40"/>
      <c r="F157" s="40"/>
      <c r="G157" s="40"/>
      <c r="H157" s="40"/>
      <c r="I157" s="40"/>
      <c r="J157" s="660"/>
      <c r="K157" s="40"/>
      <c r="L157" s="49"/>
      <c r="M157" s="608">
        <f t="shared" si="1409"/>
        <v>0</v>
      </c>
      <c r="N157" s="70"/>
      <c r="O157" s="852"/>
      <c r="P157" s="866"/>
      <c r="Q157" s="852"/>
      <c r="R157" s="866"/>
      <c r="S157" s="852"/>
      <c r="T157" s="866"/>
      <c r="U157" s="867"/>
      <c r="V157" s="866"/>
      <c r="W157" s="867"/>
      <c r="X157" s="852"/>
      <c r="Y157" s="852"/>
      <c r="Z157" s="866"/>
      <c r="AA157" s="867"/>
      <c r="AB157" s="866"/>
      <c r="AC157" s="852"/>
      <c r="AD157" s="866"/>
      <c r="AE157" s="855"/>
      <c r="AF157" s="866"/>
      <c r="AG157" s="867"/>
      <c r="AH157" s="866"/>
      <c r="AI157" s="867"/>
      <c r="AJ157" s="866"/>
      <c r="AK157" s="867"/>
      <c r="AL157" s="866"/>
      <c r="AM157" s="852"/>
      <c r="AN157" s="866"/>
      <c r="AO157" s="867"/>
      <c r="AP157" s="866"/>
      <c r="AQ157" s="852"/>
      <c r="AR157" s="866"/>
      <c r="AS157" s="852"/>
      <c r="AT157" s="866"/>
      <c r="AU157" s="867"/>
      <c r="AV157" s="866"/>
      <c r="AW157" s="867"/>
      <c r="AX157" s="866"/>
      <c r="AY157" s="867"/>
      <c r="AZ157" s="866"/>
      <c r="BA157" s="867"/>
      <c r="BB157" s="866"/>
      <c r="BC157" s="867"/>
      <c r="BD157" s="866"/>
      <c r="BE157" s="867"/>
      <c r="BF157" s="867"/>
      <c r="BG157" s="867">
        <f t="shared" si="1410"/>
        <v>0</v>
      </c>
      <c r="BH157" s="84"/>
      <c r="BI157" s="424"/>
      <c r="BJ157" s="424"/>
      <c r="BK157" s="424"/>
      <c r="BL157" s="424"/>
      <c r="BM157" s="424"/>
      <c r="BN157" s="971"/>
      <c r="BO157" s="972"/>
      <c r="BP157" s="611"/>
      <c r="BQ157" s="40"/>
      <c r="BR157" s="40"/>
      <c r="BS157" s="40"/>
      <c r="BT157" s="40"/>
      <c r="BU157" s="40"/>
      <c r="BV157" s="660"/>
      <c r="BW157" s="660"/>
      <c r="BX157" s="49"/>
      <c r="BY157" s="608">
        <f t="shared" si="1411"/>
        <v>0</v>
      </c>
      <c r="BZ157" s="70"/>
      <c r="CA157" s="767"/>
      <c r="CB157" s="796"/>
      <c r="CC157" s="767"/>
      <c r="CD157" s="796"/>
      <c r="CE157" s="767"/>
      <c r="CF157" s="780"/>
      <c r="CG157" s="612"/>
      <c r="CH157" s="780"/>
      <c r="CI157" s="612"/>
      <c r="CJ157" s="612"/>
      <c r="CK157" s="767"/>
      <c r="CL157" s="780"/>
      <c r="CM157" s="612"/>
      <c r="CN157" s="780"/>
      <c r="CO157" s="767"/>
      <c r="CP157" s="780"/>
      <c r="CQ157" s="770"/>
      <c r="CR157" s="780"/>
      <c r="CS157" s="612"/>
      <c r="CT157" s="780"/>
      <c r="CU157" s="612"/>
      <c r="CV157" s="780"/>
      <c r="CW157" s="612"/>
      <c r="CX157" s="780"/>
      <c r="CY157" s="767"/>
      <c r="CZ157" s="780"/>
      <c r="DA157" s="612"/>
      <c r="DB157" s="780"/>
      <c r="DC157" s="767"/>
      <c r="DD157" s="780"/>
      <c r="DE157" s="612"/>
      <c r="DF157" s="780"/>
      <c r="DG157" s="612"/>
      <c r="DH157" s="780"/>
      <c r="DI157" s="612"/>
      <c r="DJ157" s="780"/>
      <c r="DK157" s="612"/>
      <c r="DL157" s="780"/>
      <c r="DM157" s="612"/>
      <c r="DN157" s="780"/>
      <c r="DO157" s="612"/>
      <c r="DP157" s="780"/>
      <c r="DQ157" s="612"/>
      <c r="DR157" s="612"/>
      <c r="DS157" s="612">
        <f t="shared" si="1412"/>
        <v>0</v>
      </c>
      <c r="DT157" s="84"/>
      <c r="DU157" s="424"/>
      <c r="DV157" s="424"/>
      <c r="DW157" s="424"/>
      <c r="DX157" s="424"/>
      <c r="DY157" s="424"/>
      <c r="DZ157" s="971"/>
      <c r="EA157" s="972"/>
      <c r="EB157" s="611"/>
      <c r="EC157" s="424"/>
      <c r="ED157" s="424"/>
      <c r="EE157" s="424"/>
      <c r="EF157" s="424"/>
      <c r="EG157" s="424"/>
      <c r="EH157" s="424"/>
      <c r="EI157" s="424"/>
      <c r="EJ157" s="429">
        <f t="shared" si="1170"/>
        <v>0</v>
      </c>
      <c r="EK157" s="429">
        <f t="shared" si="1171"/>
        <v>0</v>
      </c>
      <c r="EL157" s="429">
        <f t="shared" si="1172"/>
        <v>0</v>
      </c>
      <c r="EM157" s="1058">
        <f t="shared" si="1173"/>
        <v>0</v>
      </c>
      <c r="EN157" s="1058">
        <f t="shared" si="1174"/>
        <v>0</v>
      </c>
      <c r="EO157" s="1058">
        <f t="shared" si="1175"/>
        <v>0</v>
      </c>
      <c r="EP157" s="1058">
        <f t="shared" si="1176"/>
        <v>0</v>
      </c>
      <c r="EQ157" s="1058">
        <f t="shared" si="1177"/>
        <v>0</v>
      </c>
      <c r="ER157" s="1058">
        <f t="shared" si="1178"/>
        <v>0</v>
      </c>
      <c r="ES157" s="1058">
        <f t="shared" si="1179"/>
        <v>0</v>
      </c>
      <c r="ET157" s="1058">
        <f t="shared" si="1180"/>
        <v>0</v>
      </c>
      <c r="EU157" s="1058">
        <f t="shared" si="1181"/>
        <v>0</v>
      </c>
      <c r="EV157" s="1058">
        <f t="shared" si="1182"/>
        <v>0</v>
      </c>
      <c r="EW157" s="1058">
        <f t="shared" si="1183"/>
        <v>0</v>
      </c>
      <c r="EX157" s="1058">
        <f t="shared" si="1184"/>
        <v>0</v>
      </c>
      <c r="EY157" s="1058">
        <f t="shared" si="1185"/>
        <v>0</v>
      </c>
      <c r="EZ157" s="1058">
        <f t="shared" si="1186"/>
        <v>0</v>
      </c>
      <c r="FA157" s="1058">
        <f t="shared" si="1187"/>
        <v>0</v>
      </c>
      <c r="FB157" s="1058">
        <f t="shared" si="1188"/>
        <v>0</v>
      </c>
      <c r="FC157" s="1058">
        <f t="shared" si="1189"/>
        <v>0</v>
      </c>
      <c r="FD157" s="1058">
        <f t="shared" si="1190"/>
        <v>0</v>
      </c>
      <c r="FE157" s="1058">
        <f t="shared" si="1191"/>
        <v>0</v>
      </c>
      <c r="FF157" s="1058">
        <f t="shared" si="1192"/>
        <v>0</v>
      </c>
      <c r="FG157" s="1058">
        <f t="shared" si="1193"/>
        <v>0</v>
      </c>
      <c r="FH157" s="1058">
        <f t="shared" si="1194"/>
        <v>0</v>
      </c>
      <c r="FI157" s="1058">
        <f t="shared" si="1195"/>
        <v>0</v>
      </c>
      <c r="FJ157" s="1058">
        <f t="shared" si="1196"/>
        <v>0</v>
      </c>
      <c r="FK157" s="1058">
        <f t="shared" si="1197"/>
        <v>0</v>
      </c>
      <c r="FL157" s="1058">
        <f t="shared" si="1198"/>
        <v>0</v>
      </c>
      <c r="FM157" s="1058">
        <f t="shared" si="1199"/>
        <v>0</v>
      </c>
      <c r="FN157" s="1058">
        <f t="shared" si="1200"/>
        <v>0</v>
      </c>
      <c r="FO157" s="1059">
        <f t="shared" si="1201"/>
        <v>0</v>
      </c>
      <c r="FP157" s="1058">
        <f t="shared" si="1202"/>
        <v>0</v>
      </c>
      <c r="FQ157" s="1058">
        <f t="shared" si="1203"/>
        <v>0</v>
      </c>
      <c r="FR157" s="1058">
        <f t="shared" si="1204"/>
        <v>0</v>
      </c>
      <c r="FS157" s="1058">
        <f t="shared" si="1205"/>
        <v>0</v>
      </c>
      <c r="FT157" s="1058">
        <f t="shared" si="1206"/>
        <v>0</v>
      </c>
      <c r="FU157" s="1058">
        <f t="shared" si="1207"/>
        <v>0</v>
      </c>
      <c r="FV157" s="1058">
        <f t="shared" si="1208"/>
        <v>0</v>
      </c>
      <c r="FW157" s="1058">
        <f t="shared" si="1209"/>
        <v>0</v>
      </c>
      <c r="FX157" s="1058">
        <f t="shared" si="1210"/>
        <v>0</v>
      </c>
      <c r="FY157" s="1058">
        <f t="shared" si="1211"/>
        <v>0</v>
      </c>
      <c r="FZ157" s="1058">
        <f t="shared" si="1212"/>
        <v>0</v>
      </c>
      <c r="GA157" s="1058">
        <f t="shared" si="1213"/>
        <v>0</v>
      </c>
      <c r="GB157" s="1058">
        <f t="shared" si="1214"/>
        <v>0</v>
      </c>
      <c r="GC157" s="1058">
        <f t="shared" si="1215"/>
        <v>0</v>
      </c>
      <c r="GE157" s="1058">
        <v>0</v>
      </c>
      <c r="GF157" s="1058">
        <v>0</v>
      </c>
      <c r="GG157" s="424"/>
      <c r="GH157" s="424"/>
      <c r="GI157" s="424"/>
      <c r="GJ157" s="424"/>
      <c r="GL157" s="559"/>
      <c r="GM157" s="559"/>
      <c r="GN157" s="9"/>
      <c r="GO157" s="17"/>
      <c r="GP157" s="17"/>
      <c r="GQ157" s="406"/>
      <c r="GR157" s="422"/>
    </row>
    <row r="158" spans="1:200" ht="24.95" customHeight="1" x14ac:dyDescent="0.45">
      <c r="A158" s="424"/>
      <c r="B158" s="971"/>
      <c r="C158" s="972"/>
      <c r="D158" s="611"/>
      <c r="E158" s="40"/>
      <c r="F158" s="40"/>
      <c r="G158" s="40"/>
      <c r="H158" s="40"/>
      <c r="I158" s="40"/>
      <c r="J158" s="660"/>
      <c r="K158" s="40"/>
      <c r="L158" s="666"/>
      <c r="M158" s="608">
        <f t="shared" si="1409"/>
        <v>0</v>
      </c>
      <c r="N158" s="70"/>
      <c r="O158" s="852"/>
      <c r="P158" s="866"/>
      <c r="Q158" s="852"/>
      <c r="R158" s="866"/>
      <c r="S158" s="852"/>
      <c r="T158" s="866"/>
      <c r="U158" s="867"/>
      <c r="V158" s="866"/>
      <c r="W158" s="867"/>
      <c r="X158" s="852"/>
      <c r="Y158" s="852"/>
      <c r="Z158" s="866"/>
      <c r="AA158" s="867"/>
      <c r="AB158" s="866"/>
      <c r="AC158" s="852"/>
      <c r="AD158" s="866"/>
      <c r="AE158" s="855"/>
      <c r="AF158" s="866"/>
      <c r="AG158" s="867"/>
      <c r="AH158" s="866"/>
      <c r="AI158" s="867"/>
      <c r="AJ158" s="866"/>
      <c r="AK158" s="867"/>
      <c r="AL158" s="866"/>
      <c r="AM158" s="852"/>
      <c r="AN158" s="866"/>
      <c r="AO158" s="867"/>
      <c r="AP158" s="866"/>
      <c r="AQ158" s="852"/>
      <c r="AR158" s="866"/>
      <c r="AS158" s="852"/>
      <c r="AT158" s="866"/>
      <c r="AU158" s="867"/>
      <c r="AV158" s="866"/>
      <c r="AW158" s="867"/>
      <c r="AX158" s="866"/>
      <c r="AY158" s="867"/>
      <c r="AZ158" s="866"/>
      <c r="BA158" s="867"/>
      <c r="BB158" s="866"/>
      <c r="BC158" s="867"/>
      <c r="BD158" s="866"/>
      <c r="BE158" s="867"/>
      <c r="BF158" s="867"/>
      <c r="BG158" s="867">
        <f t="shared" si="1410"/>
        <v>0</v>
      </c>
      <c r="BH158" s="84"/>
      <c r="BI158" s="424"/>
      <c r="BJ158" s="424"/>
      <c r="BK158" s="424"/>
      <c r="BL158" s="424"/>
      <c r="BM158" s="424"/>
      <c r="BN158" s="971"/>
      <c r="BO158" s="972"/>
      <c r="BP158" s="611"/>
      <c r="BQ158" s="40"/>
      <c r="BR158" s="40"/>
      <c r="BS158" s="40"/>
      <c r="BT158" s="40"/>
      <c r="BU158" s="40"/>
      <c r="BV158" s="660"/>
      <c r="BW158" s="660"/>
      <c r="BX158" s="666"/>
      <c r="BY158" s="608">
        <f t="shared" si="1411"/>
        <v>0</v>
      </c>
      <c r="BZ158" s="70"/>
      <c r="CA158" s="767"/>
      <c r="CB158" s="796"/>
      <c r="CC158" s="767"/>
      <c r="CD158" s="796"/>
      <c r="CE158" s="767"/>
      <c r="CF158" s="780"/>
      <c r="CG158" s="612"/>
      <c r="CH158" s="780"/>
      <c r="CI158" s="612"/>
      <c r="CJ158" s="612"/>
      <c r="CK158" s="767"/>
      <c r="CL158" s="780"/>
      <c r="CM158" s="612"/>
      <c r="CN158" s="780"/>
      <c r="CO158" s="767"/>
      <c r="CP158" s="780"/>
      <c r="CQ158" s="770"/>
      <c r="CR158" s="780"/>
      <c r="CS158" s="612"/>
      <c r="CT158" s="780"/>
      <c r="CU158" s="612"/>
      <c r="CV158" s="780"/>
      <c r="CW158" s="612"/>
      <c r="CX158" s="780"/>
      <c r="CY158" s="767"/>
      <c r="CZ158" s="780"/>
      <c r="DA158" s="612"/>
      <c r="DB158" s="780"/>
      <c r="DC158" s="767"/>
      <c r="DD158" s="780"/>
      <c r="DE158" s="612"/>
      <c r="DF158" s="780"/>
      <c r="DG158" s="612"/>
      <c r="DH158" s="780"/>
      <c r="DI158" s="612"/>
      <c r="DJ158" s="780"/>
      <c r="DK158" s="612"/>
      <c r="DL158" s="780"/>
      <c r="DM158" s="612"/>
      <c r="DN158" s="780"/>
      <c r="DO158" s="612"/>
      <c r="DP158" s="780"/>
      <c r="DQ158" s="612"/>
      <c r="DR158" s="612"/>
      <c r="DS158" s="612">
        <f t="shared" si="1412"/>
        <v>0</v>
      </c>
      <c r="DT158" s="84"/>
      <c r="DU158" s="424"/>
      <c r="DV158" s="424"/>
      <c r="DW158" s="424"/>
      <c r="DX158" s="424"/>
      <c r="DY158" s="424"/>
      <c r="DZ158" s="971"/>
      <c r="EA158" s="972"/>
      <c r="EB158" s="611"/>
      <c r="EC158" s="424"/>
      <c r="ED158" s="424"/>
      <c r="EE158" s="424"/>
      <c r="EF158" s="424"/>
      <c r="EG158" s="424"/>
      <c r="EH158" s="424"/>
      <c r="EI158" s="424"/>
      <c r="EJ158" s="429">
        <f t="shared" si="1170"/>
        <v>0</v>
      </c>
      <c r="EK158" s="429">
        <f t="shared" si="1171"/>
        <v>0</v>
      </c>
      <c r="EL158" s="429">
        <f t="shared" si="1172"/>
        <v>0</v>
      </c>
      <c r="EM158" s="1058">
        <f t="shared" si="1173"/>
        <v>0</v>
      </c>
      <c r="EN158" s="1058">
        <f t="shared" si="1174"/>
        <v>0</v>
      </c>
      <c r="EO158" s="1058">
        <f t="shared" si="1175"/>
        <v>0</v>
      </c>
      <c r="EP158" s="1058">
        <f t="shared" si="1176"/>
        <v>0</v>
      </c>
      <c r="EQ158" s="1058">
        <f t="shared" si="1177"/>
        <v>0</v>
      </c>
      <c r="ER158" s="1058">
        <f t="shared" si="1178"/>
        <v>0</v>
      </c>
      <c r="ES158" s="1058">
        <f t="shared" si="1179"/>
        <v>0</v>
      </c>
      <c r="ET158" s="1058">
        <f t="shared" si="1180"/>
        <v>0</v>
      </c>
      <c r="EU158" s="1058">
        <f t="shared" si="1181"/>
        <v>0</v>
      </c>
      <c r="EV158" s="1058">
        <f t="shared" si="1182"/>
        <v>0</v>
      </c>
      <c r="EW158" s="1058">
        <f t="shared" si="1183"/>
        <v>0</v>
      </c>
      <c r="EX158" s="1058">
        <f t="shared" si="1184"/>
        <v>0</v>
      </c>
      <c r="EY158" s="1058">
        <f t="shared" si="1185"/>
        <v>0</v>
      </c>
      <c r="EZ158" s="1058">
        <f t="shared" si="1186"/>
        <v>0</v>
      </c>
      <c r="FA158" s="1058">
        <f t="shared" si="1187"/>
        <v>0</v>
      </c>
      <c r="FB158" s="1058">
        <f t="shared" si="1188"/>
        <v>0</v>
      </c>
      <c r="FC158" s="1058">
        <f t="shared" si="1189"/>
        <v>0</v>
      </c>
      <c r="FD158" s="1058">
        <f t="shared" si="1190"/>
        <v>0</v>
      </c>
      <c r="FE158" s="1058">
        <f t="shared" si="1191"/>
        <v>0</v>
      </c>
      <c r="FF158" s="1058">
        <f t="shared" si="1192"/>
        <v>0</v>
      </c>
      <c r="FG158" s="1058">
        <f t="shared" si="1193"/>
        <v>0</v>
      </c>
      <c r="FH158" s="1058">
        <f t="shared" si="1194"/>
        <v>0</v>
      </c>
      <c r="FI158" s="1058">
        <f t="shared" si="1195"/>
        <v>0</v>
      </c>
      <c r="FJ158" s="1058">
        <f t="shared" si="1196"/>
        <v>0</v>
      </c>
      <c r="FK158" s="1058">
        <f t="shared" si="1197"/>
        <v>0</v>
      </c>
      <c r="FL158" s="1058">
        <f t="shared" si="1198"/>
        <v>0</v>
      </c>
      <c r="FM158" s="1058">
        <f t="shared" si="1199"/>
        <v>0</v>
      </c>
      <c r="FN158" s="1058">
        <f t="shared" si="1200"/>
        <v>0</v>
      </c>
      <c r="FO158" s="1059">
        <f t="shared" si="1201"/>
        <v>0</v>
      </c>
      <c r="FP158" s="1058">
        <f t="shared" si="1202"/>
        <v>0</v>
      </c>
      <c r="FQ158" s="1058">
        <f t="shared" si="1203"/>
        <v>0</v>
      </c>
      <c r="FR158" s="1058">
        <f t="shared" si="1204"/>
        <v>0</v>
      </c>
      <c r="FS158" s="1058">
        <f t="shared" si="1205"/>
        <v>0</v>
      </c>
      <c r="FT158" s="1058">
        <f t="shared" si="1206"/>
        <v>0</v>
      </c>
      <c r="FU158" s="1058">
        <f t="shared" si="1207"/>
        <v>0</v>
      </c>
      <c r="FV158" s="1058">
        <f t="shared" si="1208"/>
        <v>0</v>
      </c>
      <c r="FW158" s="1058">
        <f t="shared" si="1209"/>
        <v>0</v>
      </c>
      <c r="FX158" s="1058">
        <f t="shared" si="1210"/>
        <v>0</v>
      </c>
      <c r="FY158" s="1058">
        <f t="shared" si="1211"/>
        <v>0</v>
      </c>
      <c r="FZ158" s="1058">
        <f t="shared" si="1212"/>
        <v>0</v>
      </c>
      <c r="GA158" s="1058">
        <f t="shared" si="1213"/>
        <v>0</v>
      </c>
      <c r="GB158" s="1058">
        <f t="shared" si="1214"/>
        <v>0</v>
      </c>
      <c r="GC158" s="1058">
        <f t="shared" si="1215"/>
        <v>0</v>
      </c>
      <c r="GE158" s="1058">
        <v>0</v>
      </c>
      <c r="GF158" s="1058">
        <v>0</v>
      </c>
      <c r="GG158" s="424"/>
      <c r="GH158" s="424"/>
      <c r="GI158" s="424"/>
      <c r="GJ158" s="424"/>
      <c r="GL158" s="559"/>
      <c r="GM158" s="559"/>
      <c r="GN158" s="9"/>
      <c r="GO158" s="17"/>
      <c r="GP158" s="17"/>
      <c r="GQ158" s="406"/>
      <c r="GR158" s="422"/>
    </row>
    <row r="159" spans="1:200" ht="24.95" customHeight="1" x14ac:dyDescent="0.45">
      <c r="A159" s="424"/>
      <c r="B159" s="971"/>
      <c r="C159" s="972"/>
      <c r="D159" s="611"/>
      <c r="E159" s="40"/>
      <c r="F159" s="40"/>
      <c r="G159" s="40"/>
      <c r="H159" s="40"/>
      <c r="I159" s="40"/>
      <c r="J159" s="660"/>
      <c r="K159" s="40"/>
      <c r="L159" s="49"/>
      <c r="M159" s="608">
        <f t="shared" si="1409"/>
        <v>0</v>
      </c>
      <c r="N159" s="70"/>
      <c r="O159" s="852"/>
      <c r="P159" s="866"/>
      <c r="Q159" s="852"/>
      <c r="R159" s="866"/>
      <c r="S159" s="852"/>
      <c r="T159" s="866"/>
      <c r="U159" s="867"/>
      <c r="V159" s="866"/>
      <c r="W159" s="867"/>
      <c r="X159" s="852"/>
      <c r="Y159" s="852"/>
      <c r="Z159" s="866"/>
      <c r="AA159" s="867"/>
      <c r="AB159" s="866"/>
      <c r="AC159" s="852"/>
      <c r="AD159" s="866"/>
      <c r="AE159" s="855"/>
      <c r="AF159" s="866"/>
      <c r="AG159" s="867"/>
      <c r="AH159" s="866"/>
      <c r="AI159" s="867"/>
      <c r="AJ159" s="866"/>
      <c r="AK159" s="867"/>
      <c r="AL159" s="866"/>
      <c r="AM159" s="852"/>
      <c r="AN159" s="866"/>
      <c r="AO159" s="867"/>
      <c r="AP159" s="866"/>
      <c r="AQ159" s="852"/>
      <c r="AR159" s="866"/>
      <c r="AS159" s="852"/>
      <c r="AT159" s="866"/>
      <c r="AU159" s="867"/>
      <c r="AV159" s="866"/>
      <c r="AW159" s="867"/>
      <c r="AX159" s="866"/>
      <c r="AY159" s="867"/>
      <c r="AZ159" s="866"/>
      <c r="BA159" s="867"/>
      <c r="BB159" s="866"/>
      <c r="BC159" s="867"/>
      <c r="BD159" s="866"/>
      <c r="BE159" s="867"/>
      <c r="BF159" s="867"/>
      <c r="BG159" s="867">
        <f t="shared" si="1410"/>
        <v>0</v>
      </c>
      <c r="BH159" s="84"/>
      <c r="BI159" s="424"/>
      <c r="BJ159" s="424"/>
      <c r="BK159" s="424"/>
      <c r="BL159" s="424"/>
      <c r="BM159" s="424"/>
      <c r="BN159" s="971"/>
      <c r="BO159" s="972"/>
      <c r="BP159" s="611"/>
      <c r="BQ159" s="40"/>
      <c r="BR159" s="40"/>
      <c r="BS159" s="40"/>
      <c r="BT159" s="40"/>
      <c r="BU159" s="40"/>
      <c r="BV159" s="660"/>
      <c r="BW159" s="660"/>
      <c r="BX159" s="49"/>
      <c r="BY159" s="608">
        <f t="shared" si="1411"/>
        <v>0</v>
      </c>
      <c r="BZ159" s="70"/>
      <c r="CA159" s="767"/>
      <c r="CB159" s="796"/>
      <c r="CC159" s="767"/>
      <c r="CD159" s="796"/>
      <c r="CE159" s="767"/>
      <c r="CF159" s="780"/>
      <c r="CG159" s="612"/>
      <c r="CH159" s="780"/>
      <c r="CI159" s="612"/>
      <c r="CJ159" s="612"/>
      <c r="CK159" s="767"/>
      <c r="CL159" s="780"/>
      <c r="CM159" s="612"/>
      <c r="CN159" s="780"/>
      <c r="CO159" s="767"/>
      <c r="CP159" s="780"/>
      <c r="CQ159" s="770"/>
      <c r="CR159" s="780"/>
      <c r="CS159" s="612"/>
      <c r="CT159" s="780"/>
      <c r="CU159" s="612"/>
      <c r="CV159" s="780"/>
      <c r="CW159" s="612"/>
      <c r="CX159" s="780"/>
      <c r="CY159" s="767"/>
      <c r="CZ159" s="780"/>
      <c r="DA159" s="612"/>
      <c r="DB159" s="780"/>
      <c r="DC159" s="767"/>
      <c r="DD159" s="780"/>
      <c r="DE159" s="612"/>
      <c r="DF159" s="780"/>
      <c r="DG159" s="612"/>
      <c r="DH159" s="780"/>
      <c r="DI159" s="612"/>
      <c r="DJ159" s="780"/>
      <c r="DK159" s="612"/>
      <c r="DL159" s="780"/>
      <c r="DM159" s="612"/>
      <c r="DN159" s="780"/>
      <c r="DO159" s="612"/>
      <c r="DP159" s="780"/>
      <c r="DQ159" s="612"/>
      <c r="DR159" s="612"/>
      <c r="DS159" s="612">
        <f t="shared" si="1412"/>
        <v>0</v>
      </c>
      <c r="DT159" s="84"/>
      <c r="DU159" s="424"/>
      <c r="DV159" s="424"/>
      <c r="DW159" s="424"/>
      <c r="DX159" s="424"/>
      <c r="DY159" s="424"/>
      <c r="DZ159" s="971"/>
      <c r="EA159" s="972"/>
      <c r="EB159" s="611"/>
      <c r="EC159" s="424"/>
      <c r="ED159" s="424"/>
      <c r="EE159" s="424"/>
      <c r="EF159" s="424"/>
      <c r="EG159" s="424"/>
      <c r="EH159" s="424"/>
      <c r="EI159" s="424"/>
      <c r="EJ159" s="429">
        <f t="shared" si="1170"/>
        <v>0</v>
      </c>
      <c r="EK159" s="429">
        <f t="shared" si="1171"/>
        <v>0</v>
      </c>
      <c r="EL159" s="429">
        <f t="shared" si="1172"/>
        <v>0</v>
      </c>
      <c r="EM159" s="1058">
        <f t="shared" si="1173"/>
        <v>0</v>
      </c>
      <c r="EN159" s="1058">
        <f t="shared" si="1174"/>
        <v>0</v>
      </c>
      <c r="EO159" s="1058">
        <f t="shared" si="1175"/>
        <v>0</v>
      </c>
      <c r="EP159" s="1058">
        <f t="shared" si="1176"/>
        <v>0</v>
      </c>
      <c r="EQ159" s="1058">
        <f t="shared" si="1177"/>
        <v>0</v>
      </c>
      <c r="ER159" s="1058">
        <f t="shared" si="1178"/>
        <v>0</v>
      </c>
      <c r="ES159" s="1058">
        <f t="shared" si="1179"/>
        <v>0</v>
      </c>
      <c r="ET159" s="1058">
        <f t="shared" si="1180"/>
        <v>0</v>
      </c>
      <c r="EU159" s="1058">
        <f t="shared" si="1181"/>
        <v>0</v>
      </c>
      <c r="EV159" s="1058">
        <f t="shared" si="1182"/>
        <v>0</v>
      </c>
      <c r="EW159" s="1058">
        <f t="shared" si="1183"/>
        <v>0</v>
      </c>
      <c r="EX159" s="1058">
        <f t="shared" si="1184"/>
        <v>0</v>
      </c>
      <c r="EY159" s="1058">
        <f t="shared" si="1185"/>
        <v>0</v>
      </c>
      <c r="EZ159" s="1058">
        <f t="shared" si="1186"/>
        <v>0</v>
      </c>
      <c r="FA159" s="1058">
        <f t="shared" si="1187"/>
        <v>0</v>
      </c>
      <c r="FB159" s="1058">
        <f t="shared" si="1188"/>
        <v>0</v>
      </c>
      <c r="FC159" s="1058">
        <f t="shared" si="1189"/>
        <v>0</v>
      </c>
      <c r="FD159" s="1058">
        <f t="shared" si="1190"/>
        <v>0</v>
      </c>
      <c r="FE159" s="1058">
        <f t="shared" si="1191"/>
        <v>0</v>
      </c>
      <c r="FF159" s="1058">
        <f t="shared" si="1192"/>
        <v>0</v>
      </c>
      <c r="FG159" s="1058">
        <f t="shared" si="1193"/>
        <v>0</v>
      </c>
      <c r="FH159" s="1058">
        <f t="shared" si="1194"/>
        <v>0</v>
      </c>
      <c r="FI159" s="1058">
        <f t="shared" si="1195"/>
        <v>0</v>
      </c>
      <c r="FJ159" s="1058">
        <f t="shared" si="1196"/>
        <v>0</v>
      </c>
      <c r="FK159" s="1058">
        <f t="shared" si="1197"/>
        <v>0</v>
      </c>
      <c r="FL159" s="1058">
        <f t="shared" si="1198"/>
        <v>0</v>
      </c>
      <c r="FM159" s="1058">
        <f t="shared" si="1199"/>
        <v>0</v>
      </c>
      <c r="FN159" s="1058">
        <f t="shared" si="1200"/>
        <v>0</v>
      </c>
      <c r="FO159" s="1059">
        <f t="shared" si="1201"/>
        <v>0</v>
      </c>
      <c r="FP159" s="1058">
        <f t="shared" si="1202"/>
        <v>0</v>
      </c>
      <c r="FQ159" s="1058">
        <f t="shared" si="1203"/>
        <v>0</v>
      </c>
      <c r="FR159" s="1058">
        <f t="shared" si="1204"/>
        <v>0</v>
      </c>
      <c r="FS159" s="1058">
        <f t="shared" si="1205"/>
        <v>0</v>
      </c>
      <c r="FT159" s="1058">
        <f t="shared" si="1206"/>
        <v>0</v>
      </c>
      <c r="FU159" s="1058">
        <f t="shared" si="1207"/>
        <v>0</v>
      </c>
      <c r="FV159" s="1058">
        <f t="shared" si="1208"/>
        <v>0</v>
      </c>
      <c r="FW159" s="1058">
        <f t="shared" si="1209"/>
        <v>0</v>
      </c>
      <c r="FX159" s="1058">
        <f t="shared" si="1210"/>
        <v>0</v>
      </c>
      <c r="FY159" s="1058">
        <f t="shared" si="1211"/>
        <v>0</v>
      </c>
      <c r="FZ159" s="1058">
        <f t="shared" si="1212"/>
        <v>0</v>
      </c>
      <c r="GA159" s="1058">
        <f t="shared" si="1213"/>
        <v>0</v>
      </c>
      <c r="GB159" s="1058">
        <f t="shared" si="1214"/>
        <v>0</v>
      </c>
      <c r="GC159" s="1058">
        <f t="shared" si="1215"/>
        <v>0</v>
      </c>
      <c r="GE159" s="1058">
        <v>0</v>
      </c>
      <c r="GF159" s="1058">
        <v>0</v>
      </c>
      <c r="GG159" s="424"/>
      <c r="GH159" s="424"/>
      <c r="GI159" s="424"/>
      <c r="GJ159" s="424"/>
      <c r="GL159" s="559"/>
      <c r="GM159" s="559"/>
      <c r="GN159" s="9"/>
      <c r="GO159" s="17"/>
      <c r="GP159" s="17"/>
      <c r="GQ159" s="406"/>
      <c r="GR159" s="422"/>
    </row>
    <row r="160" spans="1:200" ht="24.95" customHeight="1" x14ac:dyDescent="0.45">
      <c r="A160" s="424"/>
      <c r="B160" s="971"/>
      <c r="C160" s="972"/>
      <c r="D160" s="611"/>
      <c r="E160" s="40"/>
      <c r="F160" s="40"/>
      <c r="G160" s="40"/>
      <c r="H160" s="40"/>
      <c r="I160" s="40"/>
      <c r="J160" s="660"/>
      <c r="K160" s="40"/>
      <c r="L160" s="49"/>
      <c r="M160" s="608">
        <f t="shared" si="1409"/>
        <v>0</v>
      </c>
      <c r="N160" s="70"/>
      <c r="O160" s="852"/>
      <c r="P160" s="866"/>
      <c r="Q160" s="852"/>
      <c r="R160" s="866"/>
      <c r="S160" s="852"/>
      <c r="T160" s="866"/>
      <c r="U160" s="867"/>
      <c r="V160" s="866"/>
      <c r="W160" s="867"/>
      <c r="X160" s="852"/>
      <c r="Y160" s="852"/>
      <c r="Z160" s="866"/>
      <c r="AA160" s="867"/>
      <c r="AB160" s="866"/>
      <c r="AC160" s="852"/>
      <c r="AD160" s="866"/>
      <c r="AE160" s="855"/>
      <c r="AF160" s="866"/>
      <c r="AG160" s="867"/>
      <c r="AH160" s="866"/>
      <c r="AI160" s="867"/>
      <c r="AJ160" s="866"/>
      <c r="AK160" s="867"/>
      <c r="AL160" s="866"/>
      <c r="AM160" s="852"/>
      <c r="AN160" s="866"/>
      <c r="AO160" s="867"/>
      <c r="AP160" s="866"/>
      <c r="AQ160" s="852"/>
      <c r="AR160" s="866"/>
      <c r="AS160" s="852"/>
      <c r="AT160" s="866"/>
      <c r="AU160" s="867"/>
      <c r="AV160" s="866"/>
      <c r="AW160" s="867"/>
      <c r="AX160" s="866"/>
      <c r="AY160" s="867"/>
      <c r="AZ160" s="866"/>
      <c r="BA160" s="867"/>
      <c r="BB160" s="866"/>
      <c r="BC160" s="867"/>
      <c r="BD160" s="866"/>
      <c r="BE160" s="867"/>
      <c r="BF160" s="867"/>
      <c r="BG160" s="867">
        <f t="shared" si="1410"/>
        <v>0</v>
      </c>
      <c r="BH160" s="84"/>
      <c r="BI160" s="424"/>
      <c r="BJ160" s="424"/>
      <c r="BK160" s="424"/>
      <c r="BL160" s="424"/>
      <c r="BM160" s="424"/>
      <c r="BN160" s="971"/>
      <c r="BO160" s="972"/>
      <c r="BP160" s="611"/>
      <c r="BQ160" s="40"/>
      <c r="BR160" s="40"/>
      <c r="BS160" s="40"/>
      <c r="BT160" s="40"/>
      <c r="BU160" s="40"/>
      <c r="BV160" s="660"/>
      <c r="BW160" s="660"/>
      <c r="BX160" s="49"/>
      <c r="BY160" s="608">
        <f t="shared" si="1411"/>
        <v>0</v>
      </c>
      <c r="BZ160" s="70"/>
      <c r="CA160" s="767"/>
      <c r="CB160" s="796"/>
      <c r="CC160" s="767"/>
      <c r="CD160" s="796"/>
      <c r="CE160" s="767"/>
      <c r="CF160" s="780"/>
      <c r="CG160" s="612"/>
      <c r="CH160" s="780"/>
      <c r="CI160" s="612"/>
      <c r="CJ160" s="612"/>
      <c r="CK160" s="767"/>
      <c r="CL160" s="780"/>
      <c r="CM160" s="612"/>
      <c r="CN160" s="780"/>
      <c r="CO160" s="767"/>
      <c r="CP160" s="780"/>
      <c r="CQ160" s="770"/>
      <c r="CR160" s="780"/>
      <c r="CS160" s="612"/>
      <c r="CT160" s="780"/>
      <c r="CU160" s="612"/>
      <c r="CV160" s="780"/>
      <c r="CW160" s="612"/>
      <c r="CX160" s="780"/>
      <c r="CY160" s="767"/>
      <c r="CZ160" s="780"/>
      <c r="DA160" s="612"/>
      <c r="DB160" s="780"/>
      <c r="DC160" s="767"/>
      <c r="DD160" s="780"/>
      <c r="DE160" s="612"/>
      <c r="DF160" s="780"/>
      <c r="DG160" s="612"/>
      <c r="DH160" s="780"/>
      <c r="DI160" s="612"/>
      <c r="DJ160" s="780"/>
      <c r="DK160" s="612"/>
      <c r="DL160" s="780"/>
      <c r="DM160" s="612"/>
      <c r="DN160" s="780"/>
      <c r="DO160" s="612"/>
      <c r="DP160" s="780"/>
      <c r="DQ160" s="612"/>
      <c r="DR160" s="612"/>
      <c r="DS160" s="612">
        <f t="shared" si="1412"/>
        <v>0</v>
      </c>
      <c r="DT160" s="84"/>
      <c r="DU160" s="424"/>
      <c r="DV160" s="424"/>
      <c r="DW160" s="424"/>
      <c r="DX160" s="424"/>
      <c r="DY160" s="424"/>
      <c r="DZ160" s="971"/>
      <c r="EA160" s="972"/>
      <c r="EB160" s="611"/>
      <c r="EC160" s="424"/>
      <c r="ED160" s="424"/>
      <c r="EE160" s="424"/>
      <c r="EF160" s="424"/>
      <c r="EG160" s="424"/>
      <c r="EH160" s="424"/>
      <c r="EI160" s="424"/>
      <c r="EJ160" s="429">
        <f t="shared" si="1170"/>
        <v>0</v>
      </c>
      <c r="EK160" s="429">
        <f t="shared" si="1171"/>
        <v>0</v>
      </c>
      <c r="EL160" s="429">
        <f t="shared" si="1172"/>
        <v>0</v>
      </c>
      <c r="EM160" s="1058">
        <f t="shared" si="1173"/>
        <v>0</v>
      </c>
      <c r="EN160" s="1058">
        <f t="shared" si="1174"/>
        <v>0</v>
      </c>
      <c r="EO160" s="1058">
        <f t="shared" si="1175"/>
        <v>0</v>
      </c>
      <c r="EP160" s="1058">
        <f t="shared" si="1176"/>
        <v>0</v>
      </c>
      <c r="EQ160" s="1058">
        <f t="shared" si="1177"/>
        <v>0</v>
      </c>
      <c r="ER160" s="1058">
        <f t="shared" si="1178"/>
        <v>0</v>
      </c>
      <c r="ES160" s="1058">
        <f t="shared" si="1179"/>
        <v>0</v>
      </c>
      <c r="ET160" s="1058">
        <f t="shared" si="1180"/>
        <v>0</v>
      </c>
      <c r="EU160" s="1058">
        <f t="shared" si="1181"/>
        <v>0</v>
      </c>
      <c r="EV160" s="1058">
        <f t="shared" si="1182"/>
        <v>0</v>
      </c>
      <c r="EW160" s="1058">
        <f t="shared" si="1183"/>
        <v>0</v>
      </c>
      <c r="EX160" s="1058">
        <f t="shared" si="1184"/>
        <v>0</v>
      </c>
      <c r="EY160" s="1058">
        <f t="shared" si="1185"/>
        <v>0</v>
      </c>
      <c r="EZ160" s="1058">
        <f t="shared" si="1186"/>
        <v>0</v>
      </c>
      <c r="FA160" s="1058">
        <f t="shared" si="1187"/>
        <v>0</v>
      </c>
      <c r="FB160" s="1058">
        <f t="shared" si="1188"/>
        <v>0</v>
      </c>
      <c r="FC160" s="1058">
        <f t="shared" si="1189"/>
        <v>0</v>
      </c>
      <c r="FD160" s="1058">
        <f t="shared" si="1190"/>
        <v>0</v>
      </c>
      <c r="FE160" s="1058">
        <f t="shared" si="1191"/>
        <v>0</v>
      </c>
      <c r="FF160" s="1058">
        <f t="shared" si="1192"/>
        <v>0</v>
      </c>
      <c r="FG160" s="1058">
        <f t="shared" si="1193"/>
        <v>0</v>
      </c>
      <c r="FH160" s="1058">
        <f t="shared" si="1194"/>
        <v>0</v>
      </c>
      <c r="FI160" s="1058">
        <f t="shared" si="1195"/>
        <v>0</v>
      </c>
      <c r="FJ160" s="1058">
        <f t="shared" si="1196"/>
        <v>0</v>
      </c>
      <c r="FK160" s="1058">
        <f t="shared" si="1197"/>
        <v>0</v>
      </c>
      <c r="FL160" s="1058">
        <f t="shared" si="1198"/>
        <v>0</v>
      </c>
      <c r="FM160" s="1058">
        <f t="shared" si="1199"/>
        <v>0</v>
      </c>
      <c r="FN160" s="1058">
        <f t="shared" si="1200"/>
        <v>0</v>
      </c>
      <c r="FO160" s="1059">
        <f t="shared" si="1201"/>
        <v>0</v>
      </c>
      <c r="FP160" s="1058">
        <f t="shared" si="1202"/>
        <v>0</v>
      </c>
      <c r="FQ160" s="1058">
        <f t="shared" si="1203"/>
        <v>0</v>
      </c>
      <c r="FR160" s="1058">
        <f t="shared" si="1204"/>
        <v>0</v>
      </c>
      <c r="FS160" s="1058">
        <f t="shared" si="1205"/>
        <v>0</v>
      </c>
      <c r="FT160" s="1058">
        <f t="shared" si="1206"/>
        <v>0</v>
      </c>
      <c r="FU160" s="1058">
        <f t="shared" si="1207"/>
        <v>0</v>
      </c>
      <c r="FV160" s="1058">
        <f t="shared" si="1208"/>
        <v>0</v>
      </c>
      <c r="FW160" s="1058">
        <f t="shared" si="1209"/>
        <v>0</v>
      </c>
      <c r="FX160" s="1058">
        <f t="shared" si="1210"/>
        <v>0</v>
      </c>
      <c r="FY160" s="1058">
        <f t="shared" si="1211"/>
        <v>0</v>
      </c>
      <c r="FZ160" s="1058">
        <f t="shared" si="1212"/>
        <v>0</v>
      </c>
      <c r="GA160" s="1058">
        <f t="shared" si="1213"/>
        <v>0</v>
      </c>
      <c r="GB160" s="1058">
        <f t="shared" si="1214"/>
        <v>0</v>
      </c>
      <c r="GC160" s="1058">
        <f t="shared" si="1215"/>
        <v>0</v>
      </c>
      <c r="GE160" s="1058">
        <v>0</v>
      </c>
      <c r="GF160" s="1058">
        <v>0</v>
      </c>
      <c r="GG160" s="424"/>
      <c r="GH160" s="424"/>
      <c r="GI160" s="424"/>
      <c r="GJ160" s="424"/>
      <c r="GL160" s="559"/>
      <c r="GM160" s="559"/>
      <c r="GN160" s="9"/>
      <c r="GO160" s="17"/>
      <c r="GP160" s="17"/>
      <c r="GQ160" s="406"/>
      <c r="GR160" s="422"/>
    </row>
    <row r="161" spans="1:200" ht="24.95" customHeight="1" x14ac:dyDescent="0.45">
      <c r="A161" s="424"/>
      <c r="B161" s="971"/>
      <c r="C161" s="972"/>
      <c r="D161" s="611"/>
      <c r="E161" s="40"/>
      <c r="F161" s="40"/>
      <c r="G161" s="40"/>
      <c r="H161" s="40"/>
      <c r="I161" s="40"/>
      <c r="J161" s="660"/>
      <c r="K161" s="40"/>
      <c r="L161" s="49"/>
      <c r="M161" s="608">
        <f t="shared" si="1409"/>
        <v>0</v>
      </c>
      <c r="N161" s="70"/>
      <c r="O161" s="852"/>
      <c r="P161" s="866"/>
      <c r="Q161" s="852"/>
      <c r="R161" s="866"/>
      <c r="S161" s="852"/>
      <c r="T161" s="866"/>
      <c r="U161" s="867"/>
      <c r="V161" s="866"/>
      <c r="W161" s="867"/>
      <c r="X161" s="852"/>
      <c r="Y161" s="852"/>
      <c r="Z161" s="866"/>
      <c r="AA161" s="867"/>
      <c r="AB161" s="866"/>
      <c r="AC161" s="852"/>
      <c r="AD161" s="866"/>
      <c r="AE161" s="855"/>
      <c r="AF161" s="866"/>
      <c r="AG161" s="867"/>
      <c r="AH161" s="866"/>
      <c r="AI161" s="867"/>
      <c r="AJ161" s="866"/>
      <c r="AK161" s="867"/>
      <c r="AL161" s="866"/>
      <c r="AM161" s="852"/>
      <c r="AN161" s="866"/>
      <c r="AO161" s="867"/>
      <c r="AP161" s="866"/>
      <c r="AQ161" s="852"/>
      <c r="AR161" s="866"/>
      <c r="AS161" s="852"/>
      <c r="AT161" s="866"/>
      <c r="AU161" s="867"/>
      <c r="AV161" s="866"/>
      <c r="AW161" s="867"/>
      <c r="AX161" s="866"/>
      <c r="AY161" s="867"/>
      <c r="AZ161" s="866"/>
      <c r="BA161" s="867"/>
      <c r="BB161" s="866"/>
      <c r="BC161" s="867"/>
      <c r="BD161" s="866"/>
      <c r="BE161" s="867"/>
      <c r="BF161" s="867"/>
      <c r="BG161" s="867">
        <f t="shared" si="1410"/>
        <v>0</v>
      </c>
      <c r="BH161" s="84"/>
      <c r="BI161" s="424"/>
      <c r="BJ161" s="424"/>
      <c r="BK161" s="424"/>
      <c r="BL161" s="424"/>
      <c r="BM161" s="424"/>
      <c r="BN161" s="971"/>
      <c r="BO161" s="972"/>
      <c r="BP161" s="611"/>
      <c r="BQ161" s="40"/>
      <c r="BR161" s="40"/>
      <c r="BS161" s="40"/>
      <c r="BT161" s="40"/>
      <c r="BU161" s="40"/>
      <c r="BV161" s="660"/>
      <c r="BW161" s="660"/>
      <c r="BX161" s="49"/>
      <c r="BY161" s="608">
        <f t="shared" si="1411"/>
        <v>0</v>
      </c>
      <c r="BZ161" s="70"/>
      <c r="CA161" s="767"/>
      <c r="CB161" s="796"/>
      <c r="CC161" s="767"/>
      <c r="CD161" s="796"/>
      <c r="CE161" s="767"/>
      <c r="CF161" s="780"/>
      <c r="CG161" s="612"/>
      <c r="CH161" s="780"/>
      <c r="CI161" s="612"/>
      <c r="CJ161" s="612"/>
      <c r="CK161" s="767"/>
      <c r="CL161" s="780"/>
      <c r="CM161" s="612"/>
      <c r="CN161" s="780"/>
      <c r="CO161" s="767"/>
      <c r="CP161" s="780"/>
      <c r="CQ161" s="770"/>
      <c r="CR161" s="780"/>
      <c r="CS161" s="612"/>
      <c r="CT161" s="780"/>
      <c r="CU161" s="612"/>
      <c r="CV161" s="780"/>
      <c r="CW161" s="612"/>
      <c r="CX161" s="780"/>
      <c r="CY161" s="767"/>
      <c r="CZ161" s="780"/>
      <c r="DA161" s="612"/>
      <c r="DB161" s="780"/>
      <c r="DC161" s="767"/>
      <c r="DD161" s="780"/>
      <c r="DE161" s="612"/>
      <c r="DF161" s="780"/>
      <c r="DG161" s="612"/>
      <c r="DH161" s="780"/>
      <c r="DI161" s="612"/>
      <c r="DJ161" s="780"/>
      <c r="DK161" s="612"/>
      <c r="DL161" s="780"/>
      <c r="DM161" s="612"/>
      <c r="DN161" s="780"/>
      <c r="DO161" s="612"/>
      <c r="DP161" s="780"/>
      <c r="DQ161" s="612"/>
      <c r="DR161" s="612"/>
      <c r="DS161" s="612">
        <f t="shared" si="1412"/>
        <v>0</v>
      </c>
      <c r="DT161" s="84"/>
      <c r="DU161" s="424"/>
      <c r="DV161" s="424"/>
      <c r="DW161" s="424"/>
      <c r="DX161" s="424"/>
      <c r="DY161" s="424"/>
      <c r="DZ161" s="971"/>
      <c r="EA161" s="972"/>
      <c r="EB161" s="611"/>
      <c r="EC161" s="424"/>
      <c r="ED161" s="424"/>
      <c r="EE161" s="424"/>
      <c r="EF161" s="424"/>
      <c r="EG161" s="424"/>
      <c r="EH161" s="424"/>
      <c r="EI161" s="424"/>
      <c r="EJ161" s="429">
        <f t="shared" si="1170"/>
        <v>0</v>
      </c>
      <c r="EK161" s="429">
        <f t="shared" si="1171"/>
        <v>0</v>
      </c>
      <c r="EL161" s="429">
        <f t="shared" si="1172"/>
        <v>0</v>
      </c>
      <c r="EM161" s="1058">
        <f t="shared" si="1173"/>
        <v>0</v>
      </c>
      <c r="EN161" s="1058">
        <f t="shared" si="1174"/>
        <v>0</v>
      </c>
      <c r="EO161" s="1058">
        <f t="shared" si="1175"/>
        <v>0</v>
      </c>
      <c r="EP161" s="1058">
        <f t="shared" si="1176"/>
        <v>0</v>
      </c>
      <c r="EQ161" s="1058">
        <f t="shared" si="1177"/>
        <v>0</v>
      </c>
      <c r="ER161" s="1058">
        <f t="shared" si="1178"/>
        <v>0</v>
      </c>
      <c r="ES161" s="1058">
        <f t="shared" si="1179"/>
        <v>0</v>
      </c>
      <c r="ET161" s="1058">
        <f t="shared" si="1180"/>
        <v>0</v>
      </c>
      <c r="EU161" s="1058">
        <f t="shared" si="1181"/>
        <v>0</v>
      </c>
      <c r="EV161" s="1058">
        <f t="shared" si="1182"/>
        <v>0</v>
      </c>
      <c r="EW161" s="1058">
        <f t="shared" si="1183"/>
        <v>0</v>
      </c>
      <c r="EX161" s="1058">
        <f t="shared" si="1184"/>
        <v>0</v>
      </c>
      <c r="EY161" s="1058">
        <f t="shared" si="1185"/>
        <v>0</v>
      </c>
      <c r="EZ161" s="1058">
        <f t="shared" si="1186"/>
        <v>0</v>
      </c>
      <c r="FA161" s="1058">
        <f t="shared" si="1187"/>
        <v>0</v>
      </c>
      <c r="FB161" s="1058">
        <f t="shared" si="1188"/>
        <v>0</v>
      </c>
      <c r="FC161" s="1058">
        <f t="shared" si="1189"/>
        <v>0</v>
      </c>
      <c r="FD161" s="1058">
        <f t="shared" si="1190"/>
        <v>0</v>
      </c>
      <c r="FE161" s="1058">
        <f t="shared" si="1191"/>
        <v>0</v>
      </c>
      <c r="FF161" s="1058">
        <f t="shared" si="1192"/>
        <v>0</v>
      </c>
      <c r="FG161" s="1058">
        <f t="shared" si="1193"/>
        <v>0</v>
      </c>
      <c r="FH161" s="1058">
        <f t="shared" si="1194"/>
        <v>0</v>
      </c>
      <c r="FI161" s="1058">
        <f t="shared" si="1195"/>
        <v>0</v>
      </c>
      <c r="FJ161" s="1058">
        <f t="shared" si="1196"/>
        <v>0</v>
      </c>
      <c r="FK161" s="1058">
        <f t="shared" si="1197"/>
        <v>0</v>
      </c>
      <c r="FL161" s="1058">
        <f t="shared" si="1198"/>
        <v>0</v>
      </c>
      <c r="FM161" s="1058">
        <f t="shared" si="1199"/>
        <v>0</v>
      </c>
      <c r="FN161" s="1058">
        <f t="shared" si="1200"/>
        <v>0</v>
      </c>
      <c r="FO161" s="1059">
        <f t="shared" si="1201"/>
        <v>0</v>
      </c>
      <c r="FP161" s="1058">
        <f t="shared" si="1202"/>
        <v>0</v>
      </c>
      <c r="FQ161" s="1058">
        <f t="shared" si="1203"/>
        <v>0</v>
      </c>
      <c r="FR161" s="1058">
        <f t="shared" si="1204"/>
        <v>0</v>
      </c>
      <c r="FS161" s="1058">
        <f t="shared" si="1205"/>
        <v>0</v>
      </c>
      <c r="FT161" s="1058">
        <f t="shared" si="1206"/>
        <v>0</v>
      </c>
      <c r="FU161" s="1058">
        <f t="shared" si="1207"/>
        <v>0</v>
      </c>
      <c r="FV161" s="1058">
        <f t="shared" si="1208"/>
        <v>0</v>
      </c>
      <c r="FW161" s="1058">
        <f t="shared" si="1209"/>
        <v>0</v>
      </c>
      <c r="FX161" s="1058">
        <f t="shared" si="1210"/>
        <v>0</v>
      </c>
      <c r="FY161" s="1058">
        <f t="shared" si="1211"/>
        <v>0</v>
      </c>
      <c r="FZ161" s="1058">
        <f t="shared" si="1212"/>
        <v>0</v>
      </c>
      <c r="GA161" s="1058">
        <f t="shared" si="1213"/>
        <v>0</v>
      </c>
      <c r="GB161" s="1058">
        <f t="shared" si="1214"/>
        <v>0</v>
      </c>
      <c r="GC161" s="1058">
        <f t="shared" si="1215"/>
        <v>0</v>
      </c>
      <c r="GE161" s="1058">
        <v>0</v>
      </c>
      <c r="GF161" s="1058">
        <v>0</v>
      </c>
      <c r="GG161" s="424"/>
      <c r="GH161" s="424"/>
      <c r="GI161" s="424"/>
      <c r="GJ161" s="424"/>
      <c r="GL161" s="559"/>
      <c r="GM161" s="559"/>
      <c r="GN161" s="9"/>
      <c r="GO161" s="17"/>
      <c r="GP161" s="17"/>
      <c r="GQ161" s="406"/>
      <c r="GR161" s="422"/>
    </row>
    <row r="162" spans="1:200" ht="24.95" customHeight="1" x14ac:dyDescent="0.45">
      <c r="A162" s="424"/>
      <c r="B162" s="971"/>
      <c r="C162" s="972"/>
      <c r="D162" s="611"/>
      <c r="E162" s="40"/>
      <c r="F162" s="40"/>
      <c r="G162" s="40"/>
      <c r="H162" s="40"/>
      <c r="I162" s="40"/>
      <c r="J162" s="660"/>
      <c r="K162" s="40"/>
      <c r="L162" s="49"/>
      <c r="M162" s="608">
        <f t="shared" si="1409"/>
        <v>0</v>
      </c>
      <c r="N162" s="70"/>
      <c r="O162" s="852"/>
      <c r="P162" s="866"/>
      <c r="Q162" s="852"/>
      <c r="R162" s="866"/>
      <c r="S162" s="852"/>
      <c r="T162" s="866"/>
      <c r="U162" s="867"/>
      <c r="V162" s="866"/>
      <c r="W162" s="867"/>
      <c r="X162" s="852"/>
      <c r="Y162" s="852"/>
      <c r="Z162" s="866"/>
      <c r="AA162" s="867"/>
      <c r="AB162" s="866"/>
      <c r="AC162" s="852"/>
      <c r="AD162" s="866"/>
      <c r="AE162" s="855"/>
      <c r="AF162" s="866"/>
      <c r="AG162" s="867"/>
      <c r="AH162" s="866"/>
      <c r="AI162" s="867"/>
      <c r="AJ162" s="866"/>
      <c r="AK162" s="867"/>
      <c r="AL162" s="866"/>
      <c r="AM162" s="852"/>
      <c r="AN162" s="866"/>
      <c r="AO162" s="867"/>
      <c r="AP162" s="866"/>
      <c r="AQ162" s="852"/>
      <c r="AR162" s="866"/>
      <c r="AS162" s="852"/>
      <c r="AT162" s="866"/>
      <c r="AU162" s="867"/>
      <c r="AV162" s="866"/>
      <c r="AW162" s="867"/>
      <c r="AX162" s="866"/>
      <c r="AY162" s="867"/>
      <c r="AZ162" s="866"/>
      <c r="BA162" s="867"/>
      <c r="BB162" s="866"/>
      <c r="BC162" s="867"/>
      <c r="BD162" s="866"/>
      <c r="BE162" s="867"/>
      <c r="BF162" s="867"/>
      <c r="BG162" s="867">
        <f t="shared" si="1410"/>
        <v>0</v>
      </c>
      <c r="BH162" s="84"/>
      <c r="BI162" s="424"/>
      <c r="BJ162" s="424"/>
      <c r="BK162" s="424"/>
      <c r="BL162" s="424"/>
      <c r="BM162" s="424"/>
      <c r="BN162" s="971"/>
      <c r="BO162" s="972"/>
      <c r="BP162" s="611"/>
      <c r="BQ162" s="40"/>
      <c r="BR162" s="40"/>
      <c r="BS162" s="40"/>
      <c r="BT162" s="40"/>
      <c r="BU162" s="40"/>
      <c r="BV162" s="660"/>
      <c r="BW162" s="660"/>
      <c r="BX162" s="49"/>
      <c r="BY162" s="608">
        <f t="shared" si="1411"/>
        <v>0</v>
      </c>
      <c r="BZ162" s="70"/>
      <c r="CA162" s="767"/>
      <c r="CB162" s="796"/>
      <c r="CC162" s="767"/>
      <c r="CD162" s="796"/>
      <c r="CE162" s="767"/>
      <c r="CF162" s="780"/>
      <c r="CG162" s="612"/>
      <c r="CH162" s="780"/>
      <c r="CI162" s="612"/>
      <c r="CJ162" s="612"/>
      <c r="CK162" s="767"/>
      <c r="CL162" s="780"/>
      <c r="CM162" s="612"/>
      <c r="CN162" s="780"/>
      <c r="CO162" s="767"/>
      <c r="CP162" s="780"/>
      <c r="CQ162" s="770"/>
      <c r="CR162" s="780"/>
      <c r="CS162" s="612"/>
      <c r="CT162" s="780"/>
      <c r="CU162" s="612"/>
      <c r="CV162" s="780"/>
      <c r="CW162" s="612"/>
      <c r="CX162" s="780"/>
      <c r="CY162" s="767"/>
      <c r="CZ162" s="780"/>
      <c r="DA162" s="612"/>
      <c r="DB162" s="780"/>
      <c r="DC162" s="767"/>
      <c r="DD162" s="780"/>
      <c r="DE162" s="612"/>
      <c r="DF162" s="780"/>
      <c r="DG162" s="612"/>
      <c r="DH162" s="780"/>
      <c r="DI162" s="612"/>
      <c r="DJ162" s="780"/>
      <c r="DK162" s="612"/>
      <c r="DL162" s="780"/>
      <c r="DM162" s="612"/>
      <c r="DN162" s="780"/>
      <c r="DO162" s="612"/>
      <c r="DP162" s="780"/>
      <c r="DQ162" s="612"/>
      <c r="DR162" s="612"/>
      <c r="DS162" s="612">
        <f t="shared" si="1412"/>
        <v>0</v>
      </c>
      <c r="DT162" s="84"/>
      <c r="DU162" s="424"/>
      <c r="DV162" s="424"/>
      <c r="DW162" s="424"/>
      <c r="DX162" s="424"/>
      <c r="DY162" s="424"/>
      <c r="DZ162" s="971"/>
      <c r="EA162" s="972"/>
      <c r="EB162" s="611"/>
      <c r="EC162" s="424"/>
      <c r="ED162" s="424"/>
      <c r="EE162" s="424"/>
      <c r="EF162" s="424"/>
      <c r="EG162" s="424"/>
      <c r="EH162" s="424"/>
      <c r="EI162" s="424"/>
      <c r="EJ162" s="429">
        <f t="shared" si="1170"/>
        <v>0</v>
      </c>
      <c r="EK162" s="429">
        <f t="shared" si="1171"/>
        <v>0</v>
      </c>
      <c r="EL162" s="429">
        <f t="shared" si="1172"/>
        <v>0</v>
      </c>
      <c r="EM162" s="1058">
        <f t="shared" si="1173"/>
        <v>0</v>
      </c>
      <c r="EN162" s="1058">
        <f t="shared" si="1174"/>
        <v>0</v>
      </c>
      <c r="EO162" s="1058">
        <f t="shared" si="1175"/>
        <v>0</v>
      </c>
      <c r="EP162" s="1058">
        <f t="shared" si="1176"/>
        <v>0</v>
      </c>
      <c r="EQ162" s="1058">
        <f t="shared" si="1177"/>
        <v>0</v>
      </c>
      <c r="ER162" s="1058">
        <f t="shared" si="1178"/>
        <v>0</v>
      </c>
      <c r="ES162" s="1058">
        <f t="shared" si="1179"/>
        <v>0</v>
      </c>
      <c r="ET162" s="1058">
        <f t="shared" si="1180"/>
        <v>0</v>
      </c>
      <c r="EU162" s="1058">
        <f t="shared" si="1181"/>
        <v>0</v>
      </c>
      <c r="EV162" s="1058">
        <f t="shared" si="1182"/>
        <v>0</v>
      </c>
      <c r="EW162" s="1058">
        <f t="shared" si="1183"/>
        <v>0</v>
      </c>
      <c r="EX162" s="1058">
        <f t="shared" si="1184"/>
        <v>0</v>
      </c>
      <c r="EY162" s="1058">
        <f t="shared" si="1185"/>
        <v>0</v>
      </c>
      <c r="EZ162" s="1058">
        <f t="shared" si="1186"/>
        <v>0</v>
      </c>
      <c r="FA162" s="1058">
        <f t="shared" si="1187"/>
        <v>0</v>
      </c>
      <c r="FB162" s="1058">
        <f t="shared" si="1188"/>
        <v>0</v>
      </c>
      <c r="FC162" s="1058">
        <f t="shared" si="1189"/>
        <v>0</v>
      </c>
      <c r="FD162" s="1058">
        <f t="shared" si="1190"/>
        <v>0</v>
      </c>
      <c r="FE162" s="1058">
        <f t="shared" si="1191"/>
        <v>0</v>
      </c>
      <c r="FF162" s="1058">
        <f t="shared" si="1192"/>
        <v>0</v>
      </c>
      <c r="FG162" s="1058">
        <f t="shared" si="1193"/>
        <v>0</v>
      </c>
      <c r="FH162" s="1058">
        <f t="shared" si="1194"/>
        <v>0</v>
      </c>
      <c r="FI162" s="1058">
        <f t="shared" si="1195"/>
        <v>0</v>
      </c>
      <c r="FJ162" s="1058">
        <f t="shared" si="1196"/>
        <v>0</v>
      </c>
      <c r="FK162" s="1058">
        <f t="shared" si="1197"/>
        <v>0</v>
      </c>
      <c r="FL162" s="1058">
        <f t="shared" si="1198"/>
        <v>0</v>
      </c>
      <c r="FM162" s="1058">
        <f t="shared" si="1199"/>
        <v>0</v>
      </c>
      <c r="FN162" s="1058">
        <f t="shared" si="1200"/>
        <v>0</v>
      </c>
      <c r="FO162" s="1059">
        <f t="shared" si="1201"/>
        <v>0</v>
      </c>
      <c r="FP162" s="1058">
        <f t="shared" si="1202"/>
        <v>0</v>
      </c>
      <c r="FQ162" s="1058">
        <f t="shared" si="1203"/>
        <v>0</v>
      </c>
      <c r="FR162" s="1058">
        <f t="shared" si="1204"/>
        <v>0</v>
      </c>
      <c r="FS162" s="1058">
        <f t="shared" si="1205"/>
        <v>0</v>
      </c>
      <c r="FT162" s="1058">
        <f t="shared" si="1206"/>
        <v>0</v>
      </c>
      <c r="FU162" s="1058">
        <f t="shared" si="1207"/>
        <v>0</v>
      </c>
      <c r="FV162" s="1058">
        <f t="shared" si="1208"/>
        <v>0</v>
      </c>
      <c r="FW162" s="1058">
        <f t="shared" si="1209"/>
        <v>0</v>
      </c>
      <c r="FX162" s="1058">
        <f t="shared" si="1210"/>
        <v>0</v>
      </c>
      <c r="FY162" s="1058">
        <f t="shared" si="1211"/>
        <v>0</v>
      </c>
      <c r="FZ162" s="1058">
        <f t="shared" si="1212"/>
        <v>0</v>
      </c>
      <c r="GA162" s="1058">
        <f t="shared" si="1213"/>
        <v>0</v>
      </c>
      <c r="GB162" s="1058">
        <f t="shared" si="1214"/>
        <v>0</v>
      </c>
      <c r="GC162" s="1058">
        <f t="shared" si="1215"/>
        <v>0</v>
      </c>
      <c r="GE162" s="1058">
        <v>0</v>
      </c>
      <c r="GF162" s="1058">
        <v>0</v>
      </c>
      <c r="GG162" s="424"/>
      <c r="GH162" s="424"/>
      <c r="GI162" s="424"/>
      <c r="GJ162" s="424"/>
      <c r="GL162" s="559"/>
      <c r="GM162" s="559"/>
      <c r="GN162" s="9"/>
      <c r="GO162" s="17"/>
      <c r="GP162" s="17"/>
      <c r="GQ162" s="406"/>
      <c r="GR162" s="422"/>
    </row>
    <row r="163" spans="1:200" ht="24.95" customHeight="1" x14ac:dyDescent="0.45">
      <c r="A163" s="424"/>
      <c r="B163" s="971"/>
      <c r="C163" s="972"/>
      <c r="D163" s="611"/>
      <c r="E163" s="40"/>
      <c r="F163" s="40"/>
      <c r="G163" s="40"/>
      <c r="H163" s="40"/>
      <c r="I163" s="40"/>
      <c r="J163" s="660"/>
      <c r="K163" s="40"/>
      <c r="L163" s="49"/>
      <c r="M163" s="608">
        <f t="shared" si="1409"/>
        <v>0</v>
      </c>
      <c r="N163" s="70"/>
      <c r="O163" s="852"/>
      <c r="P163" s="866"/>
      <c r="Q163" s="852"/>
      <c r="R163" s="866"/>
      <c r="S163" s="852"/>
      <c r="T163" s="866"/>
      <c r="U163" s="867"/>
      <c r="V163" s="866"/>
      <c r="W163" s="867"/>
      <c r="X163" s="852"/>
      <c r="Y163" s="852"/>
      <c r="Z163" s="866"/>
      <c r="AA163" s="867"/>
      <c r="AB163" s="866"/>
      <c r="AC163" s="852"/>
      <c r="AD163" s="866"/>
      <c r="AE163" s="855"/>
      <c r="AF163" s="866"/>
      <c r="AG163" s="867"/>
      <c r="AH163" s="866"/>
      <c r="AI163" s="867"/>
      <c r="AJ163" s="866"/>
      <c r="AK163" s="867"/>
      <c r="AL163" s="866"/>
      <c r="AM163" s="852"/>
      <c r="AN163" s="866"/>
      <c r="AO163" s="867"/>
      <c r="AP163" s="866"/>
      <c r="AQ163" s="852"/>
      <c r="AR163" s="866"/>
      <c r="AS163" s="852"/>
      <c r="AT163" s="866"/>
      <c r="AU163" s="867"/>
      <c r="AV163" s="866"/>
      <c r="AW163" s="867"/>
      <c r="AX163" s="866"/>
      <c r="AY163" s="867"/>
      <c r="AZ163" s="866"/>
      <c r="BA163" s="867"/>
      <c r="BB163" s="866"/>
      <c r="BC163" s="867"/>
      <c r="BD163" s="866"/>
      <c r="BE163" s="867"/>
      <c r="BF163" s="867"/>
      <c r="BG163" s="867">
        <f t="shared" si="1410"/>
        <v>0</v>
      </c>
      <c r="BH163" s="84"/>
      <c r="BI163" s="424"/>
      <c r="BJ163" s="424"/>
      <c r="BK163" s="424"/>
      <c r="BL163" s="424"/>
      <c r="BM163" s="424"/>
      <c r="BN163" s="971"/>
      <c r="BO163" s="972"/>
      <c r="BP163" s="611"/>
      <c r="BQ163" s="40"/>
      <c r="BR163" s="40"/>
      <c r="BS163" s="40"/>
      <c r="BT163" s="40"/>
      <c r="BU163" s="40"/>
      <c r="BV163" s="660"/>
      <c r="BW163" s="660"/>
      <c r="BX163" s="49"/>
      <c r="BY163" s="608">
        <f t="shared" si="1411"/>
        <v>0</v>
      </c>
      <c r="BZ163" s="70"/>
      <c r="CA163" s="767"/>
      <c r="CB163" s="796"/>
      <c r="CC163" s="767"/>
      <c r="CD163" s="796"/>
      <c r="CE163" s="767"/>
      <c r="CF163" s="780"/>
      <c r="CG163" s="612"/>
      <c r="CH163" s="780"/>
      <c r="CI163" s="612"/>
      <c r="CJ163" s="612"/>
      <c r="CK163" s="767"/>
      <c r="CL163" s="780"/>
      <c r="CM163" s="612"/>
      <c r="CN163" s="780"/>
      <c r="CO163" s="767"/>
      <c r="CP163" s="780"/>
      <c r="CQ163" s="770"/>
      <c r="CR163" s="780"/>
      <c r="CS163" s="612"/>
      <c r="CT163" s="780"/>
      <c r="CU163" s="612"/>
      <c r="CV163" s="780"/>
      <c r="CW163" s="612"/>
      <c r="CX163" s="780"/>
      <c r="CY163" s="767"/>
      <c r="CZ163" s="780"/>
      <c r="DA163" s="612"/>
      <c r="DB163" s="780"/>
      <c r="DC163" s="767"/>
      <c r="DD163" s="780"/>
      <c r="DE163" s="612"/>
      <c r="DF163" s="780"/>
      <c r="DG163" s="612"/>
      <c r="DH163" s="780"/>
      <c r="DI163" s="612"/>
      <c r="DJ163" s="780"/>
      <c r="DK163" s="612"/>
      <c r="DL163" s="780"/>
      <c r="DM163" s="612"/>
      <c r="DN163" s="780"/>
      <c r="DO163" s="612"/>
      <c r="DP163" s="780"/>
      <c r="DQ163" s="612"/>
      <c r="DR163" s="612"/>
      <c r="DS163" s="612">
        <f t="shared" si="1412"/>
        <v>0</v>
      </c>
      <c r="DT163" s="84"/>
      <c r="DU163" s="424"/>
      <c r="DV163" s="424"/>
      <c r="DW163" s="424"/>
      <c r="DX163" s="424"/>
      <c r="DY163" s="424"/>
      <c r="DZ163" s="971"/>
      <c r="EA163" s="972"/>
      <c r="EB163" s="611"/>
      <c r="EC163" s="424"/>
      <c r="ED163" s="424"/>
      <c r="EE163" s="424"/>
      <c r="EF163" s="424"/>
      <c r="EG163" s="424"/>
      <c r="EH163" s="424"/>
      <c r="EI163" s="424"/>
      <c r="EJ163" s="429">
        <f t="shared" si="1170"/>
        <v>0</v>
      </c>
      <c r="EK163" s="429">
        <f t="shared" si="1171"/>
        <v>0</v>
      </c>
      <c r="EL163" s="429">
        <f t="shared" si="1172"/>
        <v>0</v>
      </c>
      <c r="EM163" s="1058">
        <f t="shared" si="1173"/>
        <v>0</v>
      </c>
      <c r="EN163" s="1058">
        <f t="shared" si="1174"/>
        <v>0</v>
      </c>
      <c r="EO163" s="1058">
        <f t="shared" si="1175"/>
        <v>0</v>
      </c>
      <c r="EP163" s="1058">
        <f t="shared" si="1176"/>
        <v>0</v>
      </c>
      <c r="EQ163" s="1058">
        <f t="shared" si="1177"/>
        <v>0</v>
      </c>
      <c r="ER163" s="1058">
        <f t="shared" si="1178"/>
        <v>0</v>
      </c>
      <c r="ES163" s="1058">
        <f t="shared" si="1179"/>
        <v>0</v>
      </c>
      <c r="ET163" s="1058">
        <f t="shared" si="1180"/>
        <v>0</v>
      </c>
      <c r="EU163" s="1058">
        <f t="shared" si="1181"/>
        <v>0</v>
      </c>
      <c r="EV163" s="1058">
        <f t="shared" si="1182"/>
        <v>0</v>
      </c>
      <c r="EW163" s="1058">
        <f t="shared" si="1183"/>
        <v>0</v>
      </c>
      <c r="EX163" s="1058">
        <f t="shared" si="1184"/>
        <v>0</v>
      </c>
      <c r="EY163" s="1058">
        <f t="shared" si="1185"/>
        <v>0</v>
      </c>
      <c r="EZ163" s="1058">
        <f t="shared" si="1186"/>
        <v>0</v>
      </c>
      <c r="FA163" s="1058">
        <f t="shared" si="1187"/>
        <v>0</v>
      </c>
      <c r="FB163" s="1058">
        <f t="shared" si="1188"/>
        <v>0</v>
      </c>
      <c r="FC163" s="1058">
        <f t="shared" si="1189"/>
        <v>0</v>
      </c>
      <c r="FD163" s="1058">
        <f t="shared" si="1190"/>
        <v>0</v>
      </c>
      <c r="FE163" s="1058">
        <f t="shared" si="1191"/>
        <v>0</v>
      </c>
      <c r="FF163" s="1058">
        <f t="shared" si="1192"/>
        <v>0</v>
      </c>
      <c r="FG163" s="1058">
        <f t="shared" si="1193"/>
        <v>0</v>
      </c>
      <c r="FH163" s="1058">
        <f t="shared" si="1194"/>
        <v>0</v>
      </c>
      <c r="FI163" s="1058">
        <f t="shared" si="1195"/>
        <v>0</v>
      </c>
      <c r="FJ163" s="1058">
        <f t="shared" si="1196"/>
        <v>0</v>
      </c>
      <c r="FK163" s="1058">
        <f t="shared" si="1197"/>
        <v>0</v>
      </c>
      <c r="FL163" s="1058">
        <f t="shared" si="1198"/>
        <v>0</v>
      </c>
      <c r="FM163" s="1058">
        <f t="shared" si="1199"/>
        <v>0</v>
      </c>
      <c r="FN163" s="1058">
        <f t="shared" si="1200"/>
        <v>0</v>
      </c>
      <c r="FO163" s="1059">
        <f t="shared" si="1201"/>
        <v>0</v>
      </c>
      <c r="FP163" s="1058">
        <f t="shared" si="1202"/>
        <v>0</v>
      </c>
      <c r="FQ163" s="1058">
        <f t="shared" si="1203"/>
        <v>0</v>
      </c>
      <c r="FR163" s="1058">
        <f t="shared" si="1204"/>
        <v>0</v>
      </c>
      <c r="FS163" s="1058">
        <f t="shared" si="1205"/>
        <v>0</v>
      </c>
      <c r="FT163" s="1058">
        <f t="shared" si="1206"/>
        <v>0</v>
      </c>
      <c r="FU163" s="1058">
        <f t="shared" si="1207"/>
        <v>0</v>
      </c>
      <c r="FV163" s="1058">
        <f t="shared" si="1208"/>
        <v>0</v>
      </c>
      <c r="FW163" s="1058">
        <f t="shared" si="1209"/>
        <v>0</v>
      </c>
      <c r="FX163" s="1058">
        <f t="shared" si="1210"/>
        <v>0</v>
      </c>
      <c r="FY163" s="1058">
        <f t="shared" si="1211"/>
        <v>0</v>
      </c>
      <c r="FZ163" s="1058">
        <f t="shared" si="1212"/>
        <v>0</v>
      </c>
      <c r="GA163" s="1058">
        <f t="shared" si="1213"/>
        <v>0</v>
      </c>
      <c r="GB163" s="1058">
        <f t="shared" si="1214"/>
        <v>0</v>
      </c>
      <c r="GC163" s="1058">
        <f t="shared" si="1215"/>
        <v>0</v>
      </c>
      <c r="GE163" s="1058">
        <v>0</v>
      </c>
      <c r="GF163" s="1058">
        <v>0</v>
      </c>
      <c r="GG163" s="424"/>
      <c r="GH163" s="424"/>
      <c r="GI163" s="424"/>
      <c r="GJ163" s="424"/>
      <c r="GL163" s="559"/>
      <c r="GM163" s="559"/>
      <c r="GN163" s="9"/>
      <c r="GO163" s="17"/>
      <c r="GP163" s="17"/>
      <c r="GQ163" s="406"/>
      <c r="GR163" s="422"/>
    </row>
    <row r="164" spans="1:200" ht="24.95" customHeight="1" x14ac:dyDescent="0.45">
      <c r="A164" s="424"/>
      <c r="B164" s="971"/>
      <c r="C164" s="972"/>
      <c r="D164" s="611"/>
      <c r="E164" s="40"/>
      <c r="F164" s="40"/>
      <c r="G164" s="40"/>
      <c r="H164" s="40"/>
      <c r="I164" s="40"/>
      <c r="J164" s="660"/>
      <c r="K164" s="40"/>
      <c r="L164" s="49"/>
      <c r="M164" s="608">
        <f t="shared" si="1409"/>
        <v>0</v>
      </c>
      <c r="N164" s="70"/>
      <c r="O164" s="852"/>
      <c r="P164" s="866"/>
      <c r="Q164" s="852"/>
      <c r="R164" s="866"/>
      <c r="S164" s="852"/>
      <c r="T164" s="866"/>
      <c r="U164" s="867"/>
      <c r="V164" s="866"/>
      <c r="W164" s="867"/>
      <c r="X164" s="852"/>
      <c r="Y164" s="852"/>
      <c r="Z164" s="866"/>
      <c r="AA164" s="867"/>
      <c r="AB164" s="866"/>
      <c r="AC164" s="852"/>
      <c r="AD164" s="866"/>
      <c r="AE164" s="855"/>
      <c r="AF164" s="866"/>
      <c r="AG164" s="867"/>
      <c r="AH164" s="866"/>
      <c r="AI164" s="867"/>
      <c r="AJ164" s="866"/>
      <c r="AK164" s="867"/>
      <c r="AL164" s="866"/>
      <c r="AM164" s="852"/>
      <c r="AN164" s="866"/>
      <c r="AO164" s="867"/>
      <c r="AP164" s="866"/>
      <c r="AQ164" s="852"/>
      <c r="AR164" s="866"/>
      <c r="AS164" s="852"/>
      <c r="AT164" s="866"/>
      <c r="AU164" s="867"/>
      <c r="AV164" s="866"/>
      <c r="AW164" s="867"/>
      <c r="AX164" s="866"/>
      <c r="AY164" s="867"/>
      <c r="AZ164" s="866"/>
      <c r="BA164" s="867"/>
      <c r="BB164" s="866"/>
      <c r="BC164" s="867"/>
      <c r="BD164" s="866"/>
      <c r="BE164" s="867"/>
      <c r="BF164" s="867"/>
      <c r="BG164" s="867">
        <f t="shared" si="1410"/>
        <v>0</v>
      </c>
      <c r="BH164" s="84"/>
      <c r="BI164" s="424"/>
      <c r="BJ164" s="424"/>
      <c r="BK164" s="424"/>
      <c r="BL164" s="424"/>
      <c r="BM164" s="424"/>
      <c r="BN164" s="971"/>
      <c r="BO164" s="972"/>
      <c r="BP164" s="611"/>
      <c r="BQ164" s="40"/>
      <c r="BR164" s="40"/>
      <c r="BS164" s="40"/>
      <c r="BT164" s="40"/>
      <c r="BU164" s="40"/>
      <c r="BV164" s="660"/>
      <c r="BW164" s="660"/>
      <c r="BX164" s="49"/>
      <c r="BY164" s="608">
        <f t="shared" si="1411"/>
        <v>0</v>
      </c>
      <c r="BZ164" s="70"/>
      <c r="CA164" s="767"/>
      <c r="CB164" s="796"/>
      <c r="CC164" s="767"/>
      <c r="CD164" s="796"/>
      <c r="CE164" s="767"/>
      <c r="CF164" s="780"/>
      <c r="CG164" s="612"/>
      <c r="CH164" s="780"/>
      <c r="CI164" s="612"/>
      <c r="CJ164" s="612"/>
      <c r="CK164" s="767"/>
      <c r="CL164" s="780"/>
      <c r="CM164" s="612"/>
      <c r="CN164" s="780"/>
      <c r="CO164" s="767"/>
      <c r="CP164" s="780"/>
      <c r="CQ164" s="770"/>
      <c r="CR164" s="780"/>
      <c r="CS164" s="612"/>
      <c r="CT164" s="780"/>
      <c r="CU164" s="612"/>
      <c r="CV164" s="780"/>
      <c r="CW164" s="612"/>
      <c r="CX164" s="780"/>
      <c r="CY164" s="767"/>
      <c r="CZ164" s="780"/>
      <c r="DA164" s="612"/>
      <c r="DB164" s="780"/>
      <c r="DC164" s="767"/>
      <c r="DD164" s="780"/>
      <c r="DE164" s="612"/>
      <c r="DF164" s="780"/>
      <c r="DG164" s="612"/>
      <c r="DH164" s="780"/>
      <c r="DI164" s="612"/>
      <c r="DJ164" s="780"/>
      <c r="DK164" s="612"/>
      <c r="DL164" s="780"/>
      <c r="DM164" s="612"/>
      <c r="DN164" s="780"/>
      <c r="DO164" s="612"/>
      <c r="DP164" s="780"/>
      <c r="DQ164" s="612"/>
      <c r="DR164" s="612"/>
      <c r="DS164" s="612">
        <f t="shared" si="1412"/>
        <v>0</v>
      </c>
      <c r="DT164" s="84"/>
      <c r="DU164" s="424"/>
      <c r="DV164" s="424"/>
      <c r="DW164" s="424"/>
      <c r="DX164" s="424"/>
      <c r="DY164" s="424"/>
      <c r="DZ164" s="971"/>
      <c r="EA164" s="972"/>
      <c r="EB164" s="611"/>
      <c r="EC164" s="424"/>
      <c r="ED164" s="424"/>
      <c r="EE164" s="424"/>
      <c r="EF164" s="424"/>
      <c r="EG164" s="424"/>
      <c r="EH164" s="424"/>
      <c r="EI164" s="424"/>
      <c r="EJ164" s="429">
        <f t="shared" si="1170"/>
        <v>0</v>
      </c>
      <c r="EK164" s="429">
        <f t="shared" si="1171"/>
        <v>0</v>
      </c>
      <c r="EL164" s="429">
        <f t="shared" si="1172"/>
        <v>0</v>
      </c>
      <c r="EM164" s="1058">
        <f t="shared" si="1173"/>
        <v>0</v>
      </c>
      <c r="EN164" s="1058">
        <f t="shared" si="1174"/>
        <v>0</v>
      </c>
      <c r="EO164" s="1058">
        <f t="shared" si="1175"/>
        <v>0</v>
      </c>
      <c r="EP164" s="1058">
        <f t="shared" si="1176"/>
        <v>0</v>
      </c>
      <c r="EQ164" s="1058">
        <f t="shared" si="1177"/>
        <v>0</v>
      </c>
      <c r="ER164" s="1058">
        <f t="shared" si="1178"/>
        <v>0</v>
      </c>
      <c r="ES164" s="1058">
        <f t="shared" si="1179"/>
        <v>0</v>
      </c>
      <c r="ET164" s="1058">
        <f t="shared" si="1180"/>
        <v>0</v>
      </c>
      <c r="EU164" s="1058">
        <f t="shared" si="1181"/>
        <v>0</v>
      </c>
      <c r="EV164" s="1058">
        <f t="shared" si="1182"/>
        <v>0</v>
      </c>
      <c r="EW164" s="1058">
        <f t="shared" si="1183"/>
        <v>0</v>
      </c>
      <c r="EX164" s="1058">
        <f t="shared" si="1184"/>
        <v>0</v>
      </c>
      <c r="EY164" s="1058">
        <f t="shared" si="1185"/>
        <v>0</v>
      </c>
      <c r="EZ164" s="1058">
        <f t="shared" si="1186"/>
        <v>0</v>
      </c>
      <c r="FA164" s="1058">
        <f t="shared" si="1187"/>
        <v>0</v>
      </c>
      <c r="FB164" s="1058">
        <f t="shared" si="1188"/>
        <v>0</v>
      </c>
      <c r="FC164" s="1058">
        <f t="shared" si="1189"/>
        <v>0</v>
      </c>
      <c r="FD164" s="1058">
        <f t="shared" si="1190"/>
        <v>0</v>
      </c>
      <c r="FE164" s="1058">
        <f t="shared" si="1191"/>
        <v>0</v>
      </c>
      <c r="FF164" s="1058">
        <f t="shared" si="1192"/>
        <v>0</v>
      </c>
      <c r="FG164" s="1058">
        <f t="shared" si="1193"/>
        <v>0</v>
      </c>
      <c r="FH164" s="1058">
        <f t="shared" si="1194"/>
        <v>0</v>
      </c>
      <c r="FI164" s="1058">
        <f t="shared" si="1195"/>
        <v>0</v>
      </c>
      <c r="FJ164" s="1058">
        <f t="shared" si="1196"/>
        <v>0</v>
      </c>
      <c r="FK164" s="1058">
        <f t="shared" si="1197"/>
        <v>0</v>
      </c>
      <c r="FL164" s="1058">
        <f t="shared" si="1198"/>
        <v>0</v>
      </c>
      <c r="FM164" s="1058">
        <f t="shared" si="1199"/>
        <v>0</v>
      </c>
      <c r="FN164" s="1058">
        <f t="shared" si="1200"/>
        <v>0</v>
      </c>
      <c r="FO164" s="1059">
        <f t="shared" si="1201"/>
        <v>0</v>
      </c>
      <c r="FP164" s="1058">
        <f t="shared" si="1202"/>
        <v>0</v>
      </c>
      <c r="FQ164" s="1058">
        <f t="shared" si="1203"/>
        <v>0</v>
      </c>
      <c r="FR164" s="1058">
        <f t="shared" si="1204"/>
        <v>0</v>
      </c>
      <c r="FS164" s="1058">
        <f t="shared" si="1205"/>
        <v>0</v>
      </c>
      <c r="FT164" s="1058">
        <f t="shared" si="1206"/>
        <v>0</v>
      </c>
      <c r="FU164" s="1058">
        <f t="shared" si="1207"/>
        <v>0</v>
      </c>
      <c r="FV164" s="1058">
        <f t="shared" si="1208"/>
        <v>0</v>
      </c>
      <c r="FW164" s="1058">
        <f t="shared" si="1209"/>
        <v>0</v>
      </c>
      <c r="FX164" s="1058">
        <f t="shared" si="1210"/>
        <v>0</v>
      </c>
      <c r="FY164" s="1058">
        <f t="shared" si="1211"/>
        <v>0</v>
      </c>
      <c r="FZ164" s="1058">
        <f t="shared" si="1212"/>
        <v>0</v>
      </c>
      <c r="GA164" s="1058">
        <f t="shared" si="1213"/>
        <v>0</v>
      </c>
      <c r="GB164" s="1058">
        <f t="shared" si="1214"/>
        <v>0</v>
      </c>
      <c r="GC164" s="1058">
        <f t="shared" si="1215"/>
        <v>0</v>
      </c>
      <c r="GE164" s="1058">
        <v>0</v>
      </c>
      <c r="GF164" s="1058">
        <v>0</v>
      </c>
      <c r="GG164" s="424"/>
      <c r="GH164" s="424"/>
      <c r="GI164" s="424"/>
      <c r="GJ164" s="424"/>
      <c r="GL164" s="559"/>
      <c r="GM164" s="559"/>
      <c r="GN164" s="9"/>
      <c r="GO164" s="17"/>
      <c r="GP164" s="17"/>
      <c r="GQ164" s="406"/>
      <c r="GR164" s="422"/>
    </row>
    <row r="165" spans="1:200" ht="24.95" customHeight="1" x14ac:dyDescent="0.45">
      <c r="A165" s="424"/>
      <c r="B165" s="971"/>
      <c r="C165" s="972"/>
      <c r="D165" s="611"/>
      <c r="E165" s="40"/>
      <c r="F165" s="40"/>
      <c r="G165" s="40"/>
      <c r="H165" s="40"/>
      <c r="I165" s="40"/>
      <c r="J165" s="660"/>
      <c r="K165" s="40"/>
      <c r="L165" s="49"/>
      <c r="M165" s="608">
        <f t="shared" si="1409"/>
        <v>0</v>
      </c>
      <c r="N165" s="70"/>
      <c r="O165" s="852"/>
      <c r="P165" s="866"/>
      <c r="Q165" s="852"/>
      <c r="R165" s="866"/>
      <c r="S165" s="852"/>
      <c r="T165" s="866"/>
      <c r="U165" s="867"/>
      <c r="V165" s="866"/>
      <c r="W165" s="867"/>
      <c r="X165" s="852"/>
      <c r="Y165" s="852"/>
      <c r="Z165" s="866"/>
      <c r="AA165" s="867"/>
      <c r="AB165" s="866"/>
      <c r="AC165" s="852"/>
      <c r="AD165" s="866"/>
      <c r="AE165" s="855"/>
      <c r="AF165" s="866"/>
      <c r="AG165" s="867"/>
      <c r="AH165" s="866"/>
      <c r="AI165" s="867"/>
      <c r="AJ165" s="866"/>
      <c r="AK165" s="867"/>
      <c r="AL165" s="866"/>
      <c r="AM165" s="852"/>
      <c r="AN165" s="866"/>
      <c r="AO165" s="867"/>
      <c r="AP165" s="866"/>
      <c r="AQ165" s="852"/>
      <c r="AR165" s="866"/>
      <c r="AS165" s="852"/>
      <c r="AT165" s="866"/>
      <c r="AU165" s="867"/>
      <c r="AV165" s="866"/>
      <c r="AW165" s="867"/>
      <c r="AX165" s="866"/>
      <c r="AY165" s="867"/>
      <c r="AZ165" s="866"/>
      <c r="BA165" s="867"/>
      <c r="BB165" s="866"/>
      <c r="BC165" s="867"/>
      <c r="BD165" s="866"/>
      <c r="BE165" s="867"/>
      <c r="BF165" s="867"/>
      <c r="BG165" s="867">
        <f t="shared" si="1410"/>
        <v>0</v>
      </c>
      <c r="BH165" s="84"/>
      <c r="BI165" s="424"/>
      <c r="BJ165" s="424"/>
      <c r="BK165" s="424"/>
      <c r="BL165" s="424"/>
      <c r="BM165" s="424"/>
      <c r="BN165" s="971"/>
      <c r="BO165" s="972"/>
      <c r="BP165" s="611"/>
      <c r="BQ165" s="40"/>
      <c r="BR165" s="40"/>
      <c r="BS165" s="40"/>
      <c r="BT165" s="40"/>
      <c r="BU165" s="40"/>
      <c r="BV165" s="660"/>
      <c r="BW165" s="660"/>
      <c r="BX165" s="49"/>
      <c r="BY165" s="608">
        <f t="shared" si="1411"/>
        <v>0</v>
      </c>
      <c r="BZ165" s="70"/>
      <c r="CA165" s="767"/>
      <c r="CB165" s="796"/>
      <c r="CC165" s="767"/>
      <c r="CD165" s="796"/>
      <c r="CE165" s="767"/>
      <c r="CF165" s="780"/>
      <c r="CG165" s="612"/>
      <c r="CH165" s="780"/>
      <c r="CI165" s="612"/>
      <c r="CJ165" s="612"/>
      <c r="CK165" s="767"/>
      <c r="CL165" s="780"/>
      <c r="CM165" s="612"/>
      <c r="CN165" s="780"/>
      <c r="CO165" s="767"/>
      <c r="CP165" s="780"/>
      <c r="CQ165" s="770"/>
      <c r="CR165" s="780"/>
      <c r="CS165" s="612"/>
      <c r="CT165" s="780"/>
      <c r="CU165" s="612"/>
      <c r="CV165" s="780"/>
      <c r="CW165" s="612"/>
      <c r="CX165" s="780"/>
      <c r="CY165" s="767"/>
      <c r="CZ165" s="780"/>
      <c r="DA165" s="612"/>
      <c r="DB165" s="780"/>
      <c r="DC165" s="767"/>
      <c r="DD165" s="780"/>
      <c r="DE165" s="612"/>
      <c r="DF165" s="780"/>
      <c r="DG165" s="612"/>
      <c r="DH165" s="780"/>
      <c r="DI165" s="612"/>
      <c r="DJ165" s="780"/>
      <c r="DK165" s="612"/>
      <c r="DL165" s="780"/>
      <c r="DM165" s="612"/>
      <c r="DN165" s="780"/>
      <c r="DO165" s="612"/>
      <c r="DP165" s="780"/>
      <c r="DQ165" s="612"/>
      <c r="DR165" s="612"/>
      <c r="DS165" s="612">
        <f t="shared" si="1412"/>
        <v>0</v>
      </c>
      <c r="DT165" s="84"/>
      <c r="DU165" s="424"/>
      <c r="DV165" s="424"/>
      <c r="DW165" s="424"/>
      <c r="DX165" s="424"/>
      <c r="DY165" s="424"/>
      <c r="DZ165" s="971"/>
      <c r="EA165" s="972"/>
      <c r="EB165" s="611"/>
      <c r="EC165" s="424"/>
      <c r="ED165" s="424"/>
      <c r="EE165" s="424"/>
      <c r="EF165" s="424"/>
      <c r="EG165" s="424"/>
      <c r="EH165" s="424"/>
      <c r="EI165" s="424"/>
      <c r="EJ165" s="429">
        <f t="shared" si="1170"/>
        <v>0</v>
      </c>
      <c r="EK165" s="429">
        <f t="shared" si="1171"/>
        <v>0</v>
      </c>
      <c r="EL165" s="429">
        <f t="shared" si="1172"/>
        <v>0</v>
      </c>
      <c r="EM165" s="1058">
        <f t="shared" si="1173"/>
        <v>0</v>
      </c>
      <c r="EN165" s="1058">
        <f t="shared" si="1174"/>
        <v>0</v>
      </c>
      <c r="EO165" s="1058">
        <f t="shared" si="1175"/>
        <v>0</v>
      </c>
      <c r="EP165" s="1058">
        <f t="shared" si="1176"/>
        <v>0</v>
      </c>
      <c r="EQ165" s="1058">
        <f t="shared" si="1177"/>
        <v>0</v>
      </c>
      <c r="ER165" s="1058">
        <f t="shared" si="1178"/>
        <v>0</v>
      </c>
      <c r="ES165" s="1058">
        <f t="shared" si="1179"/>
        <v>0</v>
      </c>
      <c r="ET165" s="1058">
        <f t="shared" si="1180"/>
        <v>0</v>
      </c>
      <c r="EU165" s="1058">
        <f t="shared" si="1181"/>
        <v>0</v>
      </c>
      <c r="EV165" s="1058">
        <f t="shared" si="1182"/>
        <v>0</v>
      </c>
      <c r="EW165" s="1058">
        <f t="shared" si="1183"/>
        <v>0</v>
      </c>
      <c r="EX165" s="1058">
        <f t="shared" si="1184"/>
        <v>0</v>
      </c>
      <c r="EY165" s="1058">
        <f t="shared" si="1185"/>
        <v>0</v>
      </c>
      <c r="EZ165" s="1058">
        <f t="shared" si="1186"/>
        <v>0</v>
      </c>
      <c r="FA165" s="1058">
        <f t="shared" si="1187"/>
        <v>0</v>
      </c>
      <c r="FB165" s="1058">
        <f t="shared" si="1188"/>
        <v>0</v>
      </c>
      <c r="FC165" s="1058">
        <f t="shared" si="1189"/>
        <v>0</v>
      </c>
      <c r="FD165" s="1058">
        <f t="shared" si="1190"/>
        <v>0</v>
      </c>
      <c r="FE165" s="1058">
        <f t="shared" si="1191"/>
        <v>0</v>
      </c>
      <c r="FF165" s="1058">
        <f t="shared" si="1192"/>
        <v>0</v>
      </c>
      <c r="FG165" s="1058">
        <f t="shared" si="1193"/>
        <v>0</v>
      </c>
      <c r="FH165" s="1058">
        <f t="shared" si="1194"/>
        <v>0</v>
      </c>
      <c r="FI165" s="1058">
        <f t="shared" si="1195"/>
        <v>0</v>
      </c>
      <c r="FJ165" s="1058">
        <f t="shared" si="1196"/>
        <v>0</v>
      </c>
      <c r="FK165" s="1058">
        <f t="shared" si="1197"/>
        <v>0</v>
      </c>
      <c r="FL165" s="1058">
        <f t="shared" si="1198"/>
        <v>0</v>
      </c>
      <c r="FM165" s="1058">
        <f t="shared" si="1199"/>
        <v>0</v>
      </c>
      <c r="FN165" s="1058">
        <f t="shared" si="1200"/>
        <v>0</v>
      </c>
      <c r="FO165" s="1059">
        <f t="shared" si="1201"/>
        <v>0</v>
      </c>
      <c r="FP165" s="1058">
        <f t="shared" si="1202"/>
        <v>0</v>
      </c>
      <c r="FQ165" s="1058">
        <f t="shared" si="1203"/>
        <v>0</v>
      </c>
      <c r="FR165" s="1058">
        <f t="shared" si="1204"/>
        <v>0</v>
      </c>
      <c r="FS165" s="1058">
        <f t="shared" si="1205"/>
        <v>0</v>
      </c>
      <c r="FT165" s="1058">
        <f t="shared" si="1206"/>
        <v>0</v>
      </c>
      <c r="FU165" s="1058">
        <f t="shared" si="1207"/>
        <v>0</v>
      </c>
      <c r="FV165" s="1058">
        <f t="shared" si="1208"/>
        <v>0</v>
      </c>
      <c r="FW165" s="1058">
        <f t="shared" si="1209"/>
        <v>0</v>
      </c>
      <c r="FX165" s="1058">
        <f t="shared" si="1210"/>
        <v>0</v>
      </c>
      <c r="FY165" s="1058">
        <f t="shared" si="1211"/>
        <v>0</v>
      </c>
      <c r="FZ165" s="1058">
        <f t="shared" si="1212"/>
        <v>0</v>
      </c>
      <c r="GA165" s="1058">
        <f t="shared" si="1213"/>
        <v>0</v>
      </c>
      <c r="GB165" s="1058">
        <f t="shared" si="1214"/>
        <v>0</v>
      </c>
      <c r="GC165" s="1058">
        <f t="shared" si="1215"/>
        <v>0</v>
      </c>
      <c r="GE165" s="1058">
        <v>0</v>
      </c>
      <c r="GF165" s="1058">
        <v>0</v>
      </c>
      <c r="GG165" s="424"/>
      <c r="GH165" s="424"/>
      <c r="GI165" s="424"/>
      <c r="GJ165" s="424"/>
      <c r="GL165" s="559"/>
      <c r="GM165" s="559"/>
      <c r="GN165" s="3"/>
      <c r="GO165" s="11"/>
      <c r="GP165" s="11"/>
      <c r="GQ165" s="406"/>
      <c r="GR165" s="422"/>
    </row>
    <row r="166" spans="1:200" ht="24.95" customHeight="1" x14ac:dyDescent="0.45">
      <c r="A166" s="424">
        <v>12</v>
      </c>
      <c r="B166" s="974" t="s">
        <v>661</v>
      </c>
      <c r="C166" s="975" t="s">
        <v>650</v>
      </c>
      <c r="D166" s="927">
        <v>1</v>
      </c>
      <c r="E166" s="424"/>
      <c r="F166" s="424"/>
      <c r="G166" s="424"/>
      <c r="H166" s="424"/>
      <c r="I166" s="424"/>
      <c r="J166" s="541"/>
      <c r="K166" s="424"/>
      <c r="L166" s="424">
        <f t="shared" ref="L166:AQ166" si="1413">SUM(L167:L180)</f>
        <v>164</v>
      </c>
      <c r="M166" s="424">
        <f t="shared" si="1413"/>
        <v>110</v>
      </c>
      <c r="N166" s="424">
        <f t="shared" si="1413"/>
        <v>40</v>
      </c>
      <c r="O166" s="765">
        <f t="shared" si="1413"/>
        <v>44</v>
      </c>
      <c r="P166" s="766">
        <f t="shared" si="1413"/>
        <v>20</v>
      </c>
      <c r="Q166" s="765">
        <f t="shared" si="1413"/>
        <v>52</v>
      </c>
      <c r="R166" s="766">
        <f t="shared" si="1413"/>
        <v>50</v>
      </c>
      <c r="S166" s="765">
        <f t="shared" si="1413"/>
        <v>108</v>
      </c>
      <c r="T166" s="766">
        <f t="shared" si="1413"/>
        <v>0</v>
      </c>
      <c r="U166" s="766">
        <f t="shared" si="1413"/>
        <v>0</v>
      </c>
      <c r="V166" s="766">
        <f t="shared" si="1413"/>
        <v>0</v>
      </c>
      <c r="W166" s="766">
        <f t="shared" si="1413"/>
        <v>0</v>
      </c>
      <c r="X166" s="765">
        <f t="shared" si="1413"/>
        <v>0</v>
      </c>
      <c r="Y166" s="765">
        <f t="shared" si="1413"/>
        <v>25.7</v>
      </c>
      <c r="Z166" s="766">
        <f t="shared" si="1413"/>
        <v>0</v>
      </c>
      <c r="AA166" s="766">
        <f t="shared" si="1413"/>
        <v>0</v>
      </c>
      <c r="AB166" s="766">
        <f t="shared" si="1413"/>
        <v>0</v>
      </c>
      <c r="AC166" s="765">
        <f t="shared" si="1413"/>
        <v>0</v>
      </c>
      <c r="AD166" s="766">
        <f t="shared" si="1413"/>
        <v>0</v>
      </c>
      <c r="AE166" s="765">
        <f t="shared" si="1413"/>
        <v>0</v>
      </c>
      <c r="AF166" s="766">
        <f t="shared" si="1413"/>
        <v>0</v>
      </c>
      <c r="AG166" s="766">
        <f t="shared" si="1413"/>
        <v>0</v>
      </c>
      <c r="AH166" s="766">
        <f t="shared" si="1413"/>
        <v>0</v>
      </c>
      <c r="AI166" s="766">
        <f t="shared" si="1413"/>
        <v>0</v>
      </c>
      <c r="AJ166" s="766">
        <f t="shared" si="1413"/>
        <v>0</v>
      </c>
      <c r="AK166" s="766">
        <f t="shared" si="1413"/>
        <v>0</v>
      </c>
      <c r="AL166" s="766">
        <f t="shared" si="1413"/>
        <v>1</v>
      </c>
      <c r="AM166" s="765">
        <f t="shared" si="1413"/>
        <v>100</v>
      </c>
      <c r="AN166" s="766">
        <f t="shared" si="1413"/>
        <v>0</v>
      </c>
      <c r="AO166" s="766">
        <f t="shared" si="1413"/>
        <v>0</v>
      </c>
      <c r="AP166" s="766">
        <f t="shared" si="1413"/>
        <v>0</v>
      </c>
      <c r="AQ166" s="765">
        <f t="shared" si="1413"/>
        <v>0</v>
      </c>
      <c r="AR166" s="766">
        <f t="shared" ref="AR166:BG166" si="1414">SUM(AR167:AR180)</f>
        <v>3</v>
      </c>
      <c r="AS166" s="765">
        <f t="shared" si="1414"/>
        <v>72</v>
      </c>
      <c r="AT166" s="766">
        <f t="shared" si="1414"/>
        <v>1</v>
      </c>
      <c r="AU166" s="766">
        <f t="shared" si="1414"/>
        <v>16.666666666666668</v>
      </c>
      <c r="AV166" s="766">
        <f t="shared" si="1414"/>
        <v>0</v>
      </c>
      <c r="AW166" s="766">
        <f t="shared" si="1414"/>
        <v>0</v>
      </c>
      <c r="AX166" s="766">
        <f t="shared" si="1414"/>
        <v>0</v>
      </c>
      <c r="AY166" s="766">
        <f t="shared" si="1414"/>
        <v>0</v>
      </c>
      <c r="AZ166" s="766">
        <f t="shared" si="1414"/>
        <v>0</v>
      </c>
      <c r="BA166" s="766">
        <f t="shared" si="1414"/>
        <v>0</v>
      </c>
      <c r="BB166" s="766">
        <f t="shared" si="1414"/>
        <v>0</v>
      </c>
      <c r="BC166" s="766">
        <f t="shared" si="1414"/>
        <v>0</v>
      </c>
      <c r="BD166" s="766">
        <f t="shared" si="1414"/>
        <v>0</v>
      </c>
      <c r="BE166" s="766">
        <f t="shared" si="1414"/>
        <v>0</v>
      </c>
      <c r="BF166" s="766">
        <f t="shared" si="1414"/>
        <v>418.36666666666662</v>
      </c>
      <c r="BG166" s="766">
        <f t="shared" si="1414"/>
        <v>276</v>
      </c>
      <c r="BH166" s="425"/>
      <c r="BI166" s="424"/>
      <c r="BJ166" s="424"/>
      <c r="BK166" s="424"/>
      <c r="BL166" s="424"/>
      <c r="BM166" s="424">
        <v>12</v>
      </c>
      <c r="BN166" s="974" t="s">
        <v>661</v>
      </c>
      <c r="BO166" s="975" t="s">
        <v>650</v>
      </c>
      <c r="BP166" s="927">
        <v>1</v>
      </c>
      <c r="BQ166" s="424"/>
      <c r="BR166" s="424"/>
      <c r="BS166" s="424"/>
      <c r="BT166" s="424"/>
      <c r="BU166" s="424"/>
      <c r="BV166" s="541"/>
      <c r="BW166" s="541"/>
      <c r="BX166" s="424">
        <f t="shared" ref="BX166:DC166" si="1415">SUM(BX167:BX180)</f>
        <v>282</v>
      </c>
      <c r="BY166" s="424">
        <f t="shared" si="1415"/>
        <v>184</v>
      </c>
      <c r="BZ166" s="424">
        <f t="shared" si="1415"/>
        <v>50</v>
      </c>
      <c r="CA166" s="765">
        <f t="shared" si="1415"/>
        <v>62</v>
      </c>
      <c r="CB166" s="765">
        <f t="shared" si="1415"/>
        <v>28</v>
      </c>
      <c r="CC166" s="765">
        <f t="shared" si="1415"/>
        <v>48</v>
      </c>
      <c r="CD166" s="765">
        <f t="shared" si="1415"/>
        <v>106</v>
      </c>
      <c r="CE166" s="765">
        <f t="shared" si="1415"/>
        <v>206</v>
      </c>
      <c r="CF166" s="766">
        <f t="shared" si="1415"/>
        <v>0</v>
      </c>
      <c r="CG166" s="766">
        <f t="shared" si="1415"/>
        <v>0</v>
      </c>
      <c r="CH166" s="766">
        <f t="shared" si="1415"/>
        <v>0</v>
      </c>
      <c r="CI166" s="766">
        <f t="shared" si="1415"/>
        <v>0</v>
      </c>
      <c r="CJ166" s="766">
        <f t="shared" si="1415"/>
        <v>0</v>
      </c>
      <c r="CK166" s="765">
        <f t="shared" si="1415"/>
        <v>30.1</v>
      </c>
      <c r="CL166" s="766">
        <f t="shared" si="1415"/>
        <v>0</v>
      </c>
      <c r="CM166" s="766">
        <f t="shared" si="1415"/>
        <v>0</v>
      </c>
      <c r="CN166" s="766">
        <f t="shared" si="1415"/>
        <v>0</v>
      </c>
      <c r="CO166" s="765">
        <f t="shared" si="1415"/>
        <v>0</v>
      </c>
      <c r="CP166" s="766">
        <f t="shared" si="1415"/>
        <v>0</v>
      </c>
      <c r="CQ166" s="765">
        <f t="shared" si="1415"/>
        <v>0</v>
      </c>
      <c r="CR166" s="766">
        <f t="shared" si="1415"/>
        <v>0</v>
      </c>
      <c r="CS166" s="766">
        <f t="shared" si="1415"/>
        <v>0</v>
      </c>
      <c r="CT166" s="766">
        <f t="shared" si="1415"/>
        <v>0</v>
      </c>
      <c r="CU166" s="766">
        <f t="shared" si="1415"/>
        <v>0</v>
      </c>
      <c r="CV166" s="766">
        <f t="shared" si="1415"/>
        <v>0</v>
      </c>
      <c r="CW166" s="766">
        <f t="shared" si="1415"/>
        <v>0</v>
      </c>
      <c r="CX166" s="766">
        <f t="shared" si="1415"/>
        <v>1</v>
      </c>
      <c r="CY166" s="765">
        <f t="shared" si="1415"/>
        <v>100</v>
      </c>
      <c r="CZ166" s="766">
        <f t="shared" si="1415"/>
        <v>0</v>
      </c>
      <c r="DA166" s="766">
        <f t="shared" si="1415"/>
        <v>0</v>
      </c>
      <c r="DB166" s="766">
        <f t="shared" si="1415"/>
        <v>0</v>
      </c>
      <c r="DC166" s="765">
        <f t="shared" si="1415"/>
        <v>0</v>
      </c>
      <c r="DD166" s="766">
        <f t="shared" ref="DD166:DS166" si="1416">SUM(DD167:DD180)</f>
        <v>1</v>
      </c>
      <c r="DE166" s="766">
        <f t="shared" si="1416"/>
        <v>12</v>
      </c>
      <c r="DF166" s="766">
        <f t="shared" si="1416"/>
        <v>0</v>
      </c>
      <c r="DG166" s="766">
        <f t="shared" si="1416"/>
        <v>0</v>
      </c>
      <c r="DH166" s="766">
        <f t="shared" si="1416"/>
        <v>0</v>
      </c>
      <c r="DI166" s="766">
        <f t="shared" si="1416"/>
        <v>0</v>
      </c>
      <c r="DJ166" s="766">
        <f t="shared" si="1416"/>
        <v>0</v>
      </c>
      <c r="DK166" s="766">
        <f t="shared" si="1416"/>
        <v>0</v>
      </c>
      <c r="DL166" s="766">
        <f t="shared" si="1416"/>
        <v>0</v>
      </c>
      <c r="DM166" s="766">
        <f t="shared" si="1416"/>
        <v>0</v>
      </c>
      <c r="DN166" s="766">
        <f t="shared" si="1416"/>
        <v>0</v>
      </c>
      <c r="DO166" s="766">
        <f t="shared" si="1416"/>
        <v>0</v>
      </c>
      <c r="DP166" s="766">
        <f t="shared" si="1416"/>
        <v>0</v>
      </c>
      <c r="DQ166" s="766">
        <f t="shared" si="1416"/>
        <v>0</v>
      </c>
      <c r="DR166" s="766">
        <f t="shared" si="1416"/>
        <v>458.1</v>
      </c>
      <c r="DS166" s="766">
        <f t="shared" si="1416"/>
        <v>328</v>
      </c>
      <c r="DT166" s="425"/>
      <c r="DU166" s="424"/>
      <c r="DV166" s="424"/>
      <c r="DW166" s="424"/>
      <c r="DX166" s="424"/>
      <c r="DY166" s="424">
        <v>12</v>
      </c>
      <c r="DZ166" s="974" t="s">
        <v>661</v>
      </c>
      <c r="EA166" s="975" t="s">
        <v>650</v>
      </c>
      <c r="EB166" s="927">
        <v>1</v>
      </c>
      <c r="EC166" s="424"/>
      <c r="ED166" s="424"/>
      <c r="EE166" s="424"/>
      <c r="EF166" s="424"/>
      <c r="EG166" s="424"/>
      <c r="EH166" s="424"/>
      <c r="EI166" s="424"/>
      <c r="EJ166" s="429">
        <f t="shared" si="1170"/>
        <v>446</v>
      </c>
      <c r="EK166" s="429">
        <f t="shared" si="1171"/>
        <v>294</v>
      </c>
      <c r="EL166" s="429">
        <f t="shared" si="1172"/>
        <v>90</v>
      </c>
      <c r="EM166" s="1058">
        <f t="shared" si="1173"/>
        <v>106</v>
      </c>
      <c r="EN166" s="1058">
        <f t="shared" si="1174"/>
        <v>48</v>
      </c>
      <c r="EO166" s="1058">
        <f t="shared" si="1175"/>
        <v>100</v>
      </c>
      <c r="EP166" s="1058">
        <f t="shared" si="1176"/>
        <v>156</v>
      </c>
      <c r="EQ166" s="1058">
        <f t="shared" si="1177"/>
        <v>314</v>
      </c>
      <c r="ER166" s="1058">
        <f t="shared" si="1178"/>
        <v>0</v>
      </c>
      <c r="ES166" s="1058">
        <f t="shared" si="1179"/>
        <v>0</v>
      </c>
      <c r="ET166" s="1058">
        <f t="shared" si="1180"/>
        <v>0</v>
      </c>
      <c r="EU166" s="1058">
        <f t="shared" si="1181"/>
        <v>0</v>
      </c>
      <c r="EV166" s="1058">
        <f t="shared" si="1182"/>
        <v>0</v>
      </c>
      <c r="EW166" s="1058">
        <f t="shared" si="1183"/>
        <v>55.8</v>
      </c>
      <c r="EX166" s="1058">
        <f t="shared" si="1184"/>
        <v>0</v>
      </c>
      <c r="EY166" s="1058">
        <f t="shared" si="1185"/>
        <v>0</v>
      </c>
      <c r="EZ166" s="1058">
        <f t="shared" si="1186"/>
        <v>0</v>
      </c>
      <c r="FA166" s="1058">
        <f t="shared" si="1187"/>
        <v>0</v>
      </c>
      <c r="FB166" s="1058">
        <f t="shared" si="1188"/>
        <v>0</v>
      </c>
      <c r="FC166" s="1058">
        <f t="shared" si="1189"/>
        <v>0</v>
      </c>
      <c r="FD166" s="1058">
        <f t="shared" si="1190"/>
        <v>0</v>
      </c>
      <c r="FE166" s="1058">
        <f t="shared" si="1191"/>
        <v>0</v>
      </c>
      <c r="FF166" s="1058">
        <f t="shared" si="1192"/>
        <v>0</v>
      </c>
      <c r="FG166" s="1058">
        <f t="shared" si="1193"/>
        <v>0</v>
      </c>
      <c r="FH166" s="1058">
        <f t="shared" si="1194"/>
        <v>0</v>
      </c>
      <c r="FI166" s="1058">
        <f t="shared" si="1195"/>
        <v>0</v>
      </c>
      <c r="FJ166" s="1058">
        <f t="shared" si="1196"/>
        <v>2</v>
      </c>
      <c r="FK166" s="1058">
        <f t="shared" si="1197"/>
        <v>200</v>
      </c>
      <c r="FL166" s="1058">
        <f t="shared" si="1198"/>
        <v>0</v>
      </c>
      <c r="FM166" s="1058">
        <f t="shared" si="1199"/>
        <v>0</v>
      </c>
      <c r="FN166" s="1058">
        <f t="shared" si="1200"/>
        <v>0</v>
      </c>
      <c r="FO166" s="1059">
        <f t="shared" si="1201"/>
        <v>0</v>
      </c>
      <c r="FP166" s="1058">
        <f t="shared" si="1202"/>
        <v>4</v>
      </c>
      <c r="FQ166" s="1058">
        <f t="shared" si="1203"/>
        <v>84</v>
      </c>
      <c r="FR166" s="1058">
        <f t="shared" si="1204"/>
        <v>1</v>
      </c>
      <c r="FS166" s="1058">
        <f t="shared" si="1205"/>
        <v>16.666666666666668</v>
      </c>
      <c r="FT166" s="1058">
        <f t="shared" si="1206"/>
        <v>0</v>
      </c>
      <c r="FU166" s="1058">
        <f t="shared" si="1207"/>
        <v>0</v>
      </c>
      <c r="FV166" s="1058">
        <f t="shared" si="1208"/>
        <v>0</v>
      </c>
      <c r="FW166" s="1058">
        <f t="shared" si="1209"/>
        <v>0</v>
      </c>
      <c r="FX166" s="1058">
        <f t="shared" si="1210"/>
        <v>0</v>
      </c>
      <c r="FY166" s="1058">
        <f t="shared" si="1211"/>
        <v>0</v>
      </c>
      <c r="FZ166" s="1058">
        <f t="shared" si="1212"/>
        <v>0</v>
      </c>
      <c r="GA166" s="1058">
        <f t="shared" si="1213"/>
        <v>0</v>
      </c>
      <c r="GB166" s="1058">
        <f t="shared" si="1214"/>
        <v>0</v>
      </c>
      <c r="GC166" s="1058">
        <f t="shared" si="1215"/>
        <v>0</v>
      </c>
      <c r="GE166" s="1058">
        <v>876.4666666666667</v>
      </c>
      <c r="GF166" s="1058">
        <v>604</v>
      </c>
      <c r="GG166" s="424"/>
      <c r="GH166" s="424"/>
      <c r="GI166" s="424"/>
      <c r="GJ166" s="424"/>
      <c r="GL166" s="559">
        <v>600</v>
      </c>
      <c r="GM166" s="559">
        <v>150</v>
      </c>
      <c r="GN166" s="470" t="s">
        <v>661</v>
      </c>
      <c r="GO166" s="463" t="s">
        <v>650</v>
      </c>
      <c r="GP166" s="463">
        <v>1</v>
      </c>
      <c r="GQ166" s="439"/>
      <c r="GR166" s="422"/>
    </row>
    <row r="167" spans="1:200" ht="24.95" customHeight="1" x14ac:dyDescent="0.45">
      <c r="A167" s="424"/>
      <c r="B167" s="987" t="s">
        <v>563</v>
      </c>
      <c r="C167" s="967" t="s">
        <v>183</v>
      </c>
      <c r="D167" s="936" t="s">
        <v>24</v>
      </c>
      <c r="E167" s="615" t="s">
        <v>323</v>
      </c>
      <c r="F167" s="616" t="s">
        <v>125</v>
      </c>
      <c r="G167" s="616">
        <v>7</v>
      </c>
      <c r="H167" s="615">
        <v>91</v>
      </c>
      <c r="I167" s="615">
        <v>1</v>
      </c>
      <c r="J167" s="660">
        <v>4</v>
      </c>
      <c r="K167" s="615">
        <f>SUM(J167)*2</f>
        <v>8</v>
      </c>
      <c r="L167" s="621">
        <v>20</v>
      </c>
      <c r="M167" s="618">
        <f t="shared" ref="M167" si="1417">SUM(N167+P167+R167+T167+V167)</f>
        <v>6</v>
      </c>
      <c r="N167" s="619">
        <v>2</v>
      </c>
      <c r="O167" s="852">
        <f t="shared" ref="O167:O169" si="1418">SUM(N167)*I167</f>
        <v>2</v>
      </c>
      <c r="P167" s="874"/>
      <c r="Q167" s="852">
        <f t="shared" ref="Q167:Q169" si="1419">P167*J167</f>
        <v>0</v>
      </c>
      <c r="R167" s="874">
        <v>4</v>
      </c>
      <c r="S167" s="852">
        <f t="shared" ref="S167:S169" si="1420">SUM(R167)*J167</f>
        <v>16</v>
      </c>
      <c r="T167" s="874"/>
      <c r="U167" s="875">
        <f t="shared" ref="U167:U169" si="1421">SUM(T167)*K167</f>
        <v>0</v>
      </c>
      <c r="V167" s="874"/>
      <c r="W167" s="875">
        <f t="shared" ref="W167" si="1422">SUM(V167)*J167*2</f>
        <v>0</v>
      </c>
      <c r="X167" s="875">
        <f t="shared" ref="X167" si="1423">SUM(J167*AX167*2+K167*AZ167*2)</f>
        <v>0</v>
      </c>
      <c r="Y167" s="852">
        <f t="shared" ref="Y167" si="1424">L167*J167*0.05</f>
        <v>4</v>
      </c>
      <c r="Z167" s="874"/>
      <c r="AA167" s="875"/>
      <c r="AB167" s="874"/>
      <c r="AC167" s="852">
        <f t="shared" ref="AC167" si="1425">SUM(AB167)*3*H167/5</f>
        <v>0</v>
      </c>
      <c r="AD167" s="874"/>
      <c r="AE167" s="855">
        <f t="shared" ref="AE167:AE169" si="1426">SUM(AD167*H167*(30+4))</f>
        <v>0</v>
      </c>
      <c r="AF167" s="874"/>
      <c r="AG167" s="875">
        <f t="shared" ref="AG167:AG169" si="1427">SUM(AF167*H167*3)</f>
        <v>0</v>
      </c>
      <c r="AH167" s="874"/>
      <c r="AI167" s="875">
        <f t="shared" ref="AI167:AI169" si="1428">SUM(AH167*H167/3)</f>
        <v>0</v>
      </c>
      <c r="AJ167" s="874"/>
      <c r="AK167" s="875">
        <f t="shared" ref="AK167:AK169" si="1429">SUM(AJ167*H167*2/3)</f>
        <v>0</v>
      </c>
      <c r="AL167" s="874"/>
      <c r="AM167" s="852">
        <f t="shared" ref="AM167:AM169" si="1430">SUM(AL167*H167*2)</f>
        <v>0</v>
      </c>
      <c r="AN167" s="874"/>
      <c r="AO167" s="875">
        <f t="shared" ref="AO167:AO170" si="1431">SUM(AN167*J167*2)</f>
        <v>0</v>
      </c>
      <c r="AP167" s="874"/>
      <c r="AQ167" s="852">
        <f t="shared" ref="AQ167:AQ169" si="1432">SUM(AP167*H167*2)</f>
        <v>0</v>
      </c>
      <c r="AR167" s="874"/>
      <c r="AS167" s="852">
        <f>AR167*J167*6</f>
        <v>0</v>
      </c>
      <c r="AT167" s="858"/>
      <c r="AU167" s="854">
        <f t="shared" ref="AU167:AU174" si="1433">AT167*H167/3</f>
        <v>0</v>
      </c>
      <c r="AV167" s="874"/>
      <c r="AW167" s="875">
        <f t="shared" ref="AW167" si="1434">SUM(J167*AV167*6)</f>
        <v>0</v>
      </c>
      <c r="AX167" s="874"/>
      <c r="AY167" s="875">
        <f>SUM(J167*AX167*8)</f>
        <v>0</v>
      </c>
      <c r="AZ167" s="874"/>
      <c r="BA167" s="875">
        <f t="shared" ref="BA167:BA169" si="1435">SUM(AZ167*K167*5*6)</f>
        <v>0</v>
      </c>
      <c r="BB167" s="874"/>
      <c r="BC167" s="875">
        <f t="shared" ref="BC167:BC169" si="1436">SUM(BB167*K167*4*6)</f>
        <v>0</v>
      </c>
      <c r="BD167" s="874"/>
      <c r="BE167" s="875">
        <f t="shared" ref="BE167" si="1437">SUM(BD167*50)</f>
        <v>0</v>
      </c>
      <c r="BF167" s="854">
        <f t="shared" ref="BF167:BF174" si="1438">O167+Q167+S167+U167+W167+X167+Y167+AA167+AC167+AE167+AG167+AI167+AK167+AM167+AO167+AQ167+AS167+AU167+AW167+AY167+BA167+BC167+BE167</f>
        <v>22</v>
      </c>
      <c r="BG167" s="854">
        <f t="shared" ref="BG167:BG174" si="1439">BC167+BA167+AY167+AW167+AS167+AQ167+X167+W167+U167+S167+Q167+O167</f>
        <v>18</v>
      </c>
      <c r="BH167" s="84"/>
      <c r="BI167" s="49"/>
      <c r="BJ167" s="49"/>
      <c r="BK167" s="49"/>
      <c r="BL167" s="49"/>
      <c r="BM167" s="424"/>
      <c r="BN167" s="951" t="s">
        <v>148</v>
      </c>
      <c r="BO167" s="952" t="s">
        <v>182</v>
      </c>
      <c r="BP167" s="929" t="s">
        <v>24</v>
      </c>
      <c r="BQ167" s="592" t="s">
        <v>307</v>
      </c>
      <c r="BR167" s="593" t="s">
        <v>432</v>
      </c>
      <c r="BS167" s="593">
        <v>6</v>
      </c>
      <c r="BT167" s="593">
        <v>50</v>
      </c>
      <c r="BU167" s="593">
        <v>1</v>
      </c>
      <c r="BV167" s="660">
        <v>2</v>
      </c>
      <c r="BW167" s="660">
        <f>SUM(BV167)*2</f>
        <v>4</v>
      </c>
      <c r="BX167" s="629">
        <v>100</v>
      </c>
      <c r="BY167" s="594">
        <f t="shared" ref="BY167:BY171" si="1440">SUM(BZ167+CB167+CD167+CF167+CH167)</f>
        <v>100</v>
      </c>
      <c r="BZ167" s="595">
        <v>24</v>
      </c>
      <c r="CA167" s="767">
        <v>44</v>
      </c>
      <c r="CB167" s="796">
        <v>20</v>
      </c>
      <c r="CC167" s="767">
        <f t="shared" ref="CC167:CC171" si="1441">CB167*BV167</f>
        <v>40</v>
      </c>
      <c r="CD167" s="796">
        <v>56</v>
      </c>
      <c r="CE167" s="767">
        <f t="shared" ref="CE167:CE171" si="1442">SUM(CD167)*BV167</f>
        <v>112</v>
      </c>
      <c r="CF167" s="768"/>
      <c r="CG167" s="769">
        <f t="shared" ref="CG167:CG171" si="1443">SUM(CF167)*BW167</f>
        <v>0</v>
      </c>
      <c r="CH167" s="768"/>
      <c r="CI167" s="769">
        <f>SUM(CH167)*BW167</f>
        <v>0</v>
      </c>
      <c r="CJ167" s="769">
        <f t="shared" ref="CJ167:CJ174" si="1444">SUM(BV167*DJ167*2+BW167*DL167*2)</f>
        <v>0</v>
      </c>
      <c r="CK167" s="767">
        <f t="shared" ref="CK167:CK169" si="1445">SUM(BX167*5/100*BV167)</f>
        <v>10</v>
      </c>
      <c r="CL167" s="768"/>
      <c r="CM167" s="769"/>
      <c r="CN167" s="768"/>
      <c r="CO167" s="767">
        <f t="shared" ref="CO167:CO169" si="1446">SUM(CN167)*3*BT167/5</f>
        <v>0</v>
      </c>
      <c r="CP167" s="768"/>
      <c r="CQ167" s="770">
        <f t="shared" ref="CQ167:CQ169" si="1447">SUM(CP167*BT167*(30+4))</f>
        <v>0</v>
      </c>
      <c r="CR167" s="768"/>
      <c r="CS167" s="769">
        <f t="shared" ref="CS167:CS171" si="1448">SUM(CR167*BT167*3)</f>
        <v>0</v>
      </c>
      <c r="CT167" s="769"/>
      <c r="CU167" s="769">
        <f t="shared" ref="CU167:CU171" si="1449">SUM(CT167*BT167/3)</f>
        <v>0</v>
      </c>
      <c r="CV167" s="768"/>
      <c r="CW167" s="769">
        <f t="shared" ref="CW167:CW169" si="1450">SUM(CV167*BT167*2/3)</f>
        <v>0</v>
      </c>
      <c r="CX167" s="768">
        <v>1</v>
      </c>
      <c r="CY167" s="767">
        <f t="shared" ref="CY167:CY169" si="1451">SUM(CX167*BT167*2)</f>
        <v>100</v>
      </c>
      <c r="CZ167" s="768"/>
      <c r="DA167" s="769">
        <f t="shared" ref="DA167:DA169" si="1452">SUM(CZ167*BV167*2)</f>
        <v>0</v>
      </c>
      <c r="DB167" s="768"/>
      <c r="DC167" s="767">
        <f t="shared" ref="DC167:DC171" si="1453">SUM(DB167*BT167*2)</f>
        <v>0</v>
      </c>
      <c r="DD167" s="768">
        <v>1</v>
      </c>
      <c r="DE167" s="769">
        <f>DD167*BV167*6</f>
        <v>12</v>
      </c>
      <c r="DF167" s="768"/>
      <c r="DG167" s="769">
        <f t="shared" ref="DG167:DG175" si="1454">DF167*BT167/3</f>
        <v>0</v>
      </c>
      <c r="DH167" s="768"/>
      <c r="DI167" s="769">
        <f t="shared" ref="DI167:DI171" si="1455">SUM(BV167*DH167*6)</f>
        <v>0</v>
      </c>
      <c r="DJ167" s="768"/>
      <c r="DK167" s="769">
        <f>SUM(BV167*DJ167*8)</f>
        <v>0</v>
      </c>
      <c r="DL167" s="769"/>
      <c r="DM167" s="769">
        <f t="shared" ref="DM167:DM169" si="1456">SUM(DL167*BW167*5*6)</f>
        <v>0</v>
      </c>
      <c r="DN167" s="768"/>
      <c r="DO167" s="769">
        <f t="shared" ref="DO167:DO169" si="1457">SUM(DN167*BW167*4*6)</f>
        <v>0</v>
      </c>
      <c r="DP167" s="768"/>
      <c r="DQ167" s="769">
        <f t="shared" ref="DQ167" si="1458">SUM(DP167*50)</f>
        <v>0</v>
      </c>
      <c r="DR167" s="769">
        <f t="shared" ref="DR167:DR175" si="1459">CA167+CC167+CE167+CG167+CI167+CJ167+CK167+CM167+CO167+CQ167+CS167+CU167+CW167+CY167+DA167+DC167+DE167+DG167+DI167+DK167+DM167+DO167+DQ167</f>
        <v>318</v>
      </c>
      <c r="DS167" s="769">
        <f t="shared" ref="DS167:DS175" si="1460">DO167+DM167+DK167+DI167+DE167+DC167+CJ167+CI167+CG167+CE167+CC167+CA167</f>
        <v>208</v>
      </c>
      <c r="DT167" s="84"/>
      <c r="DU167" s="667"/>
      <c r="DV167" s="600"/>
      <c r="DW167" s="49"/>
      <c r="DX167" s="49"/>
      <c r="DY167" s="424"/>
      <c r="DZ167" s="971"/>
      <c r="EA167" s="972"/>
      <c r="EB167" s="611"/>
      <c r="EC167" s="424"/>
      <c r="ED167" s="424"/>
      <c r="EE167" s="424"/>
      <c r="EF167" s="424"/>
      <c r="EG167" s="424"/>
      <c r="EH167" s="424"/>
      <c r="EI167" s="424"/>
      <c r="EJ167" s="429">
        <f t="shared" si="1170"/>
        <v>120</v>
      </c>
      <c r="EK167" s="429">
        <f t="shared" si="1171"/>
        <v>106</v>
      </c>
      <c r="EL167" s="429">
        <f t="shared" si="1172"/>
        <v>26</v>
      </c>
      <c r="EM167" s="1058">
        <f t="shared" si="1173"/>
        <v>46</v>
      </c>
      <c r="EN167" s="1058">
        <f t="shared" si="1174"/>
        <v>20</v>
      </c>
      <c r="EO167" s="1058">
        <f t="shared" si="1175"/>
        <v>40</v>
      </c>
      <c r="EP167" s="1058">
        <f t="shared" si="1176"/>
        <v>60</v>
      </c>
      <c r="EQ167" s="1058">
        <f t="shared" si="1177"/>
        <v>128</v>
      </c>
      <c r="ER167" s="1058">
        <f t="shared" si="1178"/>
        <v>0</v>
      </c>
      <c r="ES167" s="1058">
        <f t="shared" si="1179"/>
        <v>0</v>
      </c>
      <c r="ET167" s="1058">
        <f t="shared" si="1180"/>
        <v>0</v>
      </c>
      <c r="EU167" s="1058">
        <f t="shared" si="1181"/>
        <v>0</v>
      </c>
      <c r="EV167" s="1058">
        <f t="shared" si="1182"/>
        <v>0</v>
      </c>
      <c r="EW167" s="1058">
        <f t="shared" si="1183"/>
        <v>14</v>
      </c>
      <c r="EX167" s="1058">
        <f t="shared" si="1184"/>
        <v>0</v>
      </c>
      <c r="EY167" s="1058">
        <f t="shared" si="1185"/>
        <v>0</v>
      </c>
      <c r="EZ167" s="1058">
        <f t="shared" si="1186"/>
        <v>0</v>
      </c>
      <c r="FA167" s="1058">
        <f t="shared" si="1187"/>
        <v>0</v>
      </c>
      <c r="FB167" s="1058">
        <f t="shared" si="1188"/>
        <v>0</v>
      </c>
      <c r="FC167" s="1058">
        <f t="shared" si="1189"/>
        <v>0</v>
      </c>
      <c r="FD167" s="1058">
        <f t="shared" si="1190"/>
        <v>0</v>
      </c>
      <c r="FE167" s="1058">
        <f t="shared" si="1191"/>
        <v>0</v>
      </c>
      <c r="FF167" s="1058">
        <f t="shared" si="1192"/>
        <v>0</v>
      </c>
      <c r="FG167" s="1058">
        <f t="shared" si="1193"/>
        <v>0</v>
      </c>
      <c r="FH167" s="1058">
        <f t="shared" si="1194"/>
        <v>0</v>
      </c>
      <c r="FI167" s="1058">
        <f t="shared" si="1195"/>
        <v>0</v>
      </c>
      <c r="FJ167" s="1058">
        <f t="shared" si="1196"/>
        <v>1</v>
      </c>
      <c r="FK167" s="1058">
        <f t="shared" si="1197"/>
        <v>100</v>
      </c>
      <c r="FL167" s="1058">
        <f t="shared" si="1198"/>
        <v>0</v>
      </c>
      <c r="FM167" s="1058">
        <f t="shared" si="1199"/>
        <v>0</v>
      </c>
      <c r="FN167" s="1058">
        <f t="shared" si="1200"/>
        <v>0</v>
      </c>
      <c r="FO167" s="1059">
        <f t="shared" si="1201"/>
        <v>0</v>
      </c>
      <c r="FP167" s="1058">
        <f t="shared" si="1202"/>
        <v>1</v>
      </c>
      <c r="FQ167" s="1058">
        <f t="shared" si="1203"/>
        <v>12</v>
      </c>
      <c r="FR167" s="1058">
        <f t="shared" si="1204"/>
        <v>0</v>
      </c>
      <c r="FS167" s="1058">
        <f t="shared" si="1205"/>
        <v>0</v>
      </c>
      <c r="FT167" s="1058">
        <f t="shared" si="1206"/>
        <v>0</v>
      </c>
      <c r="FU167" s="1058">
        <f t="shared" si="1207"/>
        <v>0</v>
      </c>
      <c r="FV167" s="1058">
        <f t="shared" si="1208"/>
        <v>0</v>
      </c>
      <c r="FW167" s="1058">
        <f t="shared" si="1209"/>
        <v>0</v>
      </c>
      <c r="FX167" s="1058">
        <f t="shared" si="1210"/>
        <v>0</v>
      </c>
      <c r="FY167" s="1058">
        <f t="shared" si="1211"/>
        <v>0</v>
      </c>
      <c r="FZ167" s="1058">
        <f t="shared" si="1212"/>
        <v>0</v>
      </c>
      <c r="GA167" s="1058">
        <f t="shared" si="1213"/>
        <v>0</v>
      </c>
      <c r="GB167" s="1058">
        <f t="shared" si="1214"/>
        <v>0</v>
      </c>
      <c r="GC167" s="1058">
        <f t="shared" si="1215"/>
        <v>0</v>
      </c>
      <c r="GE167" s="1058">
        <v>340</v>
      </c>
      <c r="GF167" s="1058">
        <v>226</v>
      </c>
      <c r="GG167" s="424"/>
      <c r="GH167" s="424"/>
      <c r="GI167" s="424"/>
      <c r="GJ167" s="424"/>
      <c r="GL167" s="559"/>
      <c r="GM167" s="559"/>
      <c r="GN167" s="9"/>
      <c r="GO167" s="17"/>
      <c r="GP167" s="17"/>
      <c r="GQ167" s="406"/>
      <c r="GR167" s="406"/>
    </row>
    <row r="168" spans="1:200" ht="24.95" customHeight="1" x14ac:dyDescent="0.45">
      <c r="A168" s="424"/>
      <c r="B168" s="951" t="s">
        <v>148</v>
      </c>
      <c r="C168" s="952" t="s">
        <v>182</v>
      </c>
      <c r="D168" s="929" t="s">
        <v>24</v>
      </c>
      <c r="E168" s="592" t="s">
        <v>307</v>
      </c>
      <c r="F168" s="593" t="s">
        <v>432</v>
      </c>
      <c r="G168" s="593">
        <v>5</v>
      </c>
      <c r="H168" s="593">
        <v>50</v>
      </c>
      <c r="I168" s="593">
        <v>1</v>
      </c>
      <c r="J168" s="660">
        <v>2</v>
      </c>
      <c r="K168" s="593">
        <f>SUM(J168)*2</f>
        <v>4</v>
      </c>
      <c r="L168" s="591">
        <v>70</v>
      </c>
      <c r="M168" s="594">
        <f t="shared" ref="M168:M174" si="1461">SUM(N168+P168+R168+T168+V168)</f>
        <v>70</v>
      </c>
      <c r="N168" s="595">
        <v>24</v>
      </c>
      <c r="O168" s="852">
        <f t="shared" si="1418"/>
        <v>24</v>
      </c>
      <c r="P168" s="853">
        <v>12</v>
      </c>
      <c r="Q168" s="852">
        <f t="shared" si="1419"/>
        <v>24</v>
      </c>
      <c r="R168" s="853">
        <v>34</v>
      </c>
      <c r="S168" s="852">
        <f t="shared" si="1420"/>
        <v>68</v>
      </c>
      <c r="T168" s="853"/>
      <c r="U168" s="854">
        <f t="shared" si="1421"/>
        <v>0</v>
      </c>
      <c r="V168" s="853"/>
      <c r="W168" s="854">
        <f t="shared" ref="W168" si="1462">SUM(V168)*J168*5</f>
        <v>0</v>
      </c>
      <c r="X168" s="854">
        <f t="shared" ref="X168:X169" si="1463">SUM(J168*AX168*2+K168*AZ168*2)</f>
        <v>0</v>
      </c>
      <c r="Y168" s="852">
        <f t="shared" ref="Y168" si="1464">SUM(L168*5/100*J168)</f>
        <v>7</v>
      </c>
      <c r="Z168" s="853"/>
      <c r="AA168" s="854"/>
      <c r="AB168" s="853"/>
      <c r="AC168" s="852">
        <f t="shared" ref="AC168" si="1465">SUM(AB168)*3*H168/5</f>
        <v>0</v>
      </c>
      <c r="AD168" s="853"/>
      <c r="AE168" s="855">
        <f t="shared" si="1426"/>
        <v>0</v>
      </c>
      <c r="AF168" s="853"/>
      <c r="AG168" s="854">
        <f t="shared" si="1427"/>
        <v>0</v>
      </c>
      <c r="AH168" s="854"/>
      <c r="AI168" s="854">
        <f t="shared" si="1428"/>
        <v>0</v>
      </c>
      <c r="AJ168" s="853"/>
      <c r="AK168" s="854">
        <f t="shared" si="1429"/>
        <v>0</v>
      </c>
      <c r="AL168" s="853">
        <v>1</v>
      </c>
      <c r="AM168" s="852">
        <f t="shared" si="1430"/>
        <v>100</v>
      </c>
      <c r="AN168" s="853"/>
      <c r="AO168" s="854">
        <f t="shared" si="1431"/>
        <v>0</v>
      </c>
      <c r="AP168" s="853"/>
      <c r="AQ168" s="852">
        <f t="shared" si="1432"/>
        <v>0</v>
      </c>
      <c r="AR168" s="853"/>
      <c r="AS168" s="852">
        <f>SUM(J168*AR168*6)</f>
        <v>0</v>
      </c>
      <c r="AT168" s="853">
        <v>1</v>
      </c>
      <c r="AU168" s="854">
        <f t="shared" si="1433"/>
        <v>16.666666666666668</v>
      </c>
      <c r="AV168" s="886"/>
      <c r="AW168" s="854">
        <f t="shared" ref="AW168" si="1466">SUM(AV168*H168/3)</f>
        <v>0</v>
      </c>
      <c r="AX168" s="853"/>
      <c r="AY168" s="854">
        <f t="shared" ref="AY168" si="1467">SUM(AX168*H168/3)</f>
        <v>0</v>
      </c>
      <c r="AZ168" s="886"/>
      <c r="BA168" s="854">
        <f t="shared" si="1435"/>
        <v>0</v>
      </c>
      <c r="BB168" s="886"/>
      <c r="BC168" s="854">
        <f t="shared" si="1436"/>
        <v>0</v>
      </c>
      <c r="BD168" s="886"/>
      <c r="BE168" s="854">
        <f>SUM(BD168*50)/2</f>
        <v>0</v>
      </c>
      <c r="BF168" s="854">
        <f t="shared" si="1438"/>
        <v>239.66666666666666</v>
      </c>
      <c r="BG168" s="854">
        <f t="shared" si="1439"/>
        <v>116</v>
      </c>
      <c r="BH168" s="84"/>
      <c r="BI168" s="424"/>
      <c r="BJ168" s="424"/>
      <c r="BK168" s="424"/>
      <c r="BL168" s="424"/>
      <c r="BM168" s="424"/>
      <c r="BN168" s="987" t="s">
        <v>563</v>
      </c>
      <c r="BO168" s="967" t="s">
        <v>183</v>
      </c>
      <c r="BP168" s="936" t="s">
        <v>84</v>
      </c>
      <c r="BQ168" s="616" t="s">
        <v>30</v>
      </c>
      <c r="BR168" s="615" t="s">
        <v>48</v>
      </c>
      <c r="BS168" s="616">
        <v>8</v>
      </c>
      <c r="BT168" s="615">
        <v>25</v>
      </c>
      <c r="BU168" s="615">
        <v>1</v>
      </c>
      <c r="BV168" s="660">
        <v>1</v>
      </c>
      <c r="BW168" s="660">
        <f t="shared" ref="BW168:BW169" si="1468">SUM(BV168)*2</f>
        <v>2</v>
      </c>
      <c r="BX168" s="621">
        <v>20</v>
      </c>
      <c r="BY168" s="618">
        <f t="shared" si="1440"/>
        <v>6</v>
      </c>
      <c r="BZ168" s="619">
        <v>2</v>
      </c>
      <c r="CA168" s="767">
        <f t="shared" ref="CA168:CA171" si="1469">SUM(BZ168)*BU168</f>
        <v>2</v>
      </c>
      <c r="CB168" s="796"/>
      <c r="CC168" s="767">
        <f t="shared" si="1441"/>
        <v>0</v>
      </c>
      <c r="CD168" s="796">
        <v>4</v>
      </c>
      <c r="CE168" s="767">
        <f t="shared" si="1442"/>
        <v>4</v>
      </c>
      <c r="CF168" s="781"/>
      <c r="CG168" s="782">
        <f t="shared" si="1443"/>
        <v>0</v>
      </c>
      <c r="CH168" s="781"/>
      <c r="CI168" s="782">
        <f t="shared" ref="CI168:CI169" si="1470">SUM(CH168)*BV168*5</f>
        <v>0</v>
      </c>
      <c r="CJ168" s="782">
        <f t="shared" si="1444"/>
        <v>0</v>
      </c>
      <c r="CK168" s="767">
        <f t="shared" si="1445"/>
        <v>1</v>
      </c>
      <c r="CL168" s="781"/>
      <c r="CM168" s="782"/>
      <c r="CN168" s="781"/>
      <c r="CO168" s="767">
        <f t="shared" si="1446"/>
        <v>0</v>
      </c>
      <c r="CP168" s="781"/>
      <c r="CQ168" s="770">
        <f t="shared" si="1447"/>
        <v>0</v>
      </c>
      <c r="CR168" s="781"/>
      <c r="CS168" s="782">
        <f t="shared" si="1448"/>
        <v>0</v>
      </c>
      <c r="CT168" s="781"/>
      <c r="CU168" s="782">
        <f t="shared" si="1449"/>
        <v>0</v>
      </c>
      <c r="CV168" s="781"/>
      <c r="CW168" s="782">
        <f t="shared" si="1450"/>
        <v>0</v>
      </c>
      <c r="CX168" s="781"/>
      <c r="CY168" s="767">
        <f t="shared" si="1451"/>
        <v>0</v>
      </c>
      <c r="CZ168" s="781"/>
      <c r="DA168" s="782">
        <f t="shared" si="1452"/>
        <v>0</v>
      </c>
      <c r="DB168" s="781"/>
      <c r="DC168" s="767">
        <f t="shared" si="1453"/>
        <v>0</v>
      </c>
      <c r="DD168" s="781"/>
      <c r="DE168" s="782"/>
      <c r="DF168" s="773"/>
      <c r="DG168" s="769">
        <f t="shared" si="1454"/>
        <v>0</v>
      </c>
      <c r="DH168" s="781"/>
      <c r="DI168" s="782">
        <f t="shared" si="1455"/>
        <v>0</v>
      </c>
      <c r="DJ168" s="781"/>
      <c r="DK168" s="782">
        <f t="shared" ref="DK168:DK169" si="1471">SUM(BV168*DJ168*8)</f>
        <v>0</v>
      </c>
      <c r="DL168" s="781"/>
      <c r="DM168" s="782">
        <f t="shared" si="1456"/>
        <v>0</v>
      </c>
      <c r="DN168" s="781"/>
      <c r="DO168" s="782">
        <f t="shared" si="1457"/>
        <v>0</v>
      </c>
      <c r="DP168" s="781"/>
      <c r="DQ168" s="782">
        <f t="shared" ref="DQ168:DQ171" si="1472">SUM(DP168*50)</f>
        <v>0</v>
      </c>
      <c r="DR168" s="769">
        <f t="shared" si="1459"/>
        <v>7</v>
      </c>
      <c r="DS168" s="769">
        <f t="shared" si="1460"/>
        <v>6</v>
      </c>
      <c r="DT168" s="84"/>
      <c r="DU168" s="667"/>
      <c r="DV168" s="600"/>
      <c r="DW168" s="49"/>
      <c r="DX168" s="424"/>
      <c r="DY168" s="424"/>
      <c r="DZ168" s="971"/>
      <c r="EA168" s="972"/>
      <c r="EB168" s="611"/>
      <c r="EC168" s="424"/>
      <c r="ED168" s="424"/>
      <c r="EE168" s="424"/>
      <c r="EF168" s="424"/>
      <c r="EG168" s="424"/>
      <c r="EH168" s="424"/>
      <c r="EI168" s="424"/>
      <c r="EJ168" s="429">
        <f t="shared" si="1170"/>
        <v>90</v>
      </c>
      <c r="EK168" s="429">
        <f t="shared" si="1171"/>
        <v>76</v>
      </c>
      <c r="EL168" s="429">
        <f t="shared" si="1172"/>
        <v>26</v>
      </c>
      <c r="EM168" s="1058">
        <f t="shared" si="1173"/>
        <v>26</v>
      </c>
      <c r="EN168" s="1058">
        <f t="shared" si="1174"/>
        <v>12</v>
      </c>
      <c r="EO168" s="1058">
        <f t="shared" si="1175"/>
        <v>24</v>
      </c>
      <c r="EP168" s="1058">
        <f t="shared" si="1176"/>
        <v>38</v>
      </c>
      <c r="EQ168" s="1058">
        <f t="shared" si="1177"/>
        <v>72</v>
      </c>
      <c r="ER168" s="1058">
        <f t="shared" si="1178"/>
        <v>0</v>
      </c>
      <c r="ES168" s="1058">
        <f t="shared" si="1179"/>
        <v>0</v>
      </c>
      <c r="ET168" s="1058">
        <f t="shared" si="1180"/>
        <v>0</v>
      </c>
      <c r="EU168" s="1058">
        <f t="shared" si="1181"/>
        <v>0</v>
      </c>
      <c r="EV168" s="1058">
        <f t="shared" si="1182"/>
        <v>0</v>
      </c>
      <c r="EW168" s="1058">
        <f t="shared" si="1183"/>
        <v>8</v>
      </c>
      <c r="EX168" s="1058">
        <f t="shared" si="1184"/>
        <v>0</v>
      </c>
      <c r="EY168" s="1058">
        <f t="shared" si="1185"/>
        <v>0</v>
      </c>
      <c r="EZ168" s="1058">
        <f t="shared" si="1186"/>
        <v>0</v>
      </c>
      <c r="FA168" s="1058">
        <f t="shared" si="1187"/>
        <v>0</v>
      </c>
      <c r="FB168" s="1058">
        <f t="shared" si="1188"/>
        <v>0</v>
      </c>
      <c r="FC168" s="1058">
        <f t="shared" si="1189"/>
        <v>0</v>
      </c>
      <c r="FD168" s="1058">
        <f t="shared" si="1190"/>
        <v>0</v>
      </c>
      <c r="FE168" s="1058">
        <f t="shared" si="1191"/>
        <v>0</v>
      </c>
      <c r="FF168" s="1058">
        <f t="shared" si="1192"/>
        <v>0</v>
      </c>
      <c r="FG168" s="1058">
        <f t="shared" si="1193"/>
        <v>0</v>
      </c>
      <c r="FH168" s="1058">
        <f t="shared" si="1194"/>
        <v>0</v>
      </c>
      <c r="FI168" s="1058">
        <f t="shared" si="1195"/>
        <v>0</v>
      </c>
      <c r="FJ168" s="1058">
        <f t="shared" si="1196"/>
        <v>1</v>
      </c>
      <c r="FK168" s="1058">
        <f t="shared" si="1197"/>
        <v>100</v>
      </c>
      <c r="FL168" s="1058">
        <f t="shared" si="1198"/>
        <v>0</v>
      </c>
      <c r="FM168" s="1058">
        <f t="shared" si="1199"/>
        <v>0</v>
      </c>
      <c r="FN168" s="1058">
        <f t="shared" si="1200"/>
        <v>0</v>
      </c>
      <c r="FO168" s="1059">
        <f t="shared" si="1201"/>
        <v>0</v>
      </c>
      <c r="FP168" s="1058">
        <f t="shared" si="1202"/>
        <v>0</v>
      </c>
      <c r="FQ168" s="1058">
        <f t="shared" si="1203"/>
        <v>0</v>
      </c>
      <c r="FR168" s="1058">
        <f t="shared" si="1204"/>
        <v>1</v>
      </c>
      <c r="FS168" s="1058">
        <f t="shared" si="1205"/>
        <v>16.666666666666668</v>
      </c>
      <c r="FT168" s="1058">
        <f t="shared" si="1206"/>
        <v>0</v>
      </c>
      <c r="FU168" s="1058">
        <f t="shared" si="1207"/>
        <v>0</v>
      </c>
      <c r="FV168" s="1058">
        <f t="shared" si="1208"/>
        <v>0</v>
      </c>
      <c r="FW168" s="1058">
        <f t="shared" si="1209"/>
        <v>0</v>
      </c>
      <c r="FX168" s="1058">
        <f t="shared" si="1210"/>
        <v>0</v>
      </c>
      <c r="FY168" s="1058">
        <f t="shared" si="1211"/>
        <v>0</v>
      </c>
      <c r="FZ168" s="1058">
        <f t="shared" si="1212"/>
        <v>0</v>
      </c>
      <c r="GA168" s="1058">
        <f t="shared" si="1213"/>
        <v>0</v>
      </c>
      <c r="GB168" s="1058">
        <f t="shared" si="1214"/>
        <v>0</v>
      </c>
      <c r="GC168" s="1058">
        <f t="shared" si="1215"/>
        <v>0</v>
      </c>
      <c r="GE168" s="1058">
        <v>246.66666666666666</v>
      </c>
      <c r="GF168" s="1058">
        <v>122</v>
      </c>
      <c r="GG168" s="424"/>
      <c r="GH168" s="424"/>
      <c r="GI168" s="424"/>
      <c r="GJ168" s="424"/>
      <c r="GL168" s="559"/>
      <c r="GM168" s="559"/>
      <c r="GN168" s="9"/>
      <c r="GO168" s="17"/>
      <c r="GP168" s="17"/>
      <c r="GQ168" s="406"/>
      <c r="GR168" s="406"/>
    </row>
    <row r="169" spans="1:200" ht="24.95" customHeight="1" x14ac:dyDescent="0.45">
      <c r="A169" s="424"/>
      <c r="B169" s="987" t="s">
        <v>563</v>
      </c>
      <c r="C169" s="967" t="s">
        <v>256</v>
      </c>
      <c r="D169" s="936" t="s">
        <v>24</v>
      </c>
      <c r="E169" s="615" t="s">
        <v>318</v>
      </c>
      <c r="F169" s="616" t="s">
        <v>38</v>
      </c>
      <c r="G169" s="616">
        <v>5</v>
      </c>
      <c r="H169" s="615">
        <v>48</v>
      </c>
      <c r="I169" s="615">
        <v>1</v>
      </c>
      <c r="J169" s="660">
        <v>2</v>
      </c>
      <c r="K169" s="615">
        <f>SUM(J169)*2</f>
        <v>4</v>
      </c>
      <c r="L169" s="622">
        <v>30</v>
      </c>
      <c r="M169" s="618">
        <f t="shared" si="1461"/>
        <v>10</v>
      </c>
      <c r="N169" s="619">
        <v>4</v>
      </c>
      <c r="O169" s="852">
        <f t="shared" si="1418"/>
        <v>4</v>
      </c>
      <c r="P169" s="874"/>
      <c r="Q169" s="852">
        <f t="shared" si="1419"/>
        <v>0</v>
      </c>
      <c r="R169" s="874">
        <v>6</v>
      </c>
      <c r="S169" s="852">
        <f t="shared" si="1420"/>
        <v>12</v>
      </c>
      <c r="T169" s="874"/>
      <c r="U169" s="875">
        <f t="shared" si="1421"/>
        <v>0</v>
      </c>
      <c r="V169" s="874"/>
      <c r="W169" s="875">
        <f t="shared" ref="W169:W170" si="1473">SUM(V169)*J169*2</f>
        <v>0</v>
      </c>
      <c r="X169" s="875">
        <f t="shared" si="1463"/>
        <v>0</v>
      </c>
      <c r="Y169" s="852">
        <f t="shared" ref="Y169:Y170" si="1474">SUM(L169*5/100*J169)</f>
        <v>3</v>
      </c>
      <c r="Z169" s="874"/>
      <c r="AA169" s="875"/>
      <c r="AB169" s="874"/>
      <c r="AC169" s="852">
        <f t="shared" ref="AC169" si="1475">SUM(AB169)*3*H169/5</f>
        <v>0</v>
      </c>
      <c r="AD169" s="874"/>
      <c r="AE169" s="855">
        <f t="shared" si="1426"/>
        <v>0</v>
      </c>
      <c r="AF169" s="874"/>
      <c r="AG169" s="875">
        <f t="shared" si="1427"/>
        <v>0</v>
      </c>
      <c r="AH169" s="874"/>
      <c r="AI169" s="875">
        <f t="shared" si="1428"/>
        <v>0</v>
      </c>
      <c r="AJ169" s="874"/>
      <c r="AK169" s="875">
        <f t="shared" si="1429"/>
        <v>0</v>
      </c>
      <c r="AL169" s="874"/>
      <c r="AM169" s="852">
        <f t="shared" si="1430"/>
        <v>0</v>
      </c>
      <c r="AN169" s="874"/>
      <c r="AO169" s="875">
        <f t="shared" si="1431"/>
        <v>0</v>
      </c>
      <c r="AP169" s="874"/>
      <c r="AQ169" s="852">
        <f t="shared" si="1432"/>
        <v>0</v>
      </c>
      <c r="AR169" s="874"/>
      <c r="AS169" s="852"/>
      <c r="AT169" s="858"/>
      <c r="AU169" s="854">
        <f t="shared" si="1433"/>
        <v>0</v>
      </c>
      <c r="AV169" s="874"/>
      <c r="AW169" s="875">
        <f t="shared" ref="AW169" si="1476">SUM(J169*AV169*6)</f>
        <v>0</v>
      </c>
      <c r="AX169" s="874"/>
      <c r="AY169" s="875">
        <f>SUM(J169*AX169*8)</f>
        <v>0</v>
      </c>
      <c r="AZ169" s="874"/>
      <c r="BA169" s="875">
        <f t="shared" si="1435"/>
        <v>0</v>
      </c>
      <c r="BB169" s="874"/>
      <c r="BC169" s="875">
        <f t="shared" si="1436"/>
        <v>0</v>
      </c>
      <c r="BD169" s="874"/>
      <c r="BE169" s="875">
        <f t="shared" ref="BE169" si="1477">SUM(BD169*50)</f>
        <v>0</v>
      </c>
      <c r="BF169" s="854">
        <f t="shared" si="1438"/>
        <v>19</v>
      </c>
      <c r="BG169" s="854">
        <f t="shared" si="1439"/>
        <v>16</v>
      </c>
      <c r="BH169" s="84"/>
      <c r="BI169" s="424"/>
      <c r="BJ169" s="424"/>
      <c r="BK169" s="424"/>
      <c r="BL169" s="424"/>
      <c r="BM169" s="424"/>
      <c r="BN169" s="987" t="s">
        <v>563</v>
      </c>
      <c r="BO169" s="967" t="s">
        <v>183</v>
      </c>
      <c r="BP169" s="936" t="s">
        <v>349</v>
      </c>
      <c r="BQ169" s="616" t="s">
        <v>30</v>
      </c>
      <c r="BR169" s="615" t="s">
        <v>48</v>
      </c>
      <c r="BS169" s="616">
        <v>8</v>
      </c>
      <c r="BT169" s="615">
        <v>24</v>
      </c>
      <c r="BU169" s="615">
        <v>1</v>
      </c>
      <c r="BV169" s="660">
        <v>1</v>
      </c>
      <c r="BW169" s="660">
        <f t="shared" si="1468"/>
        <v>2</v>
      </c>
      <c r="BX169" s="621">
        <v>20</v>
      </c>
      <c r="BY169" s="618">
        <f t="shared" si="1440"/>
        <v>6</v>
      </c>
      <c r="BZ169" s="619">
        <v>2</v>
      </c>
      <c r="CA169" s="767">
        <f t="shared" si="1469"/>
        <v>2</v>
      </c>
      <c r="CB169" s="796"/>
      <c r="CC169" s="767">
        <f t="shared" si="1441"/>
        <v>0</v>
      </c>
      <c r="CD169" s="796">
        <v>4</v>
      </c>
      <c r="CE169" s="767">
        <f t="shared" si="1442"/>
        <v>4</v>
      </c>
      <c r="CF169" s="781"/>
      <c r="CG169" s="782">
        <f t="shared" si="1443"/>
        <v>0</v>
      </c>
      <c r="CH169" s="781"/>
      <c r="CI169" s="782">
        <f t="shared" si="1470"/>
        <v>0</v>
      </c>
      <c r="CJ169" s="782">
        <f t="shared" si="1444"/>
        <v>0</v>
      </c>
      <c r="CK169" s="767">
        <f t="shared" si="1445"/>
        <v>1</v>
      </c>
      <c r="CL169" s="781"/>
      <c r="CM169" s="782"/>
      <c r="CN169" s="781"/>
      <c r="CO169" s="767">
        <f t="shared" si="1446"/>
        <v>0</v>
      </c>
      <c r="CP169" s="781"/>
      <c r="CQ169" s="770">
        <f t="shared" si="1447"/>
        <v>0</v>
      </c>
      <c r="CR169" s="781"/>
      <c r="CS169" s="782">
        <f t="shared" si="1448"/>
        <v>0</v>
      </c>
      <c r="CT169" s="781"/>
      <c r="CU169" s="782">
        <f t="shared" si="1449"/>
        <v>0</v>
      </c>
      <c r="CV169" s="781"/>
      <c r="CW169" s="782">
        <f t="shared" si="1450"/>
        <v>0</v>
      </c>
      <c r="CX169" s="781"/>
      <c r="CY169" s="767">
        <f t="shared" si="1451"/>
        <v>0</v>
      </c>
      <c r="CZ169" s="781"/>
      <c r="DA169" s="782">
        <f t="shared" si="1452"/>
        <v>0</v>
      </c>
      <c r="DB169" s="781"/>
      <c r="DC169" s="767">
        <f t="shared" si="1453"/>
        <v>0</v>
      </c>
      <c r="DD169" s="781"/>
      <c r="DE169" s="782"/>
      <c r="DF169" s="773"/>
      <c r="DG169" s="769">
        <f t="shared" si="1454"/>
        <v>0</v>
      </c>
      <c r="DH169" s="781"/>
      <c r="DI169" s="782">
        <f t="shared" si="1455"/>
        <v>0</v>
      </c>
      <c r="DJ169" s="781"/>
      <c r="DK169" s="782">
        <f t="shared" si="1471"/>
        <v>0</v>
      </c>
      <c r="DL169" s="781"/>
      <c r="DM169" s="782">
        <f t="shared" si="1456"/>
        <v>0</v>
      </c>
      <c r="DN169" s="781"/>
      <c r="DO169" s="782">
        <f t="shared" si="1457"/>
        <v>0</v>
      </c>
      <c r="DP169" s="781"/>
      <c r="DQ169" s="782">
        <f t="shared" si="1472"/>
        <v>0</v>
      </c>
      <c r="DR169" s="769">
        <f t="shared" si="1459"/>
        <v>7</v>
      </c>
      <c r="DS169" s="769">
        <f t="shared" si="1460"/>
        <v>6</v>
      </c>
      <c r="DT169" s="84"/>
      <c r="DU169" s="424"/>
      <c r="DV169" s="424"/>
      <c r="DW169" s="424"/>
      <c r="DX169" s="424"/>
      <c r="DY169" s="424"/>
      <c r="DZ169" s="971"/>
      <c r="EA169" s="972"/>
      <c r="EB169" s="611"/>
      <c r="EC169" s="424"/>
      <c r="ED169" s="424"/>
      <c r="EE169" s="424"/>
      <c r="EF169" s="424"/>
      <c r="EG169" s="424"/>
      <c r="EH169" s="424"/>
      <c r="EI169" s="424"/>
      <c r="EJ169" s="429">
        <f t="shared" si="1170"/>
        <v>50</v>
      </c>
      <c r="EK169" s="429">
        <f t="shared" si="1171"/>
        <v>16</v>
      </c>
      <c r="EL169" s="429">
        <f t="shared" si="1172"/>
        <v>6</v>
      </c>
      <c r="EM169" s="1058">
        <f t="shared" si="1173"/>
        <v>6</v>
      </c>
      <c r="EN169" s="1058">
        <f t="shared" si="1174"/>
        <v>0</v>
      </c>
      <c r="EO169" s="1058">
        <f t="shared" si="1175"/>
        <v>0</v>
      </c>
      <c r="EP169" s="1058">
        <f t="shared" si="1176"/>
        <v>10</v>
      </c>
      <c r="EQ169" s="1058">
        <f t="shared" si="1177"/>
        <v>16</v>
      </c>
      <c r="ER169" s="1058">
        <f t="shared" si="1178"/>
        <v>0</v>
      </c>
      <c r="ES169" s="1058">
        <f t="shared" si="1179"/>
        <v>0</v>
      </c>
      <c r="ET169" s="1058">
        <f t="shared" si="1180"/>
        <v>0</v>
      </c>
      <c r="EU169" s="1058">
        <f t="shared" si="1181"/>
        <v>0</v>
      </c>
      <c r="EV169" s="1058">
        <f t="shared" si="1182"/>
        <v>0</v>
      </c>
      <c r="EW169" s="1058">
        <f t="shared" si="1183"/>
        <v>4</v>
      </c>
      <c r="EX169" s="1058">
        <f t="shared" si="1184"/>
        <v>0</v>
      </c>
      <c r="EY169" s="1058">
        <f t="shared" si="1185"/>
        <v>0</v>
      </c>
      <c r="EZ169" s="1058">
        <f t="shared" si="1186"/>
        <v>0</v>
      </c>
      <c r="FA169" s="1058">
        <f t="shared" si="1187"/>
        <v>0</v>
      </c>
      <c r="FB169" s="1058">
        <f t="shared" si="1188"/>
        <v>0</v>
      </c>
      <c r="FC169" s="1058">
        <f t="shared" si="1189"/>
        <v>0</v>
      </c>
      <c r="FD169" s="1058">
        <f t="shared" si="1190"/>
        <v>0</v>
      </c>
      <c r="FE169" s="1058">
        <f t="shared" si="1191"/>
        <v>0</v>
      </c>
      <c r="FF169" s="1058">
        <f t="shared" si="1192"/>
        <v>0</v>
      </c>
      <c r="FG169" s="1058">
        <f t="shared" si="1193"/>
        <v>0</v>
      </c>
      <c r="FH169" s="1058">
        <f t="shared" si="1194"/>
        <v>0</v>
      </c>
      <c r="FI169" s="1058">
        <f t="shared" si="1195"/>
        <v>0</v>
      </c>
      <c r="FJ169" s="1058">
        <f t="shared" si="1196"/>
        <v>0</v>
      </c>
      <c r="FK169" s="1058">
        <f t="shared" si="1197"/>
        <v>0</v>
      </c>
      <c r="FL169" s="1058">
        <f t="shared" si="1198"/>
        <v>0</v>
      </c>
      <c r="FM169" s="1058">
        <f t="shared" si="1199"/>
        <v>0</v>
      </c>
      <c r="FN169" s="1058">
        <f t="shared" si="1200"/>
        <v>0</v>
      </c>
      <c r="FO169" s="1059">
        <f t="shared" si="1201"/>
        <v>0</v>
      </c>
      <c r="FP169" s="1058">
        <f t="shared" si="1202"/>
        <v>0</v>
      </c>
      <c r="FQ169" s="1058">
        <f t="shared" si="1203"/>
        <v>0</v>
      </c>
      <c r="FR169" s="1058">
        <f t="shared" si="1204"/>
        <v>0</v>
      </c>
      <c r="FS169" s="1058">
        <f t="shared" si="1205"/>
        <v>0</v>
      </c>
      <c r="FT169" s="1058">
        <f t="shared" si="1206"/>
        <v>0</v>
      </c>
      <c r="FU169" s="1058">
        <f t="shared" si="1207"/>
        <v>0</v>
      </c>
      <c r="FV169" s="1058">
        <f t="shared" si="1208"/>
        <v>0</v>
      </c>
      <c r="FW169" s="1058">
        <f t="shared" si="1209"/>
        <v>0</v>
      </c>
      <c r="FX169" s="1058">
        <f t="shared" si="1210"/>
        <v>0</v>
      </c>
      <c r="FY169" s="1058">
        <f t="shared" si="1211"/>
        <v>0</v>
      </c>
      <c r="FZ169" s="1058">
        <f t="shared" si="1212"/>
        <v>0</v>
      </c>
      <c r="GA169" s="1058">
        <f t="shared" si="1213"/>
        <v>0</v>
      </c>
      <c r="GB169" s="1058">
        <f t="shared" si="1214"/>
        <v>0</v>
      </c>
      <c r="GC169" s="1058">
        <f t="shared" si="1215"/>
        <v>0</v>
      </c>
      <c r="GE169" s="1058">
        <v>26</v>
      </c>
      <c r="GF169" s="1058">
        <v>22</v>
      </c>
      <c r="GG169" s="424"/>
      <c r="GH169" s="424"/>
      <c r="GI169" s="424"/>
      <c r="GJ169" s="424"/>
      <c r="GL169" s="559"/>
      <c r="GM169" s="559"/>
      <c r="GN169" s="9"/>
      <c r="GO169" s="17"/>
      <c r="GP169" s="17"/>
      <c r="GQ169" s="406"/>
      <c r="GR169" s="406"/>
    </row>
    <row r="170" spans="1:200" ht="24.95" customHeight="1" x14ac:dyDescent="0.45">
      <c r="A170" s="424"/>
      <c r="B170" s="987" t="s">
        <v>563</v>
      </c>
      <c r="C170" s="967" t="s">
        <v>256</v>
      </c>
      <c r="D170" s="936" t="s">
        <v>24</v>
      </c>
      <c r="E170" s="616" t="s">
        <v>86</v>
      </c>
      <c r="F170" s="616" t="s">
        <v>47</v>
      </c>
      <c r="G170" s="616">
        <v>5</v>
      </c>
      <c r="H170" s="615">
        <v>17</v>
      </c>
      <c r="I170" s="616">
        <v>2</v>
      </c>
      <c r="J170" s="661">
        <v>2</v>
      </c>
      <c r="K170" s="616">
        <v>2</v>
      </c>
      <c r="L170" s="622">
        <v>30</v>
      </c>
      <c r="M170" s="618">
        <f t="shared" si="1461"/>
        <v>10</v>
      </c>
      <c r="N170" s="619">
        <v>4</v>
      </c>
      <c r="O170" s="852">
        <f>SUM(N170)*I170</f>
        <v>8</v>
      </c>
      <c r="P170" s="874"/>
      <c r="Q170" s="852">
        <f>P170*J170</f>
        <v>0</v>
      </c>
      <c r="R170" s="874">
        <v>6</v>
      </c>
      <c r="S170" s="852">
        <f>SUM(R170)*J170</f>
        <v>12</v>
      </c>
      <c r="T170" s="874"/>
      <c r="U170" s="875">
        <f>SUM(T170)*K170</f>
        <v>0</v>
      </c>
      <c r="V170" s="874"/>
      <c r="W170" s="875">
        <f t="shared" si="1473"/>
        <v>0</v>
      </c>
      <c r="X170" s="875">
        <f>SUM(J170*AX170*2+K170*AZ170*2)</f>
        <v>0</v>
      </c>
      <c r="Y170" s="852">
        <f t="shared" si="1474"/>
        <v>3</v>
      </c>
      <c r="Z170" s="874"/>
      <c r="AA170" s="875"/>
      <c r="AB170" s="874"/>
      <c r="AC170" s="852">
        <f>SUM(AB170)*3*H170/5</f>
        <v>0</v>
      </c>
      <c r="AD170" s="874"/>
      <c r="AE170" s="855">
        <f>SUM(AD170*H170*(30+4))</f>
        <v>0</v>
      </c>
      <c r="AF170" s="874"/>
      <c r="AG170" s="875">
        <f>SUM(AF170*H170*3)</f>
        <v>0</v>
      </c>
      <c r="AH170" s="874"/>
      <c r="AI170" s="875">
        <f>SUM(AH170*H170/3)</f>
        <v>0</v>
      </c>
      <c r="AJ170" s="874"/>
      <c r="AK170" s="875">
        <f>SUM(AJ170*H170*2/3)</f>
        <v>0</v>
      </c>
      <c r="AL170" s="874"/>
      <c r="AM170" s="852">
        <f>SUM(AL170*H170*2)</f>
        <v>0</v>
      </c>
      <c r="AN170" s="874"/>
      <c r="AO170" s="875">
        <f t="shared" si="1431"/>
        <v>0</v>
      </c>
      <c r="AP170" s="874"/>
      <c r="AQ170" s="852">
        <f>SUM(AP170*H170*2)</f>
        <v>0</v>
      </c>
      <c r="AR170" s="874"/>
      <c r="AS170" s="852"/>
      <c r="AT170" s="858"/>
      <c r="AU170" s="854">
        <f t="shared" si="1433"/>
        <v>0</v>
      </c>
      <c r="AV170" s="874"/>
      <c r="AW170" s="875">
        <f>SUM(J170*AV170*6)</f>
        <v>0</v>
      </c>
      <c r="AX170" s="874"/>
      <c r="AY170" s="875">
        <f>H170/3*AX170</f>
        <v>0</v>
      </c>
      <c r="AZ170" s="874"/>
      <c r="BA170" s="875">
        <f>SUM(AZ170*K170*5*6)</f>
        <v>0</v>
      </c>
      <c r="BB170" s="874"/>
      <c r="BC170" s="875">
        <f>SUM(BB170*K170*4*6)</f>
        <v>0</v>
      </c>
      <c r="BD170" s="874"/>
      <c r="BE170" s="875">
        <f>SUM(BD170*50)</f>
        <v>0</v>
      </c>
      <c r="BF170" s="854">
        <f t="shared" si="1438"/>
        <v>23</v>
      </c>
      <c r="BG170" s="854">
        <f t="shared" si="1439"/>
        <v>20</v>
      </c>
      <c r="BH170" s="84"/>
      <c r="BI170" s="424"/>
      <c r="BJ170" s="424"/>
      <c r="BK170" s="424"/>
      <c r="BL170" s="424"/>
      <c r="BM170" s="424"/>
      <c r="BN170" s="987" t="s">
        <v>563</v>
      </c>
      <c r="BO170" s="967" t="s">
        <v>183</v>
      </c>
      <c r="BP170" s="936" t="s">
        <v>24</v>
      </c>
      <c r="BQ170" s="616" t="s">
        <v>87</v>
      </c>
      <c r="BR170" s="615" t="s">
        <v>447</v>
      </c>
      <c r="BS170" s="616">
        <v>8</v>
      </c>
      <c r="BT170" s="615">
        <v>7</v>
      </c>
      <c r="BU170" s="615">
        <v>1</v>
      </c>
      <c r="BV170" s="660">
        <v>1</v>
      </c>
      <c r="BW170" s="660">
        <v>1</v>
      </c>
      <c r="BX170" s="622">
        <v>20</v>
      </c>
      <c r="BY170" s="618">
        <f t="shared" si="1440"/>
        <v>6</v>
      </c>
      <c r="BZ170" s="619">
        <v>2</v>
      </c>
      <c r="CA170" s="767">
        <f t="shared" si="1469"/>
        <v>2</v>
      </c>
      <c r="CB170" s="796"/>
      <c r="CC170" s="767">
        <f t="shared" si="1441"/>
        <v>0</v>
      </c>
      <c r="CD170" s="796">
        <v>4</v>
      </c>
      <c r="CE170" s="767">
        <f t="shared" si="1442"/>
        <v>4</v>
      </c>
      <c r="CF170" s="781"/>
      <c r="CG170" s="782">
        <f t="shared" si="1443"/>
        <v>0</v>
      </c>
      <c r="CH170" s="781"/>
      <c r="CI170" s="782">
        <f>SUM(CH170)*BV170*5</f>
        <v>0</v>
      </c>
      <c r="CJ170" s="782">
        <f t="shared" si="1444"/>
        <v>0</v>
      </c>
      <c r="CK170" s="767">
        <f t="shared" ref="CK170:CK171" si="1478">SUM(BX170*5/100*BV170)</f>
        <v>1</v>
      </c>
      <c r="CL170" s="781"/>
      <c r="CM170" s="782"/>
      <c r="CN170" s="781"/>
      <c r="CO170" s="767">
        <f t="shared" ref="CO170:CO171" si="1479">SUM(CN170)*3*BT170/5</f>
        <v>0</v>
      </c>
      <c r="CP170" s="781"/>
      <c r="CQ170" s="770">
        <f t="shared" ref="CQ170:CQ171" si="1480">SUM(CP170*BT170*(30+4))</f>
        <v>0</v>
      </c>
      <c r="CR170" s="781"/>
      <c r="CS170" s="782">
        <f t="shared" si="1448"/>
        <v>0</v>
      </c>
      <c r="CT170" s="781"/>
      <c r="CU170" s="782">
        <f t="shared" si="1449"/>
        <v>0</v>
      </c>
      <c r="CV170" s="781"/>
      <c r="CW170" s="782">
        <f t="shared" ref="CW170:CW171" si="1481">SUM(CV170*BT170*2/3)</f>
        <v>0</v>
      </c>
      <c r="CX170" s="781"/>
      <c r="CY170" s="767">
        <f t="shared" ref="CY170" si="1482">SUM(CX170*BT170*1)</f>
        <v>0</v>
      </c>
      <c r="CZ170" s="781"/>
      <c r="DA170" s="782">
        <f t="shared" ref="DA170" si="1483">SUM(CZ170*BV170*2)</f>
        <v>0</v>
      </c>
      <c r="DB170" s="781"/>
      <c r="DC170" s="767">
        <f t="shared" si="1453"/>
        <v>0</v>
      </c>
      <c r="DD170" s="781"/>
      <c r="DE170" s="782"/>
      <c r="DF170" s="773"/>
      <c r="DG170" s="769">
        <f t="shared" si="1454"/>
        <v>0</v>
      </c>
      <c r="DH170" s="781"/>
      <c r="DI170" s="782">
        <f t="shared" si="1455"/>
        <v>0</v>
      </c>
      <c r="DJ170" s="781"/>
      <c r="DK170" s="782">
        <f>BT170/3*DJ170</f>
        <v>0</v>
      </c>
      <c r="DL170" s="781"/>
      <c r="DM170" s="782">
        <f t="shared" ref="DM170:DM171" si="1484">SUM(DL170*BW170*5*6)</f>
        <v>0</v>
      </c>
      <c r="DN170" s="781"/>
      <c r="DO170" s="782">
        <f t="shared" ref="DO170:DO171" si="1485">SUM(DN170*BW170*4*6)</f>
        <v>0</v>
      </c>
      <c r="DP170" s="781"/>
      <c r="DQ170" s="782">
        <f t="shared" si="1472"/>
        <v>0</v>
      </c>
      <c r="DR170" s="769">
        <f t="shared" si="1459"/>
        <v>7</v>
      </c>
      <c r="DS170" s="769">
        <f t="shared" si="1460"/>
        <v>6</v>
      </c>
      <c r="DT170" s="84"/>
      <c r="DU170" s="424"/>
      <c r="DV170" s="424"/>
      <c r="DW170" s="424"/>
      <c r="DX170" s="424"/>
      <c r="DY170" s="424"/>
      <c r="DZ170" s="971"/>
      <c r="EA170" s="972"/>
      <c r="EB170" s="611"/>
      <c r="EC170" s="424"/>
      <c r="ED170" s="424"/>
      <c r="EE170" s="424"/>
      <c r="EF170" s="424"/>
      <c r="EG170" s="424"/>
      <c r="EH170" s="424"/>
      <c r="EI170" s="424"/>
      <c r="EJ170" s="429">
        <f t="shared" si="1170"/>
        <v>50</v>
      </c>
      <c r="EK170" s="429">
        <f t="shared" si="1171"/>
        <v>16</v>
      </c>
      <c r="EL170" s="429">
        <f t="shared" si="1172"/>
        <v>6</v>
      </c>
      <c r="EM170" s="1058">
        <f t="shared" si="1173"/>
        <v>10</v>
      </c>
      <c r="EN170" s="1058">
        <f t="shared" si="1174"/>
        <v>0</v>
      </c>
      <c r="EO170" s="1058">
        <f t="shared" si="1175"/>
        <v>0</v>
      </c>
      <c r="EP170" s="1058">
        <f t="shared" si="1176"/>
        <v>10</v>
      </c>
      <c r="EQ170" s="1058">
        <f t="shared" si="1177"/>
        <v>16</v>
      </c>
      <c r="ER170" s="1058">
        <f t="shared" si="1178"/>
        <v>0</v>
      </c>
      <c r="ES170" s="1058">
        <f t="shared" si="1179"/>
        <v>0</v>
      </c>
      <c r="ET170" s="1058">
        <f t="shared" si="1180"/>
        <v>0</v>
      </c>
      <c r="EU170" s="1058">
        <f t="shared" si="1181"/>
        <v>0</v>
      </c>
      <c r="EV170" s="1058">
        <f t="shared" si="1182"/>
        <v>0</v>
      </c>
      <c r="EW170" s="1058">
        <f t="shared" si="1183"/>
        <v>4</v>
      </c>
      <c r="EX170" s="1058">
        <f t="shared" si="1184"/>
        <v>0</v>
      </c>
      <c r="EY170" s="1058">
        <f t="shared" si="1185"/>
        <v>0</v>
      </c>
      <c r="EZ170" s="1058">
        <f t="shared" si="1186"/>
        <v>0</v>
      </c>
      <c r="FA170" s="1058">
        <f t="shared" si="1187"/>
        <v>0</v>
      </c>
      <c r="FB170" s="1058">
        <f t="shared" si="1188"/>
        <v>0</v>
      </c>
      <c r="FC170" s="1058">
        <f t="shared" si="1189"/>
        <v>0</v>
      </c>
      <c r="FD170" s="1058">
        <f t="shared" si="1190"/>
        <v>0</v>
      </c>
      <c r="FE170" s="1058">
        <f t="shared" si="1191"/>
        <v>0</v>
      </c>
      <c r="FF170" s="1058">
        <f t="shared" si="1192"/>
        <v>0</v>
      </c>
      <c r="FG170" s="1058">
        <f t="shared" si="1193"/>
        <v>0</v>
      </c>
      <c r="FH170" s="1058">
        <f t="shared" si="1194"/>
        <v>0</v>
      </c>
      <c r="FI170" s="1058">
        <f t="shared" si="1195"/>
        <v>0</v>
      </c>
      <c r="FJ170" s="1058">
        <f t="shared" si="1196"/>
        <v>0</v>
      </c>
      <c r="FK170" s="1058">
        <f t="shared" si="1197"/>
        <v>0</v>
      </c>
      <c r="FL170" s="1058">
        <f t="shared" si="1198"/>
        <v>0</v>
      </c>
      <c r="FM170" s="1058">
        <f t="shared" si="1199"/>
        <v>0</v>
      </c>
      <c r="FN170" s="1058">
        <f t="shared" si="1200"/>
        <v>0</v>
      </c>
      <c r="FO170" s="1059">
        <f t="shared" si="1201"/>
        <v>0</v>
      </c>
      <c r="FP170" s="1058">
        <f t="shared" si="1202"/>
        <v>0</v>
      </c>
      <c r="FQ170" s="1058">
        <f t="shared" si="1203"/>
        <v>0</v>
      </c>
      <c r="FR170" s="1058">
        <f t="shared" si="1204"/>
        <v>0</v>
      </c>
      <c r="FS170" s="1058">
        <f t="shared" si="1205"/>
        <v>0</v>
      </c>
      <c r="FT170" s="1058">
        <f t="shared" si="1206"/>
        <v>0</v>
      </c>
      <c r="FU170" s="1058">
        <f t="shared" si="1207"/>
        <v>0</v>
      </c>
      <c r="FV170" s="1058">
        <f t="shared" si="1208"/>
        <v>0</v>
      </c>
      <c r="FW170" s="1058">
        <f t="shared" si="1209"/>
        <v>0</v>
      </c>
      <c r="FX170" s="1058">
        <f t="shared" si="1210"/>
        <v>0</v>
      </c>
      <c r="FY170" s="1058">
        <f t="shared" si="1211"/>
        <v>0</v>
      </c>
      <c r="FZ170" s="1058">
        <f t="shared" si="1212"/>
        <v>0</v>
      </c>
      <c r="GA170" s="1058">
        <f t="shared" si="1213"/>
        <v>0</v>
      </c>
      <c r="GB170" s="1058">
        <f t="shared" si="1214"/>
        <v>0</v>
      </c>
      <c r="GC170" s="1058">
        <f t="shared" si="1215"/>
        <v>0</v>
      </c>
      <c r="GE170" s="1058">
        <v>30</v>
      </c>
      <c r="GF170" s="1058">
        <v>26</v>
      </c>
      <c r="GG170" s="424"/>
      <c r="GH170" s="424"/>
      <c r="GI170" s="424"/>
      <c r="GJ170" s="424"/>
      <c r="GL170" s="559"/>
      <c r="GM170" s="559"/>
      <c r="GN170" s="9"/>
      <c r="GO170" s="17"/>
      <c r="GP170" s="17"/>
      <c r="GQ170" s="406"/>
      <c r="GR170" s="406"/>
    </row>
    <row r="171" spans="1:200" ht="24.95" customHeight="1" x14ac:dyDescent="0.45">
      <c r="A171" s="424"/>
      <c r="B171" s="976" t="s">
        <v>153</v>
      </c>
      <c r="C171" s="977" t="s">
        <v>182</v>
      </c>
      <c r="D171" s="939" t="s">
        <v>101</v>
      </c>
      <c r="E171" s="635" t="s">
        <v>233</v>
      </c>
      <c r="F171" s="635" t="s">
        <v>493</v>
      </c>
      <c r="G171" s="636">
        <v>5</v>
      </c>
      <c r="H171" s="635">
        <v>187</v>
      </c>
      <c r="I171" s="635">
        <v>1</v>
      </c>
      <c r="J171" s="660">
        <v>8</v>
      </c>
      <c r="K171" s="635">
        <f>J171*2</f>
        <v>16</v>
      </c>
      <c r="L171" s="634">
        <v>4</v>
      </c>
      <c r="M171" s="637">
        <f t="shared" si="1461"/>
        <v>4</v>
      </c>
      <c r="N171" s="639">
        <v>2</v>
      </c>
      <c r="O171" s="852">
        <f t="shared" ref="O171:O174" si="1486">SUM(N171)*I171</f>
        <v>2</v>
      </c>
      <c r="P171" s="877">
        <v>2</v>
      </c>
      <c r="Q171" s="852">
        <f t="shared" ref="Q171:Q174" si="1487">P171*J171</f>
        <v>16</v>
      </c>
      <c r="R171" s="877"/>
      <c r="S171" s="852">
        <f t="shared" ref="S171:S174" si="1488">SUM(R171)*J171</f>
        <v>0</v>
      </c>
      <c r="T171" s="877"/>
      <c r="U171" s="878">
        <f t="shared" ref="U171:U174" si="1489">SUM(T171)*K171</f>
        <v>0</v>
      </c>
      <c r="V171" s="877"/>
      <c r="W171" s="878">
        <f t="shared" ref="W171:W174" si="1490">SUM(V171)*J171*5</f>
        <v>0</v>
      </c>
      <c r="X171" s="878">
        <f t="shared" ref="X171:X174" si="1491">SUM(J171*AX171*2+K171*AZ171*2)</f>
        <v>0</v>
      </c>
      <c r="Y171" s="852">
        <f t="shared" ref="Y171:Y174" si="1492">SUM(L171*15/100*J171)</f>
        <v>4.8</v>
      </c>
      <c r="Z171" s="877"/>
      <c r="AA171" s="878"/>
      <c r="AB171" s="877"/>
      <c r="AC171" s="852">
        <f t="shared" ref="AC171:AC174" si="1493">SUM(AB171)*3*H171/5</f>
        <v>0</v>
      </c>
      <c r="AD171" s="877"/>
      <c r="AE171" s="855">
        <f t="shared" ref="AE171:AE174" si="1494">SUM(AD171*H171*(30+4))</f>
        <v>0</v>
      </c>
      <c r="AF171" s="877"/>
      <c r="AG171" s="878">
        <f t="shared" ref="AG171:AG174" si="1495">SUM(AF171*H171*3)</f>
        <v>0</v>
      </c>
      <c r="AH171" s="877"/>
      <c r="AI171" s="878">
        <f t="shared" ref="AI171:AI174" si="1496">SUM(AH171*H171/3)</f>
        <v>0</v>
      </c>
      <c r="AJ171" s="877"/>
      <c r="AK171" s="878">
        <f>SUM(AJ171*H171*2/3)</f>
        <v>0</v>
      </c>
      <c r="AL171" s="877"/>
      <c r="AM171" s="852">
        <f t="shared" ref="AM171" si="1497">SUM(AL171*H171*1)</f>
        <v>0</v>
      </c>
      <c r="AN171" s="877"/>
      <c r="AO171" s="878">
        <f t="shared" ref="AO171:AO174" si="1498">SUM(AN171*J171)</f>
        <v>0</v>
      </c>
      <c r="AP171" s="877"/>
      <c r="AQ171" s="852">
        <f t="shared" ref="AQ171" si="1499">SUM(AP171*H171*2)</f>
        <v>0</v>
      </c>
      <c r="AR171" s="877">
        <v>1</v>
      </c>
      <c r="AS171" s="852">
        <f>AR171*J171*6</f>
        <v>48</v>
      </c>
      <c r="AT171" s="858"/>
      <c r="AU171" s="854">
        <f t="shared" si="1433"/>
        <v>0</v>
      </c>
      <c r="AV171" s="877"/>
      <c r="AW171" s="878">
        <f t="shared" ref="AW171:AW174" si="1500">SUM(J171*AV171*6)</f>
        <v>0</v>
      </c>
      <c r="AX171" s="877"/>
      <c r="AY171" s="878">
        <f t="shared" ref="AY171:AY174" si="1501">SUM(AX171*H171/3)</f>
        <v>0</v>
      </c>
      <c r="AZ171" s="877"/>
      <c r="BA171" s="878">
        <f t="shared" ref="BA171:BA174" si="1502">SUM(AZ171*K171*5*6)</f>
        <v>0</v>
      </c>
      <c r="BB171" s="877"/>
      <c r="BC171" s="878">
        <f t="shared" ref="BC171:BC174" si="1503">SUM(BB171*K171*4*6)</f>
        <v>0</v>
      </c>
      <c r="BD171" s="877"/>
      <c r="BE171" s="878">
        <f t="shared" ref="BE171:BE174" si="1504">SUM(BD171*50)</f>
        <v>0</v>
      </c>
      <c r="BF171" s="854">
        <f t="shared" si="1438"/>
        <v>70.8</v>
      </c>
      <c r="BG171" s="854">
        <f t="shared" si="1439"/>
        <v>66</v>
      </c>
      <c r="BH171" s="84"/>
      <c r="BI171" s="424"/>
      <c r="BJ171" s="424"/>
      <c r="BK171" s="424"/>
      <c r="BL171" s="424"/>
      <c r="BM171" s="424"/>
      <c r="BN171" s="987" t="s">
        <v>563</v>
      </c>
      <c r="BO171" s="967" t="s">
        <v>183</v>
      </c>
      <c r="BP171" s="936" t="s">
        <v>24</v>
      </c>
      <c r="BQ171" s="615" t="s">
        <v>356</v>
      </c>
      <c r="BR171" s="615" t="s">
        <v>448</v>
      </c>
      <c r="BS171" s="616">
        <v>8</v>
      </c>
      <c r="BT171" s="616">
        <v>5</v>
      </c>
      <c r="BU171" s="616">
        <v>1</v>
      </c>
      <c r="BV171" s="661">
        <v>1</v>
      </c>
      <c r="BW171" s="661">
        <v>1</v>
      </c>
      <c r="BX171" s="622">
        <v>20</v>
      </c>
      <c r="BY171" s="618">
        <f t="shared" si="1440"/>
        <v>6</v>
      </c>
      <c r="BZ171" s="619">
        <v>2</v>
      </c>
      <c r="CA171" s="767">
        <f t="shared" si="1469"/>
        <v>2</v>
      </c>
      <c r="CB171" s="796"/>
      <c r="CC171" s="767">
        <f t="shared" si="1441"/>
        <v>0</v>
      </c>
      <c r="CD171" s="796">
        <v>4</v>
      </c>
      <c r="CE171" s="767">
        <f t="shared" si="1442"/>
        <v>4</v>
      </c>
      <c r="CF171" s="781"/>
      <c r="CG171" s="782">
        <f t="shared" si="1443"/>
        <v>0</v>
      </c>
      <c r="CH171" s="781"/>
      <c r="CI171" s="782">
        <f>SUM(CH171)*BV171*5</f>
        <v>0</v>
      </c>
      <c r="CJ171" s="782">
        <f t="shared" si="1444"/>
        <v>0</v>
      </c>
      <c r="CK171" s="767">
        <f t="shared" si="1478"/>
        <v>1</v>
      </c>
      <c r="CL171" s="781"/>
      <c r="CM171" s="782"/>
      <c r="CN171" s="781"/>
      <c r="CO171" s="767">
        <f t="shared" si="1479"/>
        <v>0</v>
      </c>
      <c r="CP171" s="781"/>
      <c r="CQ171" s="770">
        <f t="shared" si="1480"/>
        <v>0</v>
      </c>
      <c r="CR171" s="781"/>
      <c r="CS171" s="782">
        <f t="shared" si="1448"/>
        <v>0</v>
      </c>
      <c r="CT171" s="781"/>
      <c r="CU171" s="782">
        <f t="shared" si="1449"/>
        <v>0</v>
      </c>
      <c r="CV171" s="781"/>
      <c r="CW171" s="782">
        <f t="shared" si="1481"/>
        <v>0</v>
      </c>
      <c r="CX171" s="781"/>
      <c r="CY171" s="767">
        <f t="shared" ref="CY171" si="1505">SUM(CX171*BT171*1)</f>
        <v>0</v>
      </c>
      <c r="CZ171" s="781"/>
      <c r="DA171" s="782">
        <f t="shared" ref="DA171" si="1506">SUM(CZ171*BV171*2)</f>
        <v>0</v>
      </c>
      <c r="DB171" s="781"/>
      <c r="DC171" s="767">
        <f t="shared" si="1453"/>
        <v>0</v>
      </c>
      <c r="DD171" s="781"/>
      <c r="DE171" s="782"/>
      <c r="DF171" s="773"/>
      <c r="DG171" s="769">
        <f t="shared" si="1454"/>
        <v>0</v>
      </c>
      <c r="DH171" s="781"/>
      <c r="DI171" s="782">
        <f t="shared" si="1455"/>
        <v>0</v>
      </c>
      <c r="DJ171" s="781"/>
      <c r="DK171" s="782">
        <f>BT171/3*DJ171</f>
        <v>0</v>
      </c>
      <c r="DL171" s="781"/>
      <c r="DM171" s="782">
        <f t="shared" si="1484"/>
        <v>0</v>
      </c>
      <c r="DN171" s="781"/>
      <c r="DO171" s="782">
        <f t="shared" si="1485"/>
        <v>0</v>
      </c>
      <c r="DP171" s="781"/>
      <c r="DQ171" s="782">
        <f t="shared" si="1472"/>
        <v>0</v>
      </c>
      <c r="DR171" s="769">
        <f t="shared" si="1459"/>
        <v>7</v>
      </c>
      <c r="DS171" s="769">
        <f t="shared" si="1460"/>
        <v>6</v>
      </c>
      <c r="DT171" s="84"/>
      <c r="DU171" s="424"/>
      <c r="DV171" s="424"/>
      <c r="DW171" s="424"/>
      <c r="DX171" s="424"/>
      <c r="DY171" s="424"/>
      <c r="DZ171" s="971"/>
      <c r="EA171" s="972"/>
      <c r="EB171" s="611"/>
      <c r="EC171" s="424"/>
      <c r="ED171" s="424"/>
      <c r="EE171" s="424"/>
      <c r="EF171" s="424"/>
      <c r="EG171" s="424"/>
      <c r="EH171" s="424"/>
      <c r="EI171" s="424"/>
      <c r="EJ171" s="429">
        <f t="shared" si="1170"/>
        <v>24</v>
      </c>
      <c r="EK171" s="429">
        <f t="shared" si="1171"/>
        <v>10</v>
      </c>
      <c r="EL171" s="429">
        <f t="shared" si="1172"/>
        <v>4</v>
      </c>
      <c r="EM171" s="1058">
        <f t="shared" si="1173"/>
        <v>4</v>
      </c>
      <c r="EN171" s="1058">
        <f t="shared" si="1174"/>
        <v>2</v>
      </c>
      <c r="EO171" s="1058">
        <f t="shared" si="1175"/>
        <v>16</v>
      </c>
      <c r="EP171" s="1058">
        <f t="shared" si="1176"/>
        <v>4</v>
      </c>
      <c r="EQ171" s="1058">
        <f t="shared" si="1177"/>
        <v>4</v>
      </c>
      <c r="ER171" s="1058">
        <f t="shared" si="1178"/>
        <v>0</v>
      </c>
      <c r="ES171" s="1058">
        <f t="shared" si="1179"/>
        <v>0</v>
      </c>
      <c r="ET171" s="1058">
        <f t="shared" si="1180"/>
        <v>0</v>
      </c>
      <c r="EU171" s="1058">
        <f t="shared" si="1181"/>
        <v>0</v>
      </c>
      <c r="EV171" s="1058">
        <f t="shared" si="1182"/>
        <v>0</v>
      </c>
      <c r="EW171" s="1058">
        <f t="shared" si="1183"/>
        <v>5.8</v>
      </c>
      <c r="EX171" s="1058">
        <f t="shared" si="1184"/>
        <v>0</v>
      </c>
      <c r="EY171" s="1058">
        <f t="shared" si="1185"/>
        <v>0</v>
      </c>
      <c r="EZ171" s="1058">
        <f t="shared" si="1186"/>
        <v>0</v>
      </c>
      <c r="FA171" s="1058">
        <f t="shared" si="1187"/>
        <v>0</v>
      </c>
      <c r="FB171" s="1058">
        <f t="shared" si="1188"/>
        <v>0</v>
      </c>
      <c r="FC171" s="1058">
        <f t="shared" si="1189"/>
        <v>0</v>
      </c>
      <c r="FD171" s="1058">
        <f t="shared" si="1190"/>
        <v>0</v>
      </c>
      <c r="FE171" s="1058">
        <f t="shared" si="1191"/>
        <v>0</v>
      </c>
      <c r="FF171" s="1058">
        <f t="shared" si="1192"/>
        <v>0</v>
      </c>
      <c r="FG171" s="1058">
        <f t="shared" si="1193"/>
        <v>0</v>
      </c>
      <c r="FH171" s="1058">
        <f t="shared" si="1194"/>
        <v>0</v>
      </c>
      <c r="FI171" s="1058">
        <f t="shared" si="1195"/>
        <v>0</v>
      </c>
      <c r="FJ171" s="1058">
        <f t="shared" si="1196"/>
        <v>0</v>
      </c>
      <c r="FK171" s="1058">
        <f t="shared" si="1197"/>
        <v>0</v>
      </c>
      <c r="FL171" s="1058">
        <f t="shared" si="1198"/>
        <v>0</v>
      </c>
      <c r="FM171" s="1058">
        <f t="shared" si="1199"/>
        <v>0</v>
      </c>
      <c r="FN171" s="1058">
        <f t="shared" si="1200"/>
        <v>0</v>
      </c>
      <c r="FO171" s="1059">
        <f t="shared" si="1201"/>
        <v>0</v>
      </c>
      <c r="FP171" s="1058">
        <f t="shared" si="1202"/>
        <v>1</v>
      </c>
      <c r="FQ171" s="1058">
        <f t="shared" si="1203"/>
        <v>48</v>
      </c>
      <c r="FR171" s="1058">
        <f t="shared" si="1204"/>
        <v>0</v>
      </c>
      <c r="FS171" s="1058">
        <f t="shared" si="1205"/>
        <v>0</v>
      </c>
      <c r="FT171" s="1058">
        <f t="shared" si="1206"/>
        <v>0</v>
      </c>
      <c r="FU171" s="1058">
        <f t="shared" si="1207"/>
        <v>0</v>
      </c>
      <c r="FV171" s="1058">
        <f t="shared" si="1208"/>
        <v>0</v>
      </c>
      <c r="FW171" s="1058">
        <f t="shared" si="1209"/>
        <v>0</v>
      </c>
      <c r="FX171" s="1058">
        <f t="shared" si="1210"/>
        <v>0</v>
      </c>
      <c r="FY171" s="1058">
        <f t="shared" si="1211"/>
        <v>0</v>
      </c>
      <c r="FZ171" s="1058">
        <f t="shared" si="1212"/>
        <v>0</v>
      </c>
      <c r="GA171" s="1058">
        <f t="shared" si="1213"/>
        <v>0</v>
      </c>
      <c r="GB171" s="1058">
        <f t="shared" si="1214"/>
        <v>0</v>
      </c>
      <c r="GC171" s="1058">
        <f t="shared" si="1215"/>
        <v>0</v>
      </c>
      <c r="GE171" s="1058">
        <v>77.8</v>
      </c>
      <c r="GF171" s="1058">
        <v>72</v>
      </c>
      <c r="GG171" s="424"/>
      <c r="GH171" s="424"/>
      <c r="GI171" s="424"/>
      <c r="GJ171" s="424"/>
      <c r="GL171" s="559"/>
      <c r="GM171" s="559"/>
      <c r="GN171" s="9"/>
      <c r="GO171" s="17"/>
      <c r="GP171" s="17"/>
      <c r="GQ171" s="406"/>
      <c r="GR171" s="406"/>
    </row>
    <row r="172" spans="1:200" ht="24.95" customHeight="1" x14ac:dyDescent="0.45">
      <c r="A172" s="424"/>
      <c r="B172" s="978" t="s">
        <v>153</v>
      </c>
      <c r="C172" s="979" t="s">
        <v>185</v>
      </c>
      <c r="D172" s="940" t="s">
        <v>101</v>
      </c>
      <c r="E172" s="646" t="s">
        <v>233</v>
      </c>
      <c r="F172" s="646" t="s">
        <v>217</v>
      </c>
      <c r="G172" s="647">
        <v>5</v>
      </c>
      <c r="H172" s="646">
        <v>31</v>
      </c>
      <c r="I172" s="646">
        <v>1</v>
      </c>
      <c r="J172" s="660">
        <v>2</v>
      </c>
      <c r="K172" s="646">
        <f>SUM(J172)*2</f>
        <v>4</v>
      </c>
      <c r="L172" s="645">
        <v>4</v>
      </c>
      <c r="M172" s="648">
        <f t="shared" si="1461"/>
        <v>4</v>
      </c>
      <c r="N172" s="649">
        <v>2</v>
      </c>
      <c r="O172" s="852">
        <f>SUM(N172)*I172</f>
        <v>2</v>
      </c>
      <c r="P172" s="879">
        <v>2</v>
      </c>
      <c r="Q172" s="852">
        <f t="shared" si="1487"/>
        <v>4</v>
      </c>
      <c r="R172" s="879"/>
      <c r="S172" s="852">
        <f>SUM(R172)*J172</f>
        <v>0</v>
      </c>
      <c r="T172" s="879"/>
      <c r="U172" s="880">
        <f>SUM(T172)*K172</f>
        <v>0</v>
      </c>
      <c r="V172" s="879"/>
      <c r="W172" s="880">
        <f>SUM(V172)*J172*5</f>
        <v>0</v>
      </c>
      <c r="X172" s="880">
        <f>SUM(J172*AX172*2+K172*AZ172*2)</f>
        <v>0</v>
      </c>
      <c r="Y172" s="852">
        <f t="shared" si="1492"/>
        <v>1.2</v>
      </c>
      <c r="Z172" s="879"/>
      <c r="AA172" s="880"/>
      <c r="AB172" s="879"/>
      <c r="AC172" s="852">
        <f>SUM(AB172)*3*H172/5</f>
        <v>0</v>
      </c>
      <c r="AD172" s="879"/>
      <c r="AE172" s="855">
        <f>SUM(AD172*H172*(30+4))</f>
        <v>0</v>
      </c>
      <c r="AF172" s="879"/>
      <c r="AG172" s="880">
        <f>SUM(AF172*H172*3)</f>
        <v>0</v>
      </c>
      <c r="AH172" s="879"/>
      <c r="AI172" s="880">
        <f>SUM(AH172*H172/3)</f>
        <v>0</v>
      </c>
      <c r="AJ172" s="879"/>
      <c r="AK172" s="880">
        <f>SUM(AJ172*H172*2/3)</f>
        <v>0</v>
      </c>
      <c r="AL172" s="879"/>
      <c r="AM172" s="852">
        <f t="shared" ref="AM172:AM174" si="1507">SUM(AL172*H172*2)</f>
        <v>0</v>
      </c>
      <c r="AN172" s="879"/>
      <c r="AO172" s="880">
        <f t="shared" si="1498"/>
        <v>0</v>
      </c>
      <c r="AP172" s="879"/>
      <c r="AQ172" s="852">
        <f>SUM(AP172*H172*2)</f>
        <v>0</v>
      </c>
      <c r="AR172" s="879">
        <v>1</v>
      </c>
      <c r="AS172" s="852">
        <f>SUM(J172*AR172*6)</f>
        <v>12</v>
      </c>
      <c r="AT172" s="879"/>
      <c r="AU172" s="880">
        <f t="shared" si="1433"/>
        <v>0</v>
      </c>
      <c r="AV172" s="879"/>
      <c r="AW172" s="880">
        <f>SUM(J172*AV172*6)</f>
        <v>0</v>
      </c>
      <c r="AX172" s="879"/>
      <c r="AY172" s="880">
        <f t="shared" si="1501"/>
        <v>0</v>
      </c>
      <c r="AZ172" s="879"/>
      <c r="BA172" s="880">
        <f>SUM(AZ172*K172*5*6)</f>
        <v>0</v>
      </c>
      <c r="BB172" s="879"/>
      <c r="BC172" s="880">
        <f>SUM(BB172*K172*4*6)</f>
        <v>0</v>
      </c>
      <c r="BD172" s="879"/>
      <c r="BE172" s="880">
        <f>SUM(BD172*50)</f>
        <v>0</v>
      </c>
      <c r="BF172" s="880">
        <f t="shared" si="1438"/>
        <v>19.2</v>
      </c>
      <c r="BG172" s="880">
        <f t="shared" si="1439"/>
        <v>18</v>
      </c>
      <c r="BH172" s="84"/>
      <c r="BI172" s="424"/>
      <c r="BJ172" s="424"/>
      <c r="BK172" s="424"/>
      <c r="BL172" s="424"/>
      <c r="BM172" s="424"/>
      <c r="BN172" s="987" t="s">
        <v>563</v>
      </c>
      <c r="BO172" s="967" t="s">
        <v>182</v>
      </c>
      <c r="BP172" s="936" t="s">
        <v>24</v>
      </c>
      <c r="BQ172" s="616" t="s">
        <v>307</v>
      </c>
      <c r="BR172" s="615" t="s">
        <v>433</v>
      </c>
      <c r="BS172" s="616">
        <v>8</v>
      </c>
      <c r="BT172" s="615">
        <v>141</v>
      </c>
      <c r="BU172" s="615">
        <v>2</v>
      </c>
      <c r="BV172" s="660">
        <v>6</v>
      </c>
      <c r="BW172" s="660">
        <f>SUM(BV172)*2</f>
        <v>12</v>
      </c>
      <c r="BX172" s="621">
        <v>20</v>
      </c>
      <c r="BY172" s="618">
        <f>SUM(BZ172+CB172+CD172+CF172+CH172)</f>
        <v>6</v>
      </c>
      <c r="BZ172" s="619">
        <v>2</v>
      </c>
      <c r="CA172" s="767">
        <f>SUM(BZ172)*BU172</f>
        <v>4</v>
      </c>
      <c r="CB172" s="796"/>
      <c r="CC172" s="767">
        <f>CB172*BV172</f>
        <v>0</v>
      </c>
      <c r="CD172" s="796">
        <v>4</v>
      </c>
      <c r="CE172" s="767">
        <f>SUM(CD172)*BV172</f>
        <v>24</v>
      </c>
      <c r="CF172" s="781"/>
      <c r="CG172" s="782">
        <f>SUM(CF172)*BW172</f>
        <v>0</v>
      </c>
      <c r="CH172" s="781"/>
      <c r="CI172" s="782">
        <f>SUM(CH172)*BV172*5</f>
        <v>0</v>
      </c>
      <c r="CJ172" s="782">
        <f t="shared" si="1444"/>
        <v>0</v>
      </c>
      <c r="CK172" s="767">
        <f t="shared" ref="CK172" si="1508">SUM(BX172*5/100*BV172)</f>
        <v>6</v>
      </c>
      <c r="CL172" s="781"/>
      <c r="CM172" s="782"/>
      <c r="CN172" s="781"/>
      <c r="CO172" s="767">
        <f>SUM(CN172)*3*BT172/5</f>
        <v>0</v>
      </c>
      <c r="CP172" s="781"/>
      <c r="CQ172" s="770">
        <f>SUM(CP172*BT172*(30+4))</f>
        <v>0</v>
      </c>
      <c r="CR172" s="781"/>
      <c r="CS172" s="782">
        <f>SUM(CR172*BT172*3)</f>
        <v>0</v>
      </c>
      <c r="CT172" s="781"/>
      <c r="CU172" s="782">
        <f>SUM(CT172*BT172/3)</f>
        <v>0</v>
      </c>
      <c r="CV172" s="781"/>
      <c r="CW172" s="782">
        <f>SUM(CV172*BT172*2/3)</f>
        <v>0</v>
      </c>
      <c r="CX172" s="781"/>
      <c r="CY172" s="767">
        <f>SUM(CX172*BT172*2)</f>
        <v>0</v>
      </c>
      <c r="CZ172" s="781"/>
      <c r="DA172" s="782">
        <f t="shared" ref="DA172:DA173" si="1509">SUM(CZ172*BV172*2)</f>
        <v>0</v>
      </c>
      <c r="DB172" s="781"/>
      <c r="DC172" s="767">
        <f>SUM(DB172*BT172*2)</f>
        <v>0</v>
      </c>
      <c r="DD172" s="781"/>
      <c r="DE172" s="782"/>
      <c r="DF172" s="773"/>
      <c r="DG172" s="769">
        <f t="shared" si="1454"/>
        <v>0</v>
      </c>
      <c r="DH172" s="781"/>
      <c r="DI172" s="782">
        <f>SUM(BV172*DH172*6)</f>
        <v>0</v>
      </c>
      <c r="DJ172" s="781"/>
      <c r="DK172" s="782">
        <f t="shared" ref="DK172" si="1510">SUM(BV172*DJ172*8)</f>
        <v>0</v>
      </c>
      <c r="DL172" s="781"/>
      <c r="DM172" s="782">
        <f>SUM(DL172*BW172*5*6)</f>
        <v>0</v>
      </c>
      <c r="DN172" s="781"/>
      <c r="DO172" s="782">
        <f>SUM(DN172*BW172*4*6)</f>
        <v>0</v>
      </c>
      <c r="DP172" s="781"/>
      <c r="DQ172" s="782">
        <f>SUM(DP172*50)</f>
        <v>0</v>
      </c>
      <c r="DR172" s="769">
        <f t="shared" si="1459"/>
        <v>34</v>
      </c>
      <c r="DS172" s="769">
        <f t="shared" si="1460"/>
        <v>28</v>
      </c>
      <c r="DT172" s="84"/>
      <c r="DU172" s="424"/>
      <c r="DV172" s="424"/>
      <c r="DW172" s="424"/>
      <c r="DX172" s="424"/>
      <c r="DY172" s="424"/>
      <c r="DZ172" s="971"/>
      <c r="EA172" s="972"/>
      <c r="EB172" s="611"/>
      <c r="EC172" s="424"/>
      <c r="ED172" s="424"/>
      <c r="EE172" s="424"/>
      <c r="EF172" s="424"/>
      <c r="EG172" s="424"/>
      <c r="EH172" s="424"/>
      <c r="EI172" s="424"/>
      <c r="EJ172" s="429">
        <f t="shared" si="1170"/>
        <v>24</v>
      </c>
      <c r="EK172" s="429">
        <f t="shared" si="1171"/>
        <v>10</v>
      </c>
      <c r="EL172" s="429">
        <f t="shared" si="1172"/>
        <v>4</v>
      </c>
      <c r="EM172" s="1058">
        <f t="shared" si="1173"/>
        <v>6</v>
      </c>
      <c r="EN172" s="1058">
        <f t="shared" si="1174"/>
        <v>2</v>
      </c>
      <c r="EO172" s="1058">
        <f t="shared" si="1175"/>
        <v>4</v>
      </c>
      <c r="EP172" s="1058">
        <f t="shared" si="1176"/>
        <v>4</v>
      </c>
      <c r="EQ172" s="1058">
        <f t="shared" si="1177"/>
        <v>24</v>
      </c>
      <c r="ER172" s="1058">
        <f t="shared" si="1178"/>
        <v>0</v>
      </c>
      <c r="ES172" s="1058">
        <f t="shared" si="1179"/>
        <v>0</v>
      </c>
      <c r="ET172" s="1058">
        <f t="shared" si="1180"/>
        <v>0</v>
      </c>
      <c r="EU172" s="1058">
        <f t="shared" si="1181"/>
        <v>0</v>
      </c>
      <c r="EV172" s="1058">
        <f t="shared" si="1182"/>
        <v>0</v>
      </c>
      <c r="EW172" s="1058">
        <f t="shared" si="1183"/>
        <v>7.2</v>
      </c>
      <c r="EX172" s="1058">
        <f t="shared" si="1184"/>
        <v>0</v>
      </c>
      <c r="EY172" s="1058">
        <f t="shared" si="1185"/>
        <v>0</v>
      </c>
      <c r="EZ172" s="1058">
        <f t="shared" si="1186"/>
        <v>0</v>
      </c>
      <c r="FA172" s="1058">
        <f t="shared" si="1187"/>
        <v>0</v>
      </c>
      <c r="FB172" s="1058">
        <f t="shared" si="1188"/>
        <v>0</v>
      </c>
      <c r="FC172" s="1058">
        <f t="shared" si="1189"/>
        <v>0</v>
      </c>
      <c r="FD172" s="1058">
        <f t="shared" si="1190"/>
        <v>0</v>
      </c>
      <c r="FE172" s="1058">
        <f t="shared" si="1191"/>
        <v>0</v>
      </c>
      <c r="FF172" s="1058">
        <f t="shared" si="1192"/>
        <v>0</v>
      </c>
      <c r="FG172" s="1058">
        <f t="shared" si="1193"/>
        <v>0</v>
      </c>
      <c r="FH172" s="1058">
        <f t="shared" si="1194"/>
        <v>0</v>
      </c>
      <c r="FI172" s="1058">
        <f t="shared" si="1195"/>
        <v>0</v>
      </c>
      <c r="FJ172" s="1058">
        <f t="shared" si="1196"/>
        <v>0</v>
      </c>
      <c r="FK172" s="1058">
        <f t="shared" si="1197"/>
        <v>0</v>
      </c>
      <c r="FL172" s="1058">
        <f t="shared" si="1198"/>
        <v>0</v>
      </c>
      <c r="FM172" s="1058">
        <f t="shared" si="1199"/>
        <v>0</v>
      </c>
      <c r="FN172" s="1058">
        <f t="shared" si="1200"/>
        <v>0</v>
      </c>
      <c r="FO172" s="1059">
        <f t="shared" si="1201"/>
        <v>0</v>
      </c>
      <c r="FP172" s="1058">
        <f t="shared" si="1202"/>
        <v>1</v>
      </c>
      <c r="FQ172" s="1058">
        <f t="shared" si="1203"/>
        <v>12</v>
      </c>
      <c r="FR172" s="1058">
        <f t="shared" si="1204"/>
        <v>0</v>
      </c>
      <c r="FS172" s="1058">
        <f t="shared" si="1205"/>
        <v>0</v>
      </c>
      <c r="FT172" s="1058">
        <f t="shared" si="1206"/>
        <v>0</v>
      </c>
      <c r="FU172" s="1058">
        <f t="shared" si="1207"/>
        <v>0</v>
      </c>
      <c r="FV172" s="1058">
        <f t="shared" si="1208"/>
        <v>0</v>
      </c>
      <c r="FW172" s="1058">
        <f t="shared" si="1209"/>
        <v>0</v>
      </c>
      <c r="FX172" s="1058">
        <f t="shared" si="1210"/>
        <v>0</v>
      </c>
      <c r="FY172" s="1058">
        <f t="shared" si="1211"/>
        <v>0</v>
      </c>
      <c r="FZ172" s="1058">
        <f t="shared" si="1212"/>
        <v>0</v>
      </c>
      <c r="GA172" s="1058">
        <f t="shared" si="1213"/>
        <v>0</v>
      </c>
      <c r="GB172" s="1058">
        <f t="shared" si="1214"/>
        <v>0</v>
      </c>
      <c r="GC172" s="1058">
        <f t="shared" si="1215"/>
        <v>0</v>
      </c>
      <c r="GE172" s="1058">
        <v>53.2</v>
      </c>
      <c r="GF172" s="1058">
        <v>46</v>
      </c>
      <c r="GG172" s="424"/>
      <c r="GH172" s="424"/>
      <c r="GI172" s="424"/>
      <c r="GJ172" s="424"/>
      <c r="GL172" s="559"/>
      <c r="GM172" s="559"/>
      <c r="GN172" s="9"/>
      <c r="GO172" s="17"/>
      <c r="GP172" s="17"/>
      <c r="GQ172" s="406"/>
      <c r="GR172" s="406"/>
    </row>
    <row r="173" spans="1:200" ht="24.95" customHeight="1" x14ac:dyDescent="0.45">
      <c r="A173" s="424"/>
      <c r="B173" s="978" t="s">
        <v>153</v>
      </c>
      <c r="C173" s="979" t="s">
        <v>182</v>
      </c>
      <c r="D173" s="940" t="s">
        <v>51</v>
      </c>
      <c r="E173" s="646" t="s">
        <v>233</v>
      </c>
      <c r="F173" s="646" t="s">
        <v>331</v>
      </c>
      <c r="G173" s="646" t="s">
        <v>214</v>
      </c>
      <c r="H173" s="646">
        <v>108</v>
      </c>
      <c r="I173" s="646">
        <v>1</v>
      </c>
      <c r="J173" s="660">
        <v>5</v>
      </c>
      <c r="K173" s="646">
        <f>SUM(J173)*2</f>
        <v>10</v>
      </c>
      <c r="L173" s="645">
        <v>2</v>
      </c>
      <c r="M173" s="648">
        <f t="shared" si="1461"/>
        <v>2</v>
      </c>
      <c r="N173" s="649">
        <v>2</v>
      </c>
      <c r="O173" s="852">
        <f t="shared" si="1486"/>
        <v>2</v>
      </c>
      <c r="P173" s="879"/>
      <c r="Q173" s="852">
        <f t="shared" si="1487"/>
        <v>0</v>
      </c>
      <c r="R173" s="879"/>
      <c r="S173" s="852">
        <f t="shared" si="1488"/>
        <v>0</v>
      </c>
      <c r="T173" s="879"/>
      <c r="U173" s="880">
        <f t="shared" si="1489"/>
        <v>0</v>
      </c>
      <c r="V173" s="879"/>
      <c r="W173" s="880">
        <f t="shared" si="1490"/>
        <v>0</v>
      </c>
      <c r="X173" s="880">
        <f t="shared" si="1491"/>
        <v>0</v>
      </c>
      <c r="Y173" s="852">
        <f t="shared" si="1492"/>
        <v>1.5</v>
      </c>
      <c r="Z173" s="879"/>
      <c r="AA173" s="880"/>
      <c r="AB173" s="879"/>
      <c r="AC173" s="852">
        <f t="shared" si="1493"/>
        <v>0</v>
      </c>
      <c r="AD173" s="879"/>
      <c r="AE173" s="855">
        <f t="shared" si="1494"/>
        <v>0</v>
      </c>
      <c r="AF173" s="879"/>
      <c r="AG173" s="880">
        <f t="shared" si="1495"/>
        <v>0</v>
      </c>
      <c r="AH173" s="879"/>
      <c r="AI173" s="880">
        <f t="shared" si="1496"/>
        <v>0</v>
      </c>
      <c r="AJ173" s="879"/>
      <c r="AK173" s="880">
        <f t="shared" ref="AK173" si="1511">SUM(AJ173*H173*2/3)</f>
        <v>0</v>
      </c>
      <c r="AL173" s="879"/>
      <c r="AM173" s="852">
        <f t="shared" si="1507"/>
        <v>0</v>
      </c>
      <c r="AN173" s="879"/>
      <c r="AO173" s="880">
        <f t="shared" si="1498"/>
        <v>0</v>
      </c>
      <c r="AP173" s="879"/>
      <c r="AQ173" s="852">
        <f>SUM(AP173*H173*2)</f>
        <v>0</v>
      </c>
      <c r="AR173" s="879"/>
      <c r="AS173" s="852">
        <f>SUM(J173*AR173*6)</f>
        <v>0</v>
      </c>
      <c r="AT173" s="879"/>
      <c r="AU173" s="880">
        <f t="shared" si="1433"/>
        <v>0</v>
      </c>
      <c r="AV173" s="879"/>
      <c r="AW173" s="880">
        <f t="shared" si="1500"/>
        <v>0</v>
      </c>
      <c r="AX173" s="879"/>
      <c r="AY173" s="880">
        <f t="shared" si="1501"/>
        <v>0</v>
      </c>
      <c r="AZ173" s="879"/>
      <c r="BA173" s="880">
        <f t="shared" si="1502"/>
        <v>0</v>
      </c>
      <c r="BB173" s="879"/>
      <c r="BC173" s="880">
        <f t="shared" si="1503"/>
        <v>0</v>
      </c>
      <c r="BD173" s="879"/>
      <c r="BE173" s="880">
        <f t="shared" si="1504"/>
        <v>0</v>
      </c>
      <c r="BF173" s="880">
        <f t="shared" si="1438"/>
        <v>3.5</v>
      </c>
      <c r="BG173" s="880">
        <f t="shared" si="1439"/>
        <v>2</v>
      </c>
      <c r="BH173" s="84"/>
      <c r="BI173" s="424"/>
      <c r="BJ173" s="424"/>
      <c r="BK173" s="424"/>
      <c r="BL173" s="424"/>
      <c r="BM173" s="424"/>
      <c r="BN173" s="1032" t="s">
        <v>563</v>
      </c>
      <c r="BO173" s="1033" t="s">
        <v>183</v>
      </c>
      <c r="BP173" s="1014" t="s">
        <v>24</v>
      </c>
      <c r="BQ173" s="670" t="s">
        <v>323</v>
      </c>
      <c r="BR173" s="670" t="s">
        <v>383</v>
      </c>
      <c r="BS173" s="669">
        <v>8</v>
      </c>
      <c r="BT173" s="670">
        <v>166</v>
      </c>
      <c r="BU173" s="670">
        <v>2</v>
      </c>
      <c r="BV173" s="660">
        <v>7</v>
      </c>
      <c r="BW173" s="660">
        <f>SUM(BV173)*2</f>
        <v>14</v>
      </c>
      <c r="BX173" s="668">
        <v>20</v>
      </c>
      <c r="BY173" s="671">
        <f>SUM(BZ173+CB173+CD173+CF173+CH173)</f>
        <v>6</v>
      </c>
      <c r="BZ173" s="672">
        <v>2</v>
      </c>
      <c r="CA173" s="767">
        <f>SUM(BZ173)*BU173</f>
        <v>4</v>
      </c>
      <c r="CB173" s="796"/>
      <c r="CC173" s="767">
        <f>CB173*BV173</f>
        <v>0</v>
      </c>
      <c r="CD173" s="796">
        <v>4</v>
      </c>
      <c r="CE173" s="767">
        <f>SUM(CD173)*BV173</f>
        <v>28</v>
      </c>
      <c r="CF173" s="831"/>
      <c r="CG173" s="806">
        <f>SUM(CF173)*BW173</f>
        <v>0</v>
      </c>
      <c r="CH173" s="831"/>
      <c r="CI173" s="806">
        <f t="shared" ref="CI173" si="1512">SUM(CH173)*BV173*2</f>
        <v>0</v>
      </c>
      <c r="CJ173" s="806">
        <f t="shared" si="1444"/>
        <v>0</v>
      </c>
      <c r="CK173" s="767">
        <f t="shared" ref="CK173:CK174" si="1513">BX173*BV173*0.05</f>
        <v>7</v>
      </c>
      <c r="CL173" s="831"/>
      <c r="CM173" s="806"/>
      <c r="CN173" s="831"/>
      <c r="CO173" s="767">
        <f>SUM(CN173)*3*BT173/5</f>
        <v>0</v>
      </c>
      <c r="CP173" s="831"/>
      <c r="CQ173" s="770">
        <f>SUM(CP173*BT173*(30+4))</f>
        <v>0</v>
      </c>
      <c r="CR173" s="831"/>
      <c r="CS173" s="806">
        <f>SUM(CR173*BT173*3)</f>
        <v>0</v>
      </c>
      <c r="CT173" s="831"/>
      <c r="CU173" s="806">
        <f>SUM(CT173*BT173/3)</f>
        <v>0</v>
      </c>
      <c r="CV173" s="831"/>
      <c r="CW173" s="806">
        <f>SUM(CV173*BT173*2/3)</f>
        <v>0</v>
      </c>
      <c r="CX173" s="831"/>
      <c r="CY173" s="767">
        <f t="shared" ref="CY173:CY174" si="1514">SUM(CX173*BT173*1)</f>
        <v>0</v>
      </c>
      <c r="CZ173" s="831"/>
      <c r="DA173" s="806">
        <f t="shared" si="1509"/>
        <v>0</v>
      </c>
      <c r="DB173" s="831"/>
      <c r="DC173" s="767">
        <f>SUM(DB173*BT173*2)</f>
        <v>0</v>
      </c>
      <c r="DD173" s="831"/>
      <c r="DE173" s="806"/>
      <c r="DF173" s="831"/>
      <c r="DG173" s="806">
        <f t="shared" si="1454"/>
        <v>0</v>
      </c>
      <c r="DH173" s="831"/>
      <c r="DI173" s="806">
        <f>SUM(BV173*DH173*6)</f>
        <v>0</v>
      </c>
      <c r="DJ173" s="831"/>
      <c r="DK173" s="806">
        <f>SUM(BV173*DJ173*8)</f>
        <v>0</v>
      </c>
      <c r="DL173" s="831"/>
      <c r="DM173" s="806">
        <f>SUM(DL173*BW173*5*6)</f>
        <v>0</v>
      </c>
      <c r="DN173" s="831"/>
      <c r="DO173" s="806">
        <f>SUM(DN173*BW173*4*6)</f>
        <v>0</v>
      </c>
      <c r="DP173" s="831"/>
      <c r="DQ173" s="806">
        <f>SUM(DP173*50)</f>
        <v>0</v>
      </c>
      <c r="DR173" s="806">
        <f t="shared" si="1459"/>
        <v>39</v>
      </c>
      <c r="DS173" s="806">
        <f t="shared" si="1460"/>
        <v>32</v>
      </c>
      <c r="DT173" s="84"/>
      <c r="DU173" s="424"/>
      <c r="DV173" s="424"/>
      <c r="DW173" s="424"/>
      <c r="DX173" s="424"/>
      <c r="DY173" s="424"/>
      <c r="DZ173" s="965"/>
      <c r="EA173" s="972"/>
      <c r="EB173" s="611"/>
      <c r="EC173" s="424"/>
      <c r="ED173" s="424"/>
      <c r="EE173" s="424"/>
      <c r="EF173" s="424"/>
      <c r="EG173" s="424"/>
      <c r="EH173" s="424"/>
      <c r="EI173" s="424"/>
      <c r="EJ173" s="429">
        <f t="shared" si="1170"/>
        <v>22</v>
      </c>
      <c r="EK173" s="429">
        <f t="shared" si="1171"/>
        <v>8</v>
      </c>
      <c r="EL173" s="429">
        <f t="shared" si="1172"/>
        <v>4</v>
      </c>
      <c r="EM173" s="1058">
        <f t="shared" si="1173"/>
        <v>6</v>
      </c>
      <c r="EN173" s="1058">
        <f t="shared" si="1174"/>
        <v>0</v>
      </c>
      <c r="EO173" s="1058">
        <f t="shared" si="1175"/>
        <v>0</v>
      </c>
      <c r="EP173" s="1058">
        <f t="shared" si="1176"/>
        <v>4</v>
      </c>
      <c r="EQ173" s="1058">
        <f t="shared" si="1177"/>
        <v>28</v>
      </c>
      <c r="ER173" s="1058">
        <f t="shared" si="1178"/>
        <v>0</v>
      </c>
      <c r="ES173" s="1058">
        <f t="shared" si="1179"/>
        <v>0</v>
      </c>
      <c r="ET173" s="1058">
        <f t="shared" si="1180"/>
        <v>0</v>
      </c>
      <c r="EU173" s="1058">
        <f t="shared" si="1181"/>
        <v>0</v>
      </c>
      <c r="EV173" s="1058">
        <f t="shared" si="1182"/>
        <v>0</v>
      </c>
      <c r="EW173" s="1058">
        <f t="shared" si="1183"/>
        <v>8.5</v>
      </c>
      <c r="EX173" s="1058">
        <f t="shared" si="1184"/>
        <v>0</v>
      </c>
      <c r="EY173" s="1058">
        <f t="shared" si="1185"/>
        <v>0</v>
      </c>
      <c r="EZ173" s="1058">
        <f t="shared" si="1186"/>
        <v>0</v>
      </c>
      <c r="FA173" s="1058">
        <f t="shared" si="1187"/>
        <v>0</v>
      </c>
      <c r="FB173" s="1058">
        <f t="shared" si="1188"/>
        <v>0</v>
      </c>
      <c r="FC173" s="1058">
        <f t="shared" si="1189"/>
        <v>0</v>
      </c>
      <c r="FD173" s="1058">
        <f t="shared" si="1190"/>
        <v>0</v>
      </c>
      <c r="FE173" s="1058">
        <f t="shared" si="1191"/>
        <v>0</v>
      </c>
      <c r="FF173" s="1058">
        <f t="shared" si="1192"/>
        <v>0</v>
      </c>
      <c r="FG173" s="1058">
        <f t="shared" si="1193"/>
        <v>0</v>
      </c>
      <c r="FH173" s="1058">
        <f t="shared" si="1194"/>
        <v>0</v>
      </c>
      <c r="FI173" s="1058">
        <f t="shared" si="1195"/>
        <v>0</v>
      </c>
      <c r="FJ173" s="1058">
        <f t="shared" si="1196"/>
        <v>0</v>
      </c>
      <c r="FK173" s="1058">
        <f t="shared" si="1197"/>
        <v>0</v>
      </c>
      <c r="FL173" s="1058">
        <f t="shared" si="1198"/>
        <v>0</v>
      </c>
      <c r="FM173" s="1058">
        <f t="shared" si="1199"/>
        <v>0</v>
      </c>
      <c r="FN173" s="1058">
        <f t="shared" si="1200"/>
        <v>0</v>
      </c>
      <c r="FO173" s="1059">
        <f t="shared" si="1201"/>
        <v>0</v>
      </c>
      <c r="FP173" s="1058">
        <f t="shared" si="1202"/>
        <v>0</v>
      </c>
      <c r="FQ173" s="1058">
        <f t="shared" si="1203"/>
        <v>0</v>
      </c>
      <c r="FR173" s="1058">
        <f t="shared" si="1204"/>
        <v>0</v>
      </c>
      <c r="FS173" s="1058">
        <f t="shared" si="1205"/>
        <v>0</v>
      </c>
      <c r="FT173" s="1058">
        <f t="shared" si="1206"/>
        <v>0</v>
      </c>
      <c r="FU173" s="1058">
        <f t="shared" si="1207"/>
        <v>0</v>
      </c>
      <c r="FV173" s="1058">
        <f t="shared" si="1208"/>
        <v>0</v>
      </c>
      <c r="FW173" s="1058">
        <f t="shared" si="1209"/>
        <v>0</v>
      </c>
      <c r="FX173" s="1058">
        <f t="shared" si="1210"/>
        <v>0</v>
      </c>
      <c r="FY173" s="1058">
        <f t="shared" si="1211"/>
        <v>0</v>
      </c>
      <c r="FZ173" s="1058">
        <f t="shared" si="1212"/>
        <v>0</v>
      </c>
      <c r="GA173" s="1058">
        <f t="shared" si="1213"/>
        <v>0</v>
      </c>
      <c r="GB173" s="1058">
        <f t="shared" si="1214"/>
        <v>0</v>
      </c>
      <c r="GC173" s="1058">
        <f t="shared" si="1215"/>
        <v>0</v>
      </c>
      <c r="GE173" s="1058">
        <v>42.5</v>
      </c>
      <c r="GF173" s="1058">
        <v>34</v>
      </c>
      <c r="GG173" s="424"/>
      <c r="GH173" s="424"/>
      <c r="GI173" s="424"/>
      <c r="GJ173" s="424"/>
      <c r="GL173" s="559"/>
      <c r="GM173" s="559"/>
      <c r="GN173" s="423"/>
      <c r="GO173" s="426"/>
      <c r="GP173" s="426"/>
      <c r="GQ173" s="406"/>
      <c r="GR173" s="406"/>
    </row>
    <row r="174" spans="1:200" ht="24.95" customHeight="1" x14ac:dyDescent="0.45">
      <c r="A174" s="424"/>
      <c r="B174" s="980" t="s">
        <v>153</v>
      </c>
      <c r="C174" s="981" t="s">
        <v>183</v>
      </c>
      <c r="D174" s="941" t="s">
        <v>51</v>
      </c>
      <c r="E174" s="641" t="s">
        <v>233</v>
      </c>
      <c r="F174" s="641" t="s">
        <v>179</v>
      </c>
      <c r="G174" s="642">
        <v>9</v>
      </c>
      <c r="H174" s="641">
        <f>21+21</f>
        <v>42</v>
      </c>
      <c r="I174" s="641">
        <v>1</v>
      </c>
      <c r="J174" s="660">
        <v>2</v>
      </c>
      <c r="K174" s="641">
        <f>SUM(J174)*2</f>
        <v>4</v>
      </c>
      <c r="L174" s="640">
        <v>4</v>
      </c>
      <c r="M174" s="643">
        <f t="shared" si="1461"/>
        <v>4</v>
      </c>
      <c r="N174" s="644"/>
      <c r="O174" s="852">
        <f t="shared" si="1486"/>
        <v>0</v>
      </c>
      <c r="P174" s="881">
        <v>4</v>
      </c>
      <c r="Q174" s="852">
        <f t="shared" si="1487"/>
        <v>8</v>
      </c>
      <c r="R174" s="881"/>
      <c r="S174" s="852">
        <f t="shared" si="1488"/>
        <v>0</v>
      </c>
      <c r="T174" s="881"/>
      <c r="U174" s="882">
        <f t="shared" si="1489"/>
        <v>0</v>
      </c>
      <c r="V174" s="881"/>
      <c r="W174" s="882">
        <f t="shared" si="1490"/>
        <v>0</v>
      </c>
      <c r="X174" s="882">
        <f t="shared" si="1491"/>
        <v>0</v>
      </c>
      <c r="Y174" s="852">
        <f t="shared" si="1492"/>
        <v>1.2</v>
      </c>
      <c r="Z174" s="881"/>
      <c r="AA174" s="882"/>
      <c r="AB174" s="881"/>
      <c r="AC174" s="852">
        <f t="shared" si="1493"/>
        <v>0</v>
      </c>
      <c r="AD174" s="881"/>
      <c r="AE174" s="855">
        <f t="shared" si="1494"/>
        <v>0</v>
      </c>
      <c r="AF174" s="881"/>
      <c r="AG174" s="882">
        <f t="shared" si="1495"/>
        <v>0</v>
      </c>
      <c r="AH174" s="881"/>
      <c r="AI174" s="882">
        <f t="shared" si="1496"/>
        <v>0</v>
      </c>
      <c r="AJ174" s="881"/>
      <c r="AK174" s="882">
        <f>SUM(AJ174*H174*2/3)</f>
        <v>0</v>
      </c>
      <c r="AL174" s="881"/>
      <c r="AM174" s="852">
        <f t="shared" si="1507"/>
        <v>0</v>
      </c>
      <c r="AN174" s="881"/>
      <c r="AO174" s="882">
        <f t="shared" si="1498"/>
        <v>0</v>
      </c>
      <c r="AP174" s="881"/>
      <c r="AQ174" s="852">
        <f>SUM(AP174*H174*2)</f>
        <v>0</v>
      </c>
      <c r="AR174" s="881">
        <v>1</v>
      </c>
      <c r="AS174" s="852">
        <f>AR174*J174*6</f>
        <v>12</v>
      </c>
      <c r="AT174" s="881"/>
      <c r="AU174" s="882">
        <f t="shared" si="1433"/>
        <v>0</v>
      </c>
      <c r="AV174" s="881"/>
      <c r="AW174" s="882">
        <f t="shared" si="1500"/>
        <v>0</v>
      </c>
      <c r="AX174" s="881"/>
      <c r="AY174" s="882">
        <f t="shared" si="1501"/>
        <v>0</v>
      </c>
      <c r="AZ174" s="881"/>
      <c r="BA174" s="882">
        <f t="shared" si="1502"/>
        <v>0</v>
      </c>
      <c r="BB174" s="881"/>
      <c r="BC174" s="882">
        <f t="shared" si="1503"/>
        <v>0</v>
      </c>
      <c r="BD174" s="881"/>
      <c r="BE174" s="882">
        <f t="shared" si="1504"/>
        <v>0</v>
      </c>
      <c r="BF174" s="882">
        <f t="shared" si="1438"/>
        <v>21.2</v>
      </c>
      <c r="BG174" s="882">
        <f t="shared" si="1439"/>
        <v>20</v>
      </c>
      <c r="BH174" s="84"/>
      <c r="BI174" s="424"/>
      <c r="BJ174" s="424"/>
      <c r="BK174" s="424"/>
      <c r="BL174" s="424"/>
      <c r="BM174" s="424"/>
      <c r="BN174" s="987" t="s">
        <v>563</v>
      </c>
      <c r="BO174" s="967" t="s">
        <v>183</v>
      </c>
      <c r="BP174" s="936" t="s">
        <v>24</v>
      </c>
      <c r="BQ174" s="615" t="s">
        <v>323</v>
      </c>
      <c r="BR174" s="615" t="s">
        <v>260</v>
      </c>
      <c r="BS174" s="616">
        <v>8</v>
      </c>
      <c r="BT174" s="615">
        <v>25</v>
      </c>
      <c r="BU174" s="615">
        <v>1</v>
      </c>
      <c r="BV174" s="660">
        <v>1</v>
      </c>
      <c r="BW174" s="660">
        <f t="shared" ref="BW174" si="1515">SUM(BV174)*2</f>
        <v>2</v>
      </c>
      <c r="BX174" s="622">
        <v>20</v>
      </c>
      <c r="BY174" s="618">
        <f t="shared" ref="BY174:BY175" si="1516">SUM(BZ174+CB174+CD174+CF174+CH174)</f>
        <v>6</v>
      </c>
      <c r="BZ174" s="619">
        <v>2</v>
      </c>
      <c r="CA174" s="767">
        <f t="shared" ref="CA174:CA175" si="1517">SUM(BZ174)*BU174</f>
        <v>2</v>
      </c>
      <c r="CB174" s="796"/>
      <c r="CC174" s="767">
        <f t="shared" ref="CC174" si="1518">CB174*BV174</f>
        <v>0</v>
      </c>
      <c r="CD174" s="796">
        <v>4</v>
      </c>
      <c r="CE174" s="767">
        <f t="shared" ref="CE174:CE175" si="1519">SUM(CD174)*BV174</f>
        <v>4</v>
      </c>
      <c r="CF174" s="781"/>
      <c r="CG174" s="782">
        <f t="shared" ref="CG174:CG175" si="1520">SUM(CF174)*BW174</f>
        <v>0</v>
      </c>
      <c r="CH174" s="781"/>
      <c r="CI174" s="782">
        <f>SUM(CH174)*BV174*5</f>
        <v>0</v>
      </c>
      <c r="CJ174" s="782">
        <f t="shared" si="1444"/>
        <v>0</v>
      </c>
      <c r="CK174" s="767">
        <f t="shared" si="1513"/>
        <v>1</v>
      </c>
      <c r="CL174" s="781"/>
      <c r="CM174" s="782"/>
      <c r="CN174" s="781"/>
      <c r="CO174" s="767">
        <f t="shared" ref="CO174" si="1521">SUM(CN174)*3*BT174/5</f>
        <v>0</v>
      </c>
      <c r="CP174" s="781"/>
      <c r="CQ174" s="770">
        <f t="shared" ref="CQ174:CQ175" si="1522">SUM(CP174*BT174*(30+4))</f>
        <v>0</v>
      </c>
      <c r="CR174" s="781"/>
      <c r="CS174" s="782">
        <f t="shared" ref="CS174:CS175" si="1523">SUM(CR174*BT174*3)</f>
        <v>0</v>
      </c>
      <c r="CT174" s="781"/>
      <c r="CU174" s="782">
        <f t="shared" ref="CU174:CU175" si="1524">SUM(CT174*BT174/3)</f>
        <v>0</v>
      </c>
      <c r="CV174" s="781"/>
      <c r="CW174" s="782">
        <f t="shared" ref="CW174:CW175" si="1525">SUM(CV174*BT174*2/3)</f>
        <v>0</v>
      </c>
      <c r="CX174" s="781"/>
      <c r="CY174" s="767">
        <f t="shared" si="1514"/>
        <v>0</v>
      </c>
      <c r="CZ174" s="781"/>
      <c r="DA174" s="782">
        <f t="shared" ref="DA174" si="1526">SUM(CZ174*BV174*2)</f>
        <v>0</v>
      </c>
      <c r="DB174" s="781"/>
      <c r="DC174" s="767">
        <f t="shared" ref="DC174" si="1527">SUM(DB174*BT174*2)</f>
        <v>0</v>
      </c>
      <c r="DD174" s="781"/>
      <c r="DE174" s="782"/>
      <c r="DF174" s="773"/>
      <c r="DG174" s="769">
        <f t="shared" si="1454"/>
        <v>0</v>
      </c>
      <c r="DH174" s="781"/>
      <c r="DI174" s="782">
        <f t="shared" ref="DI174" si="1528">SUM(BV174*DH174*6)</f>
        <v>0</v>
      </c>
      <c r="DJ174" s="781"/>
      <c r="DK174" s="782">
        <f>SUM(BV174*DJ174*8)</f>
        <v>0</v>
      </c>
      <c r="DL174" s="781"/>
      <c r="DM174" s="782">
        <f t="shared" ref="DM174" si="1529">SUM(DL174*BW174*5*6)</f>
        <v>0</v>
      </c>
      <c r="DN174" s="781"/>
      <c r="DO174" s="782">
        <f t="shared" ref="DO174:DO175" si="1530">SUM(DN174*BW174*4*6)</f>
        <v>0</v>
      </c>
      <c r="DP174" s="781"/>
      <c r="DQ174" s="782">
        <f t="shared" ref="DQ174:DQ175" si="1531">SUM(DP174*50)</f>
        <v>0</v>
      </c>
      <c r="DR174" s="769">
        <f t="shared" si="1459"/>
        <v>7</v>
      </c>
      <c r="DS174" s="769">
        <f t="shared" si="1460"/>
        <v>6</v>
      </c>
      <c r="DT174" s="84"/>
      <c r="DU174" s="424"/>
      <c r="DV174" s="424"/>
      <c r="DW174" s="424"/>
      <c r="DX174" s="424"/>
      <c r="DY174" s="424"/>
      <c r="DZ174" s="965"/>
      <c r="EA174" s="972"/>
      <c r="EB174" s="611"/>
      <c r="EC174" s="424"/>
      <c r="ED174" s="424"/>
      <c r="EE174" s="424"/>
      <c r="EF174" s="424"/>
      <c r="EG174" s="424"/>
      <c r="EH174" s="424"/>
      <c r="EI174" s="424"/>
      <c r="EJ174" s="429">
        <f t="shared" si="1170"/>
        <v>24</v>
      </c>
      <c r="EK174" s="429">
        <f t="shared" si="1171"/>
        <v>10</v>
      </c>
      <c r="EL174" s="429">
        <f t="shared" si="1172"/>
        <v>2</v>
      </c>
      <c r="EM174" s="1058">
        <f t="shared" si="1173"/>
        <v>2</v>
      </c>
      <c r="EN174" s="1058">
        <f t="shared" si="1174"/>
        <v>4</v>
      </c>
      <c r="EO174" s="1058">
        <f t="shared" si="1175"/>
        <v>8</v>
      </c>
      <c r="EP174" s="1058">
        <f t="shared" si="1176"/>
        <v>4</v>
      </c>
      <c r="EQ174" s="1058">
        <f t="shared" si="1177"/>
        <v>4</v>
      </c>
      <c r="ER174" s="1058">
        <f t="shared" si="1178"/>
        <v>0</v>
      </c>
      <c r="ES174" s="1058">
        <f t="shared" si="1179"/>
        <v>0</v>
      </c>
      <c r="ET174" s="1058">
        <f t="shared" si="1180"/>
        <v>0</v>
      </c>
      <c r="EU174" s="1058">
        <f t="shared" si="1181"/>
        <v>0</v>
      </c>
      <c r="EV174" s="1058">
        <f t="shared" si="1182"/>
        <v>0</v>
      </c>
      <c r="EW174" s="1058">
        <f t="shared" si="1183"/>
        <v>2.2000000000000002</v>
      </c>
      <c r="EX174" s="1058">
        <f t="shared" si="1184"/>
        <v>0</v>
      </c>
      <c r="EY174" s="1058">
        <f t="shared" si="1185"/>
        <v>0</v>
      </c>
      <c r="EZ174" s="1058">
        <f t="shared" si="1186"/>
        <v>0</v>
      </c>
      <c r="FA174" s="1058">
        <f t="shared" si="1187"/>
        <v>0</v>
      </c>
      <c r="FB174" s="1058">
        <f t="shared" si="1188"/>
        <v>0</v>
      </c>
      <c r="FC174" s="1058">
        <f t="shared" si="1189"/>
        <v>0</v>
      </c>
      <c r="FD174" s="1058">
        <f t="shared" si="1190"/>
        <v>0</v>
      </c>
      <c r="FE174" s="1058">
        <f t="shared" si="1191"/>
        <v>0</v>
      </c>
      <c r="FF174" s="1058">
        <f t="shared" si="1192"/>
        <v>0</v>
      </c>
      <c r="FG174" s="1058">
        <f t="shared" si="1193"/>
        <v>0</v>
      </c>
      <c r="FH174" s="1058">
        <f t="shared" si="1194"/>
        <v>0</v>
      </c>
      <c r="FI174" s="1058">
        <f t="shared" si="1195"/>
        <v>0</v>
      </c>
      <c r="FJ174" s="1058">
        <f t="shared" si="1196"/>
        <v>0</v>
      </c>
      <c r="FK174" s="1058">
        <f t="shared" si="1197"/>
        <v>0</v>
      </c>
      <c r="FL174" s="1058">
        <f t="shared" si="1198"/>
        <v>0</v>
      </c>
      <c r="FM174" s="1058">
        <f t="shared" si="1199"/>
        <v>0</v>
      </c>
      <c r="FN174" s="1058">
        <f t="shared" si="1200"/>
        <v>0</v>
      </c>
      <c r="FO174" s="1059">
        <f t="shared" si="1201"/>
        <v>0</v>
      </c>
      <c r="FP174" s="1058">
        <f t="shared" si="1202"/>
        <v>1</v>
      </c>
      <c r="FQ174" s="1058">
        <f t="shared" si="1203"/>
        <v>12</v>
      </c>
      <c r="FR174" s="1058">
        <f t="shared" si="1204"/>
        <v>0</v>
      </c>
      <c r="FS174" s="1058">
        <f t="shared" si="1205"/>
        <v>0</v>
      </c>
      <c r="FT174" s="1058">
        <f t="shared" si="1206"/>
        <v>0</v>
      </c>
      <c r="FU174" s="1058">
        <f t="shared" si="1207"/>
        <v>0</v>
      </c>
      <c r="FV174" s="1058">
        <f t="shared" si="1208"/>
        <v>0</v>
      </c>
      <c r="FW174" s="1058">
        <f t="shared" si="1209"/>
        <v>0</v>
      </c>
      <c r="FX174" s="1058">
        <f t="shared" si="1210"/>
        <v>0</v>
      </c>
      <c r="FY174" s="1058">
        <f t="shared" si="1211"/>
        <v>0</v>
      </c>
      <c r="FZ174" s="1058">
        <f t="shared" si="1212"/>
        <v>0</v>
      </c>
      <c r="GA174" s="1058">
        <f t="shared" si="1213"/>
        <v>0</v>
      </c>
      <c r="GB174" s="1058">
        <f t="shared" si="1214"/>
        <v>0</v>
      </c>
      <c r="GC174" s="1058">
        <f t="shared" si="1215"/>
        <v>0</v>
      </c>
      <c r="GE174" s="1058">
        <v>28.2</v>
      </c>
      <c r="GF174" s="1058">
        <v>26</v>
      </c>
      <c r="GG174" s="424"/>
      <c r="GH174" s="424"/>
      <c r="GI174" s="424"/>
      <c r="GJ174" s="424"/>
      <c r="GL174" s="559"/>
      <c r="GM174" s="559"/>
      <c r="GN174" s="423"/>
      <c r="GO174" s="426"/>
      <c r="GP174" s="426"/>
      <c r="GQ174" s="406"/>
      <c r="GR174" s="406"/>
    </row>
    <row r="175" spans="1:200" ht="24.95" customHeight="1" x14ac:dyDescent="0.45">
      <c r="A175" s="424"/>
      <c r="B175" s="965"/>
      <c r="C175" s="972"/>
      <c r="D175" s="611"/>
      <c r="E175" s="611"/>
      <c r="F175" s="611"/>
      <c r="G175" s="611"/>
      <c r="H175" s="611"/>
      <c r="I175" s="611"/>
      <c r="J175" s="748"/>
      <c r="K175" s="611"/>
      <c r="L175" s="600"/>
      <c r="M175" s="608">
        <f t="shared" ref="M175:M180" si="1532">SUM(N175+P175+T175+V175+AR175*2)</f>
        <v>0</v>
      </c>
      <c r="N175" s="70"/>
      <c r="O175" s="852"/>
      <c r="P175" s="866"/>
      <c r="Q175" s="852"/>
      <c r="R175" s="866"/>
      <c r="S175" s="852"/>
      <c r="T175" s="866"/>
      <c r="U175" s="867"/>
      <c r="V175" s="866"/>
      <c r="W175" s="867"/>
      <c r="X175" s="852"/>
      <c r="Y175" s="852"/>
      <c r="Z175" s="866"/>
      <c r="AA175" s="867"/>
      <c r="AB175" s="866"/>
      <c r="AC175" s="852"/>
      <c r="AD175" s="866"/>
      <c r="AE175" s="855"/>
      <c r="AF175" s="866"/>
      <c r="AG175" s="867"/>
      <c r="AH175" s="866"/>
      <c r="AI175" s="867"/>
      <c r="AJ175" s="866"/>
      <c r="AK175" s="867"/>
      <c r="AL175" s="866"/>
      <c r="AM175" s="852"/>
      <c r="AN175" s="866"/>
      <c r="AO175" s="867"/>
      <c r="AP175" s="866"/>
      <c r="AQ175" s="852"/>
      <c r="AR175" s="866"/>
      <c r="AS175" s="852"/>
      <c r="AT175" s="866"/>
      <c r="AU175" s="867"/>
      <c r="AV175" s="866"/>
      <c r="AW175" s="867"/>
      <c r="AX175" s="866"/>
      <c r="AY175" s="867"/>
      <c r="AZ175" s="866"/>
      <c r="BA175" s="867"/>
      <c r="BB175" s="866"/>
      <c r="BC175" s="867"/>
      <c r="BD175" s="866"/>
      <c r="BE175" s="867"/>
      <c r="BF175" s="867"/>
      <c r="BG175" s="867">
        <f t="shared" ref="BG175:BG180" si="1533">SUM(AO175+BE175+BC175+BA175+AY175+AW175+AS175+AQ175+AK175+AM175+AI175+AG175+AE175+AC175+AA175+Y175+X175+W175+U175+Q175+O175+S175+AU175)</f>
        <v>0</v>
      </c>
      <c r="BH175" s="84"/>
      <c r="BI175" s="424"/>
      <c r="BJ175" s="424"/>
      <c r="BK175" s="424"/>
      <c r="BL175" s="424"/>
      <c r="BM175" s="424"/>
      <c r="BN175" s="1023" t="s">
        <v>431</v>
      </c>
      <c r="BO175" s="1024" t="s">
        <v>253</v>
      </c>
      <c r="BP175" s="1010" t="s">
        <v>24</v>
      </c>
      <c r="BQ175" s="397" t="s">
        <v>322</v>
      </c>
      <c r="BR175" s="397" t="s">
        <v>311</v>
      </c>
      <c r="BS175" s="397">
        <v>2</v>
      </c>
      <c r="BT175" s="397">
        <v>25</v>
      </c>
      <c r="BU175" s="397"/>
      <c r="BV175" s="746">
        <v>1</v>
      </c>
      <c r="BW175" s="746">
        <f t="shared" ref="BW175" si="1534">SUM(BV175)*2</f>
        <v>2</v>
      </c>
      <c r="BX175" s="398">
        <f>42</f>
        <v>42</v>
      </c>
      <c r="BY175" s="399">
        <f t="shared" si="1516"/>
        <v>42</v>
      </c>
      <c r="BZ175" s="398">
        <f>12</f>
        <v>12</v>
      </c>
      <c r="CA175" s="774">
        <f t="shared" si="1517"/>
        <v>0</v>
      </c>
      <c r="CB175" s="774">
        <v>8</v>
      </c>
      <c r="CC175" s="774">
        <f t="shared" ref="CC175" si="1535">BV175*CB175</f>
        <v>8</v>
      </c>
      <c r="CD175" s="774">
        <f>22</f>
        <v>22</v>
      </c>
      <c r="CE175" s="774">
        <f t="shared" si="1519"/>
        <v>22</v>
      </c>
      <c r="CF175" s="814"/>
      <c r="CG175" s="815">
        <f t="shared" si="1520"/>
        <v>0</v>
      </c>
      <c r="CH175" s="814"/>
      <c r="CI175" s="815">
        <f t="shared" ref="CI175" si="1536">SUM(CH175)*BV175*1</f>
        <v>0</v>
      </c>
      <c r="CJ175" s="803">
        <f t="shared" ref="CJ175" si="1537">2/8*BV175*DJ175</f>
        <v>0</v>
      </c>
      <c r="CK175" s="774">
        <f t="shared" ref="CK175" si="1538">SUM(BX175*5/100*BV175)</f>
        <v>2.1</v>
      </c>
      <c r="CL175" s="814"/>
      <c r="CM175" s="815"/>
      <c r="CN175" s="814"/>
      <c r="CO175" s="816">
        <f t="shared" ref="CO175" si="1539">SUM(CN175)*3*BT175/5</f>
        <v>0</v>
      </c>
      <c r="CP175" s="814"/>
      <c r="CQ175" s="816">
        <f t="shared" si="1522"/>
        <v>0</v>
      </c>
      <c r="CR175" s="814"/>
      <c r="CS175" s="815">
        <f t="shared" si="1523"/>
        <v>0</v>
      </c>
      <c r="CT175" s="814"/>
      <c r="CU175" s="803">
        <f t="shared" si="1524"/>
        <v>0</v>
      </c>
      <c r="CV175" s="814"/>
      <c r="CW175" s="803">
        <f t="shared" si="1525"/>
        <v>0</v>
      </c>
      <c r="CX175" s="814"/>
      <c r="CY175" s="816">
        <f t="shared" ref="CY175" si="1540">SUM(CX175*BT175)</f>
        <v>0</v>
      </c>
      <c r="CZ175" s="814"/>
      <c r="DA175" s="815">
        <f t="shared" ref="DA175" si="1541">SUM(CZ175*BV175)</f>
        <v>0</v>
      </c>
      <c r="DB175" s="814"/>
      <c r="DC175" s="816">
        <f t="shared" ref="DC175" si="1542">SUM(DB175*BT175*2)</f>
        <v>0</v>
      </c>
      <c r="DD175" s="814"/>
      <c r="DE175" s="803">
        <f t="shared" ref="DE175" si="1543">SUM(BV175*DD175*6)</f>
        <v>0</v>
      </c>
      <c r="DF175" s="817"/>
      <c r="DG175" s="803">
        <f t="shared" si="1454"/>
        <v>0</v>
      </c>
      <c r="DH175" s="814"/>
      <c r="DI175" s="803">
        <f t="shared" ref="DI175" si="1544">SUM(DH175*BT175/3)</f>
        <v>0</v>
      </c>
      <c r="DJ175" s="817"/>
      <c r="DK175" s="803">
        <f t="shared" ref="DK175" si="1545">DJ175*BV175*8/2</f>
        <v>0</v>
      </c>
      <c r="DL175" s="814"/>
      <c r="DM175" s="803">
        <f t="shared" ref="DM175" si="1546">DL175*BV175*8/2</f>
        <v>0</v>
      </c>
      <c r="DN175" s="814"/>
      <c r="DO175" s="815">
        <f t="shared" si="1530"/>
        <v>0</v>
      </c>
      <c r="DP175" s="814"/>
      <c r="DQ175" s="803">
        <f t="shared" si="1531"/>
        <v>0</v>
      </c>
      <c r="DR175" s="803">
        <f t="shared" si="1459"/>
        <v>32.1</v>
      </c>
      <c r="DS175" s="803">
        <f t="shared" si="1460"/>
        <v>30</v>
      </c>
      <c r="DT175" s="84"/>
      <c r="DU175" s="424"/>
      <c r="DV175" s="424"/>
      <c r="DW175" s="424"/>
      <c r="DX175" s="424"/>
      <c r="DY175" s="424"/>
      <c r="DZ175" s="965"/>
      <c r="EA175" s="972"/>
      <c r="EB175" s="611"/>
      <c r="EC175" s="424"/>
      <c r="ED175" s="424"/>
      <c r="EE175" s="424"/>
      <c r="EF175" s="424"/>
      <c r="EG175" s="424"/>
      <c r="EH175" s="424"/>
      <c r="EI175" s="424"/>
      <c r="EJ175" s="429">
        <f t="shared" si="1170"/>
        <v>42</v>
      </c>
      <c r="EK175" s="429">
        <f t="shared" si="1171"/>
        <v>42</v>
      </c>
      <c r="EL175" s="429">
        <f t="shared" si="1172"/>
        <v>12</v>
      </c>
      <c r="EM175" s="1058">
        <f t="shared" si="1173"/>
        <v>0</v>
      </c>
      <c r="EN175" s="1058">
        <f t="shared" si="1174"/>
        <v>8</v>
      </c>
      <c r="EO175" s="1058">
        <f t="shared" si="1175"/>
        <v>8</v>
      </c>
      <c r="EP175" s="1058">
        <f t="shared" si="1176"/>
        <v>22</v>
      </c>
      <c r="EQ175" s="1058">
        <f t="shared" si="1177"/>
        <v>22</v>
      </c>
      <c r="ER175" s="1058">
        <f t="shared" si="1178"/>
        <v>0</v>
      </c>
      <c r="ES175" s="1058">
        <f t="shared" si="1179"/>
        <v>0</v>
      </c>
      <c r="ET175" s="1058">
        <f t="shared" si="1180"/>
        <v>0</v>
      </c>
      <c r="EU175" s="1058">
        <f t="shared" si="1181"/>
        <v>0</v>
      </c>
      <c r="EV175" s="1058">
        <f t="shared" si="1182"/>
        <v>0</v>
      </c>
      <c r="EW175" s="1058">
        <f t="shared" si="1183"/>
        <v>2.1</v>
      </c>
      <c r="EX175" s="1058">
        <f t="shared" si="1184"/>
        <v>0</v>
      </c>
      <c r="EY175" s="1058">
        <f t="shared" si="1185"/>
        <v>0</v>
      </c>
      <c r="EZ175" s="1058">
        <f t="shared" si="1186"/>
        <v>0</v>
      </c>
      <c r="FA175" s="1058">
        <f t="shared" si="1187"/>
        <v>0</v>
      </c>
      <c r="FB175" s="1058">
        <f t="shared" si="1188"/>
        <v>0</v>
      </c>
      <c r="FC175" s="1058">
        <f t="shared" si="1189"/>
        <v>0</v>
      </c>
      <c r="FD175" s="1058">
        <f t="shared" si="1190"/>
        <v>0</v>
      </c>
      <c r="FE175" s="1058">
        <f t="shared" si="1191"/>
        <v>0</v>
      </c>
      <c r="FF175" s="1058">
        <f t="shared" si="1192"/>
        <v>0</v>
      </c>
      <c r="FG175" s="1058">
        <f t="shared" si="1193"/>
        <v>0</v>
      </c>
      <c r="FH175" s="1058">
        <f t="shared" si="1194"/>
        <v>0</v>
      </c>
      <c r="FI175" s="1058">
        <f t="shared" si="1195"/>
        <v>0</v>
      </c>
      <c r="FJ175" s="1058">
        <f t="shared" si="1196"/>
        <v>0</v>
      </c>
      <c r="FK175" s="1058">
        <f t="shared" si="1197"/>
        <v>0</v>
      </c>
      <c r="FL175" s="1058">
        <f t="shared" si="1198"/>
        <v>0</v>
      </c>
      <c r="FM175" s="1058">
        <f t="shared" si="1199"/>
        <v>0</v>
      </c>
      <c r="FN175" s="1058">
        <f t="shared" si="1200"/>
        <v>0</v>
      </c>
      <c r="FO175" s="1059">
        <f t="shared" si="1201"/>
        <v>0</v>
      </c>
      <c r="FP175" s="1058">
        <f t="shared" si="1202"/>
        <v>0</v>
      </c>
      <c r="FQ175" s="1058">
        <f t="shared" si="1203"/>
        <v>0</v>
      </c>
      <c r="FR175" s="1058">
        <f t="shared" si="1204"/>
        <v>0</v>
      </c>
      <c r="FS175" s="1058">
        <f t="shared" si="1205"/>
        <v>0</v>
      </c>
      <c r="FT175" s="1058">
        <f t="shared" si="1206"/>
        <v>0</v>
      </c>
      <c r="FU175" s="1058">
        <f t="shared" si="1207"/>
        <v>0</v>
      </c>
      <c r="FV175" s="1058">
        <f t="shared" si="1208"/>
        <v>0</v>
      </c>
      <c r="FW175" s="1058">
        <f t="shared" si="1209"/>
        <v>0</v>
      </c>
      <c r="FX175" s="1058">
        <f t="shared" si="1210"/>
        <v>0</v>
      </c>
      <c r="FY175" s="1058">
        <f t="shared" si="1211"/>
        <v>0</v>
      </c>
      <c r="FZ175" s="1058">
        <f t="shared" si="1212"/>
        <v>0</v>
      </c>
      <c r="GA175" s="1058">
        <f t="shared" si="1213"/>
        <v>0</v>
      </c>
      <c r="GB175" s="1058">
        <f t="shared" si="1214"/>
        <v>0</v>
      </c>
      <c r="GC175" s="1058">
        <f t="shared" si="1215"/>
        <v>0</v>
      </c>
      <c r="GE175" s="1058">
        <v>32.1</v>
      </c>
      <c r="GF175" s="1058">
        <v>30</v>
      </c>
      <c r="GG175" s="424"/>
      <c r="GH175" s="424"/>
      <c r="GI175" s="424"/>
      <c r="GJ175" s="424"/>
      <c r="GL175" s="559"/>
      <c r="GM175" s="559"/>
      <c r="GN175" s="423"/>
      <c r="GO175" s="426"/>
      <c r="GP175" s="426"/>
      <c r="GQ175" s="406"/>
      <c r="GR175" s="406"/>
    </row>
    <row r="176" spans="1:200" ht="24.95" customHeight="1" x14ac:dyDescent="0.45">
      <c r="A176" s="424"/>
      <c r="B176" s="965"/>
      <c r="C176" s="972"/>
      <c r="D176" s="611"/>
      <c r="E176" s="611"/>
      <c r="F176" s="611"/>
      <c r="G176" s="611"/>
      <c r="H176" s="611"/>
      <c r="I176" s="611"/>
      <c r="J176" s="748"/>
      <c r="K176" s="611"/>
      <c r="L176" s="600"/>
      <c r="M176" s="608">
        <f t="shared" si="1532"/>
        <v>0</v>
      </c>
      <c r="N176" s="70"/>
      <c r="O176" s="852"/>
      <c r="P176" s="866"/>
      <c r="Q176" s="852"/>
      <c r="R176" s="866"/>
      <c r="S176" s="852"/>
      <c r="T176" s="866"/>
      <c r="U176" s="867"/>
      <c r="V176" s="866"/>
      <c r="W176" s="867"/>
      <c r="X176" s="852"/>
      <c r="Y176" s="852"/>
      <c r="Z176" s="866"/>
      <c r="AA176" s="867"/>
      <c r="AB176" s="866"/>
      <c r="AC176" s="852"/>
      <c r="AD176" s="866"/>
      <c r="AE176" s="855"/>
      <c r="AF176" s="866"/>
      <c r="AG176" s="867"/>
      <c r="AH176" s="866"/>
      <c r="AI176" s="867"/>
      <c r="AJ176" s="866"/>
      <c r="AK176" s="867"/>
      <c r="AL176" s="866"/>
      <c r="AM176" s="852"/>
      <c r="AN176" s="866"/>
      <c r="AO176" s="867"/>
      <c r="AP176" s="866"/>
      <c r="AQ176" s="852"/>
      <c r="AR176" s="866"/>
      <c r="AS176" s="852"/>
      <c r="AT176" s="866"/>
      <c r="AU176" s="867"/>
      <c r="AV176" s="866"/>
      <c r="AW176" s="867"/>
      <c r="AX176" s="866"/>
      <c r="AY176" s="867"/>
      <c r="AZ176" s="866"/>
      <c r="BA176" s="867"/>
      <c r="BB176" s="866"/>
      <c r="BC176" s="867"/>
      <c r="BD176" s="866"/>
      <c r="BE176" s="867"/>
      <c r="BF176" s="867"/>
      <c r="BG176" s="867">
        <f t="shared" si="1533"/>
        <v>0</v>
      </c>
      <c r="BH176" s="84"/>
      <c r="BI176" s="424"/>
      <c r="BJ176" s="424"/>
      <c r="BK176" s="424"/>
      <c r="BL176" s="424"/>
      <c r="BM176" s="424"/>
      <c r="BN176" s="965"/>
      <c r="BO176" s="972"/>
      <c r="BP176" s="611"/>
      <c r="BQ176" s="611"/>
      <c r="BR176" s="611"/>
      <c r="BS176" s="611"/>
      <c r="BT176" s="611"/>
      <c r="BU176" s="611"/>
      <c r="BV176" s="748"/>
      <c r="BW176" s="748"/>
      <c r="BX176" s="600"/>
      <c r="BY176" s="608">
        <f t="shared" ref="BY176:BY180" si="1547">SUM(BZ176+CB176+CF176+CH176+DD176*2)</f>
        <v>0</v>
      </c>
      <c r="BZ176" s="70"/>
      <c r="CA176" s="767"/>
      <c r="CB176" s="796"/>
      <c r="CC176" s="767"/>
      <c r="CD176" s="796"/>
      <c r="CE176" s="767"/>
      <c r="CF176" s="780"/>
      <c r="CG176" s="612"/>
      <c r="CH176" s="780"/>
      <c r="CI176" s="612"/>
      <c r="CJ176" s="612"/>
      <c r="CK176" s="767"/>
      <c r="CL176" s="780"/>
      <c r="CM176" s="612"/>
      <c r="CN176" s="780"/>
      <c r="CO176" s="767"/>
      <c r="CP176" s="780"/>
      <c r="CQ176" s="770"/>
      <c r="CR176" s="780"/>
      <c r="CS176" s="612"/>
      <c r="CT176" s="780"/>
      <c r="CU176" s="612"/>
      <c r="CV176" s="780"/>
      <c r="CW176" s="612"/>
      <c r="CX176" s="780"/>
      <c r="CY176" s="767"/>
      <c r="CZ176" s="780"/>
      <c r="DA176" s="612"/>
      <c r="DB176" s="780"/>
      <c r="DC176" s="767"/>
      <c r="DD176" s="780"/>
      <c r="DE176" s="612"/>
      <c r="DF176" s="780"/>
      <c r="DG176" s="612"/>
      <c r="DH176" s="780"/>
      <c r="DI176" s="612"/>
      <c r="DJ176" s="780"/>
      <c r="DK176" s="612"/>
      <c r="DL176" s="780"/>
      <c r="DM176" s="612"/>
      <c r="DN176" s="780"/>
      <c r="DO176" s="612"/>
      <c r="DP176" s="780"/>
      <c r="DQ176" s="612"/>
      <c r="DR176" s="612"/>
      <c r="DS176" s="612">
        <f t="shared" ref="DS176:DS180" si="1548">SUM(DA176+DQ176+DO176+DM176+DK176+DI176+DE176+DC176+CW176+CY176+CU176+CS176+CQ176+CO176+CM176+CK176+CJ176+CI176+CG176+CC176+CA176+CE176+DG176)</f>
        <v>0</v>
      </c>
      <c r="DT176" s="84"/>
      <c r="DU176" s="424"/>
      <c r="DV176" s="424"/>
      <c r="DW176" s="424"/>
      <c r="DX176" s="424"/>
      <c r="DY176" s="424"/>
      <c r="DZ176" s="965"/>
      <c r="EA176" s="972"/>
      <c r="EB176" s="611"/>
      <c r="EC176" s="424"/>
      <c r="ED176" s="424"/>
      <c r="EE176" s="424"/>
      <c r="EF176" s="424"/>
      <c r="EG176" s="424"/>
      <c r="EH176" s="424"/>
      <c r="EI176" s="424"/>
      <c r="EJ176" s="429">
        <f t="shared" si="1170"/>
        <v>0</v>
      </c>
      <c r="EK176" s="429">
        <f t="shared" si="1171"/>
        <v>0</v>
      </c>
      <c r="EL176" s="429">
        <f t="shared" si="1172"/>
        <v>0</v>
      </c>
      <c r="EM176" s="1058">
        <f t="shared" si="1173"/>
        <v>0</v>
      </c>
      <c r="EN176" s="1058">
        <f t="shared" si="1174"/>
        <v>0</v>
      </c>
      <c r="EO176" s="1058">
        <f t="shared" si="1175"/>
        <v>0</v>
      </c>
      <c r="EP176" s="1058">
        <f t="shared" si="1176"/>
        <v>0</v>
      </c>
      <c r="EQ176" s="1058">
        <f t="shared" si="1177"/>
        <v>0</v>
      </c>
      <c r="ER176" s="1058">
        <f t="shared" si="1178"/>
        <v>0</v>
      </c>
      <c r="ES176" s="1058">
        <f t="shared" si="1179"/>
        <v>0</v>
      </c>
      <c r="ET176" s="1058">
        <f t="shared" si="1180"/>
        <v>0</v>
      </c>
      <c r="EU176" s="1058">
        <f t="shared" si="1181"/>
        <v>0</v>
      </c>
      <c r="EV176" s="1058">
        <f t="shared" si="1182"/>
        <v>0</v>
      </c>
      <c r="EW176" s="1058">
        <f t="shared" si="1183"/>
        <v>0</v>
      </c>
      <c r="EX176" s="1058">
        <f t="shared" si="1184"/>
        <v>0</v>
      </c>
      <c r="EY176" s="1058">
        <f t="shared" si="1185"/>
        <v>0</v>
      </c>
      <c r="EZ176" s="1058">
        <f t="shared" si="1186"/>
        <v>0</v>
      </c>
      <c r="FA176" s="1058">
        <f t="shared" si="1187"/>
        <v>0</v>
      </c>
      <c r="FB176" s="1058">
        <f t="shared" si="1188"/>
        <v>0</v>
      </c>
      <c r="FC176" s="1058">
        <f t="shared" si="1189"/>
        <v>0</v>
      </c>
      <c r="FD176" s="1058">
        <f t="shared" si="1190"/>
        <v>0</v>
      </c>
      <c r="FE176" s="1058">
        <f t="shared" si="1191"/>
        <v>0</v>
      </c>
      <c r="FF176" s="1058">
        <f t="shared" si="1192"/>
        <v>0</v>
      </c>
      <c r="FG176" s="1058">
        <f t="shared" si="1193"/>
        <v>0</v>
      </c>
      <c r="FH176" s="1058">
        <f t="shared" si="1194"/>
        <v>0</v>
      </c>
      <c r="FI176" s="1058">
        <f t="shared" si="1195"/>
        <v>0</v>
      </c>
      <c r="FJ176" s="1058">
        <f t="shared" si="1196"/>
        <v>0</v>
      </c>
      <c r="FK176" s="1058">
        <f t="shared" si="1197"/>
        <v>0</v>
      </c>
      <c r="FL176" s="1058">
        <f t="shared" si="1198"/>
        <v>0</v>
      </c>
      <c r="FM176" s="1058">
        <f t="shared" si="1199"/>
        <v>0</v>
      </c>
      <c r="FN176" s="1058">
        <f t="shared" si="1200"/>
        <v>0</v>
      </c>
      <c r="FO176" s="1059">
        <f t="shared" si="1201"/>
        <v>0</v>
      </c>
      <c r="FP176" s="1058">
        <f t="shared" si="1202"/>
        <v>0</v>
      </c>
      <c r="FQ176" s="1058">
        <f t="shared" si="1203"/>
        <v>0</v>
      </c>
      <c r="FR176" s="1058">
        <f t="shared" si="1204"/>
        <v>0</v>
      </c>
      <c r="FS176" s="1058">
        <f t="shared" si="1205"/>
        <v>0</v>
      </c>
      <c r="FT176" s="1058">
        <f t="shared" si="1206"/>
        <v>0</v>
      </c>
      <c r="FU176" s="1058">
        <f t="shared" si="1207"/>
        <v>0</v>
      </c>
      <c r="FV176" s="1058">
        <f t="shared" si="1208"/>
        <v>0</v>
      </c>
      <c r="FW176" s="1058">
        <f t="shared" si="1209"/>
        <v>0</v>
      </c>
      <c r="FX176" s="1058">
        <f t="shared" si="1210"/>
        <v>0</v>
      </c>
      <c r="FY176" s="1058">
        <f t="shared" si="1211"/>
        <v>0</v>
      </c>
      <c r="FZ176" s="1058">
        <f t="shared" si="1212"/>
        <v>0</v>
      </c>
      <c r="GA176" s="1058">
        <f t="shared" si="1213"/>
        <v>0</v>
      </c>
      <c r="GB176" s="1058">
        <f t="shared" si="1214"/>
        <v>0</v>
      </c>
      <c r="GC176" s="1058">
        <f t="shared" si="1215"/>
        <v>0</v>
      </c>
      <c r="GE176" s="1058">
        <v>0</v>
      </c>
      <c r="GF176" s="1058">
        <v>0</v>
      </c>
      <c r="GG176" s="424"/>
      <c r="GH176" s="424"/>
      <c r="GI176" s="424"/>
      <c r="GJ176" s="424"/>
      <c r="GL176" s="559"/>
      <c r="GM176" s="559"/>
      <c r="GN176" s="423"/>
      <c r="GO176" s="426"/>
      <c r="GP176" s="426"/>
      <c r="GQ176" s="406"/>
      <c r="GR176" s="406"/>
    </row>
    <row r="177" spans="1:200" ht="24.95" customHeight="1" x14ac:dyDescent="0.45">
      <c r="A177" s="424"/>
      <c r="B177" s="965"/>
      <c r="C177" s="972"/>
      <c r="D177" s="611"/>
      <c r="E177" s="611"/>
      <c r="F177" s="611"/>
      <c r="G177" s="611"/>
      <c r="H177" s="611"/>
      <c r="I177" s="611"/>
      <c r="J177" s="748"/>
      <c r="K177" s="611"/>
      <c r="L177" s="600"/>
      <c r="M177" s="608">
        <f t="shared" si="1532"/>
        <v>0</v>
      </c>
      <c r="N177" s="70"/>
      <c r="O177" s="852"/>
      <c r="P177" s="866"/>
      <c r="Q177" s="852"/>
      <c r="R177" s="866"/>
      <c r="S177" s="852"/>
      <c r="T177" s="866"/>
      <c r="U177" s="867"/>
      <c r="V177" s="866"/>
      <c r="W177" s="867"/>
      <c r="X177" s="852"/>
      <c r="Y177" s="852"/>
      <c r="Z177" s="866"/>
      <c r="AA177" s="867"/>
      <c r="AB177" s="866"/>
      <c r="AC177" s="852"/>
      <c r="AD177" s="866"/>
      <c r="AE177" s="855"/>
      <c r="AF177" s="866"/>
      <c r="AG177" s="867"/>
      <c r="AH177" s="866"/>
      <c r="AI177" s="867"/>
      <c r="AJ177" s="866"/>
      <c r="AK177" s="867"/>
      <c r="AL177" s="866"/>
      <c r="AM177" s="852"/>
      <c r="AN177" s="866"/>
      <c r="AO177" s="867"/>
      <c r="AP177" s="866"/>
      <c r="AQ177" s="852"/>
      <c r="AR177" s="866"/>
      <c r="AS177" s="852"/>
      <c r="AT177" s="866"/>
      <c r="AU177" s="867"/>
      <c r="AV177" s="866"/>
      <c r="AW177" s="867"/>
      <c r="AX177" s="866"/>
      <c r="AY177" s="867"/>
      <c r="AZ177" s="866"/>
      <c r="BA177" s="867"/>
      <c r="BB177" s="866"/>
      <c r="BC177" s="867"/>
      <c r="BD177" s="866"/>
      <c r="BE177" s="867"/>
      <c r="BF177" s="867"/>
      <c r="BG177" s="867">
        <f t="shared" si="1533"/>
        <v>0</v>
      </c>
      <c r="BH177" s="84"/>
      <c r="BI177" s="424"/>
      <c r="BJ177" s="424"/>
      <c r="BK177" s="424"/>
      <c r="BL177" s="424"/>
      <c r="BM177" s="424"/>
      <c r="BN177" s="965"/>
      <c r="BO177" s="972"/>
      <c r="BP177" s="611"/>
      <c r="BQ177" s="611"/>
      <c r="BR177" s="611"/>
      <c r="BS177" s="611"/>
      <c r="BT177" s="611"/>
      <c r="BU177" s="611"/>
      <c r="BV177" s="748"/>
      <c r="BW177" s="748"/>
      <c r="BX177" s="600"/>
      <c r="BY177" s="608">
        <f t="shared" si="1547"/>
        <v>0</v>
      </c>
      <c r="BZ177" s="70"/>
      <c r="CA177" s="767"/>
      <c r="CB177" s="796"/>
      <c r="CC177" s="767"/>
      <c r="CD177" s="796"/>
      <c r="CE177" s="767"/>
      <c r="CF177" s="780"/>
      <c r="CG177" s="612"/>
      <c r="CH177" s="780"/>
      <c r="CI177" s="612"/>
      <c r="CJ177" s="612"/>
      <c r="CK177" s="767"/>
      <c r="CL177" s="780"/>
      <c r="CM177" s="612"/>
      <c r="CN177" s="780"/>
      <c r="CO177" s="767"/>
      <c r="CP177" s="780"/>
      <c r="CQ177" s="770"/>
      <c r="CR177" s="780"/>
      <c r="CS177" s="612"/>
      <c r="CT177" s="780"/>
      <c r="CU177" s="612"/>
      <c r="CV177" s="780"/>
      <c r="CW177" s="612"/>
      <c r="CX177" s="780"/>
      <c r="CY177" s="767"/>
      <c r="CZ177" s="780"/>
      <c r="DA177" s="612"/>
      <c r="DB177" s="780"/>
      <c r="DC177" s="767"/>
      <c r="DD177" s="780"/>
      <c r="DE177" s="612"/>
      <c r="DF177" s="780"/>
      <c r="DG177" s="612"/>
      <c r="DH177" s="780"/>
      <c r="DI177" s="612"/>
      <c r="DJ177" s="780"/>
      <c r="DK177" s="612"/>
      <c r="DL177" s="780"/>
      <c r="DM177" s="612"/>
      <c r="DN177" s="780"/>
      <c r="DO177" s="612"/>
      <c r="DP177" s="780"/>
      <c r="DQ177" s="612"/>
      <c r="DR177" s="612"/>
      <c r="DS177" s="612">
        <f t="shared" si="1548"/>
        <v>0</v>
      </c>
      <c r="DT177" s="84"/>
      <c r="DU177" s="424"/>
      <c r="DV177" s="424"/>
      <c r="DW177" s="424"/>
      <c r="DX177" s="424"/>
      <c r="DY177" s="424"/>
      <c r="DZ177" s="965"/>
      <c r="EA177" s="972"/>
      <c r="EB177" s="611"/>
      <c r="EC177" s="424"/>
      <c r="ED177" s="424"/>
      <c r="EE177" s="424"/>
      <c r="EF177" s="424"/>
      <c r="EG177" s="424"/>
      <c r="EH177" s="424"/>
      <c r="EI177" s="424"/>
      <c r="EJ177" s="429">
        <f t="shared" si="1170"/>
        <v>0</v>
      </c>
      <c r="EK177" s="429">
        <f t="shared" si="1171"/>
        <v>0</v>
      </c>
      <c r="EL177" s="429">
        <f t="shared" si="1172"/>
        <v>0</v>
      </c>
      <c r="EM177" s="1058">
        <f t="shared" si="1173"/>
        <v>0</v>
      </c>
      <c r="EN177" s="1058">
        <f t="shared" si="1174"/>
        <v>0</v>
      </c>
      <c r="EO177" s="1058">
        <f t="shared" si="1175"/>
        <v>0</v>
      </c>
      <c r="EP177" s="1058">
        <f t="shared" si="1176"/>
        <v>0</v>
      </c>
      <c r="EQ177" s="1058">
        <f t="shared" si="1177"/>
        <v>0</v>
      </c>
      <c r="ER177" s="1058">
        <f t="shared" si="1178"/>
        <v>0</v>
      </c>
      <c r="ES177" s="1058">
        <f t="shared" si="1179"/>
        <v>0</v>
      </c>
      <c r="ET177" s="1058">
        <f t="shared" si="1180"/>
        <v>0</v>
      </c>
      <c r="EU177" s="1058">
        <f t="shared" si="1181"/>
        <v>0</v>
      </c>
      <c r="EV177" s="1058">
        <f t="shared" si="1182"/>
        <v>0</v>
      </c>
      <c r="EW177" s="1058">
        <f t="shared" si="1183"/>
        <v>0</v>
      </c>
      <c r="EX177" s="1058">
        <f t="shared" si="1184"/>
        <v>0</v>
      </c>
      <c r="EY177" s="1058">
        <f t="shared" si="1185"/>
        <v>0</v>
      </c>
      <c r="EZ177" s="1058">
        <f t="shared" si="1186"/>
        <v>0</v>
      </c>
      <c r="FA177" s="1058">
        <f t="shared" si="1187"/>
        <v>0</v>
      </c>
      <c r="FB177" s="1058">
        <f t="shared" si="1188"/>
        <v>0</v>
      </c>
      <c r="FC177" s="1058">
        <f t="shared" si="1189"/>
        <v>0</v>
      </c>
      <c r="FD177" s="1058">
        <f t="shared" si="1190"/>
        <v>0</v>
      </c>
      <c r="FE177" s="1058">
        <f t="shared" si="1191"/>
        <v>0</v>
      </c>
      <c r="FF177" s="1058">
        <f t="shared" si="1192"/>
        <v>0</v>
      </c>
      <c r="FG177" s="1058">
        <f t="shared" si="1193"/>
        <v>0</v>
      </c>
      <c r="FH177" s="1058">
        <f t="shared" si="1194"/>
        <v>0</v>
      </c>
      <c r="FI177" s="1058">
        <f t="shared" si="1195"/>
        <v>0</v>
      </c>
      <c r="FJ177" s="1058">
        <f t="shared" si="1196"/>
        <v>0</v>
      </c>
      <c r="FK177" s="1058">
        <f t="shared" si="1197"/>
        <v>0</v>
      </c>
      <c r="FL177" s="1058">
        <f t="shared" si="1198"/>
        <v>0</v>
      </c>
      <c r="FM177" s="1058">
        <f t="shared" si="1199"/>
        <v>0</v>
      </c>
      <c r="FN177" s="1058">
        <f t="shared" si="1200"/>
        <v>0</v>
      </c>
      <c r="FO177" s="1059">
        <f t="shared" si="1201"/>
        <v>0</v>
      </c>
      <c r="FP177" s="1058">
        <f t="shared" si="1202"/>
        <v>0</v>
      </c>
      <c r="FQ177" s="1058">
        <f t="shared" si="1203"/>
        <v>0</v>
      </c>
      <c r="FR177" s="1058">
        <f t="shared" si="1204"/>
        <v>0</v>
      </c>
      <c r="FS177" s="1058">
        <f t="shared" si="1205"/>
        <v>0</v>
      </c>
      <c r="FT177" s="1058">
        <f t="shared" si="1206"/>
        <v>0</v>
      </c>
      <c r="FU177" s="1058">
        <f t="shared" si="1207"/>
        <v>0</v>
      </c>
      <c r="FV177" s="1058">
        <f t="shared" si="1208"/>
        <v>0</v>
      </c>
      <c r="FW177" s="1058">
        <f t="shared" si="1209"/>
        <v>0</v>
      </c>
      <c r="FX177" s="1058">
        <f t="shared" si="1210"/>
        <v>0</v>
      </c>
      <c r="FY177" s="1058">
        <f t="shared" si="1211"/>
        <v>0</v>
      </c>
      <c r="FZ177" s="1058">
        <f t="shared" si="1212"/>
        <v>0</v>
      </c>
      <c r="GA177" s="1058">
        <f t="shared" si="1213"/>
        <v>0</v>
      </c>
      <c r="GB177" s="1058">
        <f t="shared" si="1214"/>
        <v>0</v>
      </c>
      <c r="GC177" s="1058">
        <f t="shared" si="1215"/>
        <v>0</v>
      </c>
      <c r="GE177" s="1058">
        <v>0</v>
      </c>
      <c r="GF177" s="1058">
        <v>0</v>
      </c>
      <c r="GG177" s="424"/>
      <c r="GH177" s="424"/>
      <c r="GI177" s="424"/>
      <c r="GJ177" s="424"/>
      <c r="GL177" s="559"/>
      <c r="GM177" s="559"/>
      <c r="GN177" s="423"/>
      <c r="GO177" s="426"/>
      <c r="GP177" s="426"/>
      <c r="GQ177" s="406"/>
      <c r="GR177" s="406"/>
    </row>
    <row r="178" spans="1:200" ht="24.95" customHeight="1" x14ac:dyDescent="0.45">
      <c r="A178" s="424"/>
      <c r="B178" s="965"/>
      <c r="C178" s="972"/>
      <c r="D178" s="611"/>
      <c r="E178" s="611"/>
      <c r="F178" s="611"/>
      <c r="G178" s="611"/>
      <c r="H178" s="611"/>
      <c r="I178" s="611"/>
      <c r="J178" s="748"/>
      <c r="K178" s="611"/>
      <c r="L178" s="600"/>
      <c r="M178" s="608">
        <f t="shared" si="1532"/>
        <v>0</v>
      </c>
      <c r="N178" s="70"/>
      <c r="O178" s="852"/>
      <c r="P178" s="866"/>
      <c r="Q178" s="852"/>
      <c r="R178" s="866"/>
      <c r="S178" s="852"/>
      <c r="T178" s="866"/>
      <c r="U178" s="867"/>
      <c r="V178" s="866"/>
      <c r="W178" s="867"/>
      <c r="X178" s="852"/>
      <c r="Y178" s="852"/>
      <c r="Z178" s="866"/>
      <c r="AA178" s="867"/>
      <c r="AB178" s="866"/>
      <c r="AC178" s="852"/>
      <c r="AD178" s="866"/>
      <c r="AE178" s="855"/>
      <c r="AF178" s="866"/>
      <c r="AG178" s="867"/>
      <c r="AH178" s="866"/>
      <c r="AI178" s="867"/>
      <c r="AJ178" s="866"/>
      <c r="AK178" s="867"/>
      <c r="AL178" s="866"/>
      <c r="AM178" s="852"/>
      <c r="AN178" s="866"/>
      <c r="AO178" s="867"/>
      <c r="AP178" s="866"/>
      <c r="AQ178" s="852"/>
      <c r="AR178" s="866"/>
      <c r="AS178" s="852"/>
      <c r="AT178" s="866"/>
      <c r="AU178" s="867"/>
      <c r="AV178" s="866"/>
      <c r="AW178" s="867"/>
      <c r="AX178" s="866"/>
      <c r="AY178" s="867"/>
      <c r="AZ178" s="866"/>
      <c r="BA178" s="867"/>
      <c r="BB178" s="866"/>
      <c r="BC178" s="867"/>
      <c r="BD178" s="866"/>
      <c r="BE178" s="867"/>
      <c r="BF178" s="867"/>
      <c r="BG178" s="867">
        <f t="shared" si="1533"/>
        <v>0</v>
      </c>
      <c r="BH178" s="84"/>
      <c r="BI178" s="424"/>
      <c r="BJ178" s="424"/>
      <c r="BK178" s="424"/>
      <c r="BL178" s="424"/>
      <c r="BM178" s="424"/>
      <c r="BN178" s="965"/>
      <c r="BO178" s="972"/>
      <c r="BP178" s="611"/>
      <c r="BQ178" s="611"/>
      <c r="BR178" s="611"/>
      <c r="BS178" s="611"/>
      <c r="BT178" s="611"/>
      <c r="BU178" s="611"/>
      <c r="BV178" s="748"/>
      <c r="BW178" s="748"/>
      <c r="BX178" s="600"/>
      <c r="BY178" s="608">
        <f t="shared" si="1547"/>
        <v>0</v>
      </c>
      <c r="BZ178" s="70"/>
      <c r="CA178" s="767"/>
      <c r="CB178" s="796"/>
      <c r="CC178" s="767"/>
      <c r="CD178" s="796"/>
      <c r="CE178" s="767"/>
      <c r="CF178" s="780"/>
      <c r="CG178" s="612"/>
      <c r="CH178" s="780"/>
      <c r="CI178" s="612"/>
      <c r="CJ178" s="612"/>
      <c r="CK178" s="767"/>
      <c r="CL178" s="780"/>
      <c r="CM178" s="612"/>
      <c r="CN178" s="780"/>
      <c r="CO178" s="767"/>
      <c r="CP178" s="780"/>
      <c r="CQ178" s="770"/>
      <c r="CR178" s="780"/>
      <c r="CS178" s="612"/>
      <c r="CT178" s="780"/>
      <c r="CU178" s="612"/>
      <c r="CV178" s="780"/>
      <c r="CW178" s="612"/>
      <c r="CX178" s="780"/>
      <c r="CY178" s="767"/>
      <c r="CZ178" s="780"/>
      <c r="DA178" s="612"/>
      <c r="DB178" s="780"/>
      <c r="DC178" s="767"/>
      <c r="DD178" s="780"/>
      <c r="DE178" s="612"/>
      <c r="DF178" s="780"/>
      <c r="DG178" s="612"/>
      <c r="DH178" s="780"/>
      <c r="DI178" s="612"/>
      <c r="DJ178" s="780"/>
      <c r="DK178" s="612"/>
      <c r="DL178" s="780"/>
      <c r="DM178" s="612"/>
      <c r="DN178" s="780"/>
      <c r="DO178" s="612"/>
      <c r="DP178" s="780"/>
      <c r="DQ178" s="612"/>
      <c r="DR178" s="612"/>
      <c r="DS178" s="612">
        <f t="shared" si="1548"/>
        <v>0</v>
      </c>
      <c r="DT178" s="84"/>
      <c r="DU178" s="424"/>
      <c r="DV178" s="424"/>
      <c r="DW178" s="424"/>
      <c r="DX178" s="424"/>
      <c r="DY178" s="424"/>
      <c r="DZ178" s="965"/>
      <c r="EA178" s="972"/>
      <c r="EB178" s="611"/>
      <c r="EC178" s="424"/>
      <c r="ED178" s="424"/>
      <c r="EE178" s="424"/>
      <c r="EF178" s="424"/>
      <c r="EG178" s="424"/>
      <c r="EH178" s="424"/>
      <c r="EI178" s="424"/>
      <c r="EJ178" s="429">
        <f t="shared" si="1170"/>
        <v>0</v>
      </c>
      <c r="EK178" s="429">
        <f t="shared" si="1171"/>
        <v>0</v>
      </c>
      <c r="EL178" s="429">
        <f t="shared" si="1172"/>
        <v>0</v>
      </c>
      <c r="EM178" s="1058">
        <f t="shared" si="1173"/>
        <v>0</v>
      </c>
      <c r="EN178" s="1058">
        <f t="shared" si="1174"/>
        <v>0</v>
      </c>
      <c r="EO178" s="1058">
        <f t="shared" si="1175"/>
        <v>0</v>
      </c>
      <c r="EP178" s="1058">
        <f t="shared" si="1176"/>
        <v>0</v>
      </c>
      <c r="EQ178" s="1058">
        <f t="shared" si="1177"/>
        <v>0</v>
      </c>
      <c r="ER178" s="1058">
        <f t="shared" si="1178"/>
        <v>0</v>
      </c>
      <c r="ES178" s="1058">
        <f t="shared" si="1179"/>
        <v>0</v>
      </c>
      <c r="ET178" s="1058">
        <f t="shared" si="1180"/>
        <v>0</v>
      </c>
      <c r="EU178" s="1058">
        <f t="shared" si="1181"/>
        <v>0</v>
      </c>
      <c r="EV178" s="1058">
        <f t="shared" si="1182"/>
        <v>0</v>
      </c>
      <c r="EW178" s="1058">
        <f t="shared" si="1183"/>
        <v>0</v>
      </c>
      <c r="EX178" s="1058">
        <f t="shared" si="1184"/>
        <v>0</v>
      </c>
      <c r="EY178" s="1058">
        <f t="shared" si="1185"/>
        <v>0</v>
      </c>
      <c r="EZ178" s="1058">
        <f t="shared" si="1186"/>
        <v>0</v>
      </c>
      <c r="FA178" s="1058">
        <f t="shared" si="1187"/>
        <v>0</v>
      </c>
      <c r="FB178" s="1058">
        <f t="shared" si="1188"/>
        <v>0</v>
      </c>
      <c r="FC178" s="1058">
        <f t="shared" si="1189"/>
        <v>0</v>
      </c>
      <c r="FD178" s="1058">
        <f t="shared" si="1190"/>
        <v>0</v>
      </c>
      <c r="FE178" s="1058">
        <f t="shared" si="1191"/>
        <v>0</v>
      </c>
      <c r="FF178" s="1058">
        <f t="shared" si="1192"/>
        <v>0</v>
      </c>
      <c r="FG178" s="1058">
        <f t="shared" si="1193"/>
        <v>0</v>
      </c>
      <c r="FH178" s="1058">
        <f t="shared" si="1194"/>
        <v>0</v>
      </c>
      <c r="FI178" s="1058">
        <f t="shared" si="1195"/>
        <v>0</v>
      </c>
      <c r="FJ178" s="1058">
        <f t="shared" si="1196"/>
        <v>0</v>
      </c>
      <c r="FK178" s="1058">
        <f t="shared" si="1197"/>
        <v>0</v>
      </c>
      <c r="FL178" s="1058">
        <f t="shared" si="1198"/>
        <v>0</v>
      </c>
      <c r="FM178" s="1058">
        <f t="shared" si="1199"/>
        <v>0</v>
      </c>
      <c r="FN178" s="1058">
        <f t="shared" si="1200"/>
        <v>0</v>
      </c>
      <c r="FO178" s="1059">
        <f t="shared" si="1201"/>
        <v>0</v>
      </c>
      <c r="FP178" s="1058">
        <f t="shared" si="1202"/>
        <v>0</v>
      </c>
      <c r="FQ178" s="1058">
        <f t="shared" si="1203"/>
        <v>0</v>
      </c>
      <c r="FR178" s="1058">
        <f t="shared" si="1204"/>
        <v>0</v>
      </c>
      <c r="FS178" s="1058">
        <f t="shared" si="1205"/>
        <v>0</v>
      </c>
      <c r="FT178" s="1058">
        <f t="shared" si="1206"/>
        <v>0</v>
      </c>
      <c r="FU178" s="1058">
        <f t="shared" si="1207"/>
        <v>0</v>
      </c>
      <c r="FV178" s="1058">
        <f t="shared" si="1208"/>
        <v>0</v>
      </c>
      <c r="FW178" s="1058">
        <f t="shared" si="1209"/>
        <v>0</v>
      </c>
      <c r="FX178" s="1058">
        <f t="shared" si="1210"/>
        <v>0</v>
      </c>
      <c r="FY178" s="1058">
        <f t="shared" si="1211"/>
        <v>0</v>
      </c>
      <c r="FZ178" s="1058">
        <f t="shared" si="1212"/>
        <v>0</v>
      </c>
      <c r="GA178" s="1058">
        <f t="shared" si="1213"/>
        <v>0</v>
      </c>
      <c r="GB178" s="1058">
        <f t="shared" si="1214"/>
        <v>0</v>
      </c>
      <c r="GC178" s="1058">
        <f t="shared" si="1215"/>
        <v>0</v>
      </c>
      <c r="GE178" s="1058">
        <v>0</v>
      </c>
      <c r="GF178" s="1058">
        <v>0</v>
      </c>
      <c r="GG178" s="424"/>
      <c r="GH178" s="424"/>
      <c r="GI178" s="424"/>
      <c r="GJ178" s="424"/>
      <c r="GL178" s="559"/>
      <c r="GM178" s="559"/>
      <c r="GN178" s="423"/>
      <c r="GO178" s="426"/>
      <c r="GP178" s="426"/>
      <c r="GQ178" s="406"/>
      <c r="GR178" s="406"/>
    </row>
    <row r="179" spans="1:200" ht="24.95" customHeight="1" x14ac:dyDescent="0.45">
      <c r="A179" s="424"/>
      <c r="B179" s="965"/>
      <c r="C179" s="972"/>
      <c r="D179" s="611"/>
      <c r="E179" s="611"/>
      <c r="F179" s="611"/>
      <c r="G179" s="611"/>
      <c r="H179" s="611"/>
      <c r="I179" s="611"/>
      <c r="J179" s="748"/>
      <c r="K179" s="611"/>
      <c r="L179" s="600"/>
      <c r="M179" s="608">
        <f t="shared" si="1532"/>
        <v>0</v>
      </c>
      <c r="N179" s="70"/>
      <c r="O179" s="852"/>
      <c r="P179" s="866"/>
      <c r="Q179" s="852"/>
      <c r="R179" s="866"/>
      <c r="S179" s="852"/>
      <c r="T179" s="866"/>
      <c r="U179" s="867"/>
      <c r="V179" s="866"/>
      <c r="W179" s="867"/>
      <c r="X179" s="852"/>
      <c r="Y179" s="852"/>
      <c r="Z179" s="866"/>
      <c r="AA179" s="867"/>
      <c r="AB179" s="866"/>
      <c r="AC179" s="852"/>
      <c r="AD179" s="866"/>
      <c r="AE179" s="855"/>
      <c r="AF179" s="866"/>
      <c r="AG179" s="867"/>
      <c r="AH179" s="866"/>
      <c r="AI179" s="867"/>
      <c r="AJ179" s="866"/>
      <c r="AK179" s="867"/>
      <c r="AL179" s="866"/>
      <c r="AM179" s="852"/>
      <c r="AN179" s="866"/>
      <c r="AO179" s="867"/>
      <c r="AP179" s="866"/>
      <c r="AQ179" s="852"/>
      <c r="AR179" s="866"/>
      <c r="AS179" s="852"/>
      <c r="AT179" s="866"/>
      <c r="AU179" s="867"/>
      <c r="AV179" s="866"/>
      <c r="AW179" s="867"/>
      <c r="AX179" s="866"/>
      <c r="AY179" s="867"/>
      <c r="AZ179" s="866"/>
      <c r="BA179" s="867"/>
      <c r="BB179" s="866"/>
      <c r="BC179" s="867"/>
      <c r="BD179" s="866"/>
      <c r="BE179" s="867"/>
      <c r="BF179" s="867"/>
      <c r="BG179" s="867">
        <f t="shared" si="1533"/>
        <v>0</v>
      </c>
      <c r="BH179" s="84"/>
      <c r="BI179" s="424"/>
      <c r="BJ179" s="424"/>
      <c r="BK179" s="424"/>
      <c r="BL179" s="424"/>
      <c r="BM179" s="424"/>
      <c r="BN179" s="965"/>
      <c r="BO179" s="972"/>
      <c r="BP179" s="611"/>
      <c r="BQ179" s="611"/>
      <c r="BR179" s="611"/>
      <c r="BS179" s="611"/>
      <c r="BT179" s="611"/>
      <c r="BU179" s="611"/>
      <c r="BV179" s="748"/>
      <c r="BW179" s="748"/>
      <c r="BX179" s="600"/>
      <c r="BY179" s="608">
        <f t="shared" si="1547"/>
        <v>0</v>
      </c>
      <c r="BZ179" s="70"/>
      <c r="CA179" s="767"/>
      <c r="CB179" s="796"/>
      <c r="CC179" s="767"/>
      <c r="CD179" s="796"/>
      <c r="CE179" s="767"/>
      <c r="CF179" s="780"/>
      <c r="CG179" s="612"/>
      <c r="CH179" s="780"/>
      <c r="CI179" s="612"/>
      <c r="CJ179" s="612"/>
      <c r="CK179" s="767"/>
      <c r="CL179" s="780"/>
      <c r="CM179" s="612"/>
      <c r="CN179" s="780"/>
      <c r="CO179" s="767"/>
      <c r="CP179" s="780"/>
      <c r="CQ179" s="770"/>
      <c r="CR179" s="780"/>
      <c r="CS179" s="612"/>
      <c r="CT179" s="780"/>
      <c r="CU179" s="612"/>
      <c r="CV179" s="780"/>
      <c r="CW179" s="612"/>
      <c r="CX179" s="780"/>
      <c r="CY179" s="767"/>
      <c r="CZ179" s="780"/>
      <c r="DA179" s="612"/>
      <c r="DB179" s="780"/>
      <c r="DC179" s="767"/>
      <c r="DD179" s="780"/>
      <c r="DE179" s="612"/>
      <c r="DF179" s="780"/>
      <c r="DG179" s="612"/>
      <c r="DH179" s="780"/>
      <c r="DI179" s="612"/>
      <c r="DJ179" s="780"/>
      <c r="DK179" s="612"/>
      <c r="DL179" s="780"/>
      <c r="DM179" s="612"/>
      <c r="DN179" s="780"/>
      <c r="DO179" s="612"/>
      <c r="DP179" s="780"/>
      <c r="DQ179" s="612"/>
      <c r="DR179" s="612"/>
      <c r="DS179" s="612">
        <f t="shared" si="1548"/>
        <v>0</v>
      </c>
      <c r="DT179" s="84"/>
      <c r="DU179" s="424"/>
      <c r="DV179" s="424"/>
      <c r="DW179" s="424"/>
      <c r="DX179" s="424"/>
      <c r="DY179" s="424"/>
      <c r="DZ179" s="965"/>
      <c r="EA179" s="972"/>
      <c r="EB179" s="611"/>
      <c r="EC179" s="424"/>
      <c r="ED179" s="424"/>
      <c r="EE179" s="424"/>
      <c r="EF179" s="424"/>
      <c r="EG179" s="424"/>
      <c r="EH179" s="424"/>
      <c r="EI179" s="424"/>
      <c r="EJ179" s="429">
        <f t="shared" si="1170"/>
        <v>0</v>
      </c>
      <c r="EK179" s="429">
        <f t="shared" si="1171"/>
        <v>0</v>
      </c>
      <c r="EL179" s="429">
        <f t="shared" si="1172"/>
        <v>0</v>
      </c>
      <c r="EM179" s="1058">
        <f t="shared" si="1173"/>
        <v>0</v>
      </c>
      <c r="EN179" s="1058">
        <f t="shared" si="1174"/>
        <v>0</v>
      </c>
      <c r="EO179" s="1058">
        <f t="shared" si="1175"/>
        <v>0</v>
      </c>
      <c r="EP179" s="1058">
        <f t="shared" si="1176"/>
        <v>0</v>
      </c>
      <c r="EQ179" s="1058">
        <f t="shared" si="1177"/>
        <v>0</v>
      </c>
      <c r="ER179" s="1058">
        <f t="shared" si="1178"/>
        <v>0</v>
      </c>
      <c r="ES179" s="1058">
        <f t="shared" si="1179"/>
        <v>0</v>
      </c>
      <c r="ET179" s="1058">
        <f t="shared" si="1180"/>
        <v>0</v>
      </c>
      <c r="EU179" s="1058">
        <f t="shared" si="1181"/>
        <v>0</v>
      </c>
      <c r="EV179" s="1058">
        <f t="shared" si="1182"/>
        <v>0</v>
      </c>
      <c r="EW179" s="1058">
        <f t="shared" si="1183"/>
        <v>0</v>
      </c>
      <c r="EX179" s="1058">
        <f t="shared" si="1184"/>
        <v>0</v>
      </c>
      <c r="EY179" s="1058">
        <f t="shared" si="1185"/>
        <v>0</v>
      </c>
      <c r="EZ179" s="1058">
        <f t="shared" si="1186"/>
        <v>0</v>
      </c>
      <c r="FA179" s="1058">
        <f t="shared" si="1187"/>
        <v>0</v>
      </c>
      <c r="FB179" s="1058">
        <f t="shared" si="1188"/>
        <v>0</v>
      </c>
      <c r="FC179" s="1058">
        <f t="shared" si="1189"/>
        <v>0</v>
      </c>
      <c r="FD179" s="1058">
        <f t="shared" si="1190"/>
        <v>0</v>
      </c>
      <c r="FE179" s="1058">
        <f t="shared" si="1191"/>
        <v>0</v>
      </c>
      <c r="FF179" s="1058">
        <f t="shared" si="1192"/>
        <v>0</v>
      </c>
      <c r="FG179" s="1058">
        <f t="shared" si="1193"/>
        <v>0</v>
      </c>
      <c r="FH179" s="1058">
        <f t="shared" si="1194"/>
        <v>0</v>
      </c>
      <c r="FI179" s="1058">
        <f t="shared" si="1195"/>
        <v>0</v>
      </c>
      <c r="FJ179" s="1058">
        <f t="shared" si="1196"/>
        <v>0</v>
      </c>
      <c r="FK179" s="1058">
        <f t="shared" si="1197"/>
        <v>0</v>
      </c>
      <c r="FL179" s="1058">
        <f t="shared" si="1198"/>
        <v>0</v>
      </c>
      <c r="FM179" s="1058">
        <f t="shared" si="1199"/>
        <v>0</v>
      </c>
      <c r="FN179" s="1058">
        <f t="shared" si="1200"/>
        <v>0</v>
      </c>
      <c r="FO179" s="1059">
        <f t="shared" si="1201"/>
        <v>0</v>
      </c>
      <c r="FP179" s="1058">
        <f t="shared" si="1202"/>
        <v>0</v>
      </c>
      <c r="FQ179" s="1058">
        <f t="shared" si="1203"/>
        <v>0</v>
      </c>
      <c r="FR179" s="1058">
        <f t="shared" si="1204"/>
        <v>0</v>
      </c>
      <c r="FS179" s="1058">
        <f t="shared" si="1205"/>
        <v>0</v>
      </c>
      <c r="FT179" s="1058">
        <f t="shared" si="1206"/>
        <v>0</v>
      </c>
      <c r="FU179" s="1058">
        <f t="shared" si="1207"/>
        <v>0</v>
      </c>
      <c r="FV179" s="1058">
        <f t="shared" si="1208"/>
        <v>0</v>
      </c>
      <c r="FW179" s="1058">
        <f t="shared" si="1209"/>
        <v>0</v>
      </c>
      <c r="FX179" s="1058">
        <f t="shared" si="1210"/>
        <v>0</v>
      </c>
      <c r="FY179" s="1058">
        <f t="shared" si="1211"/>
        <v>0</v>
      </c>
      <c r="FZ179" s="1058">
        <f t="shared" si="1212"/>
        <v>0</v>
      </c>
      <c r="GA179" s="1058">
        <f t="shared" si="1213"/>
        <v>0</v>
      </c>
      <c r="GB179" s="1058">
        <f t="shared" si="1214"/>
        <v>0</v>
      </c>
      <c r="GC179" s="1058">
        <f t="shared" si="1215"/>
        <v>0</v>
      </c>
      <c r="GE179" s="1058">
        <v>0</v>
      </c>
      <c r="GF179" s="1058">
        <v>0</v>
      </c>
      <c r="GG179" s="424"/>
      <c r="GH179" s="424"/>
      <c r="GI179" s="424"/>
      <c r="GJ179" s="424"/>
      <c r="GL179" s="559"/>
      <c r="GM179" s="559"/>
      <c r="GN179" s="423"/>
      <c r="GO179" s="426"/>
      <c r="GP179" s="426"/>
      <c r="GQ179" s="406"/>
      <c r="GR179" s="406"/>
    </row>
    <row r="180" spans="1:200" ht="24.95" customHeight="1" x14ac:dyDescent="0.45">
      <c r="A180" s="424"/>
      <c r="B180" s="971"/>
      <c r="C180" s="972"/>
      <c r="D180" s="611"/>
      <c r="E180" s="40"/>
      <c r="F180" s="40"/>
      <c r="G180" s="40"/>
      <c r="H180" s="40"/>
      <c r="I180" s="40"/>
      <c r="J180" s="660"/>
      <c r="K180" s="40"/>
      <c r="L180" s="49"/>
      <c r="M180" s="608">
        <f t="shared" si="1532"/>
        <v>0</v>
      </c>
      <c r="N180" s="70"/>
      <c r="O180" s="852"/>
      <c r="P180" s="866"/>
      <c r="Q180" s="852"/>
      <c r="R180" s="866"/>
      <c r="S180" s="852"/>
      <c r="T180" s="866"/>
      <c r="U180" s="867"/>
      <c r="V180" s="866"/>
      <c r="W180" s="867"/>
      <c r="X180" s="852"/>
      <c r="Y180" s="852"/>
      <c r="Z180" s="866"/>
      <c r="AA180" s="867"/>
      <c r="AB180" s="866"/>
      <c r="AC180" s="852"/>
      <c r="AD180" s="866"/>
      <c r="AE180" s="855"/>
      <c r="AF180" s="866"/>
      <c r="AG180" s="867"/>
      <c r="AH180" s="866"/>
      <c r="AI180" s="867"/>
      <c r="AJ180" s="866"/>
      <c r="AK180" s="867"/>
      <c r="AL180" s="866"/>
      <c r="AM180" s="852"/>
      <c r="AN180" s="866"/>
      <c r="AO180" s="867"/>
      <c r="AP180" s="866"/>
      <c r="AQ180" s="852"/>
      <c r="AR180" s="866"/>
      <c r="AS180" s="852"/>
      <c r="AT180" s="866"/>
      <c r="AU180" s="867"/>
      <c r="AV180" s="866"/>
      <c r="AW180" s="867"/>
      <c r="AX180" s="866"/>
      <c r="AY180" s="867"/>
      <c r="AZ180" s="866"/>
      <c r="BA180" s="867"/>
      <c r="BB180" s="866"/>
      <c r="BC180" s="867"/>
      <c r="BD180" s="866"/>
      <c r="BE180" s="867"/>
      <c r="BF180" s="867"/>
      <c r="BG180" s="867">
        <f t="shared" si="1533"/>
        <v>0</v>
      </c>
      <c r="BH180" s="84"/>
      <c r="BI180" s="424"/>
      <c r="BJ180" s="424"/>
      <c r="BK180" s="424"/>
      <c r="BL180" s="424"/>
      <c r="BM180" s="424"/>
      <c r="BN180" s="971"/>
      <c r="BO180" s="972"/>
      <c r="BP180" s="611"/>
      <c r="BQ180" s="40"/>
      <c r="BR180" s="40"/>
      <c r="BS180" s="40"/>
      <c r="BT180" s="40"/>
      <c r="BU180" s="40"/>
      <c r="BV180" s="660"/>
      <c r="BW180" s="660"/>
      <c r="BX180" s="49"/>
      <c r="BY180" s="608">
        <f t="shared" si="1547"/>
        <v>0</v>
      </c>
      <c r="BZ180" s="70"/>
      <c r="CA180" s="767"/>
      <c r="CB180" s="796"/>
      <c r="CC180" s="767"/>
      <c r="CD180" s="796"/>
      <c r="CE180" s="767"/>
      <c r="CF180" s="780"/>
      <c r="CG180" s="612"/>
      <c r="CH180" s="780"/>
      <c r="CI180" s="612"/>
      <c r="CJ180" s="612"/>
      <c r="CK180" s="767"/>
      <c r="CL180" s="780"/>
      <c r="CM180" s="612"/>
      <c r="CN180" s="780"/>
      <c r="CO180" s="767"/>
      <c r="CP180" s="780"/>
      <c r="CQ180" s="770"/>
      <c r="CR180" s="780"/>
      <c r="CS180" s="612"/>
      <c r="CT180" s="780"/>
      <c r="CU180" s="612"/>
      <c r="CV180" s="780"/>
      <c r="CW180" s="612"/>
      <c r="CX180" s="780"/>
      <c r="CY180" s="767"/>
      <c r="CZ180" s="780"/>
      <c r="DA180" s="612"/>
      <c r="DB180" s="780"/>
      <c r="DC180" s="767"/>
      <c r="DD180" s="780"/>
      <c r="DE180" s="612"/>
      <c r="DF180" s="780"/>
      <c r="DG180" s="612"/>
      <c r="DH180" s="780"/>
      <c r="DI180" s="612"/>
      <c r="DJ180" s="780"/>
      <c r="DK180" s="612"/>
      <c r="DL180" s="780"/>
      <c r="DM180" s="612"/>
      <c r="DN180" s="780"/>
      <c r="DO180" s="612"/>
      <c r="DP180" s="780"/>
      <c r="DQ180" s="612"/>
      <c r="DR180" s="612"/>
      <c r="DS180" s="612">
        <f t="shared" si="1548"/>
        <v>0</v>
      </c>
      <c r="DT180" s="84"/>
      <c r="DU180" s="424"/>
      <c r="DV180" s="424"/>
      <c r="DW180" s="424"/>
      <c r="DX180" s="424"/>
      <c r="DY180" s="424"/>
      <c r="DZ180" s="971"/>
      <c r="EA180" s="972"/>
      <c r="EB180" s="611"/>
      <c r="EC180" s="424"/>
      <c r="ED180" s="424"/>
      <c r="EE180" s="424"/>
      <c r="EF180" s="424"/>
      <c r="EG180" s="424"/>
      <c r="EH180" s="424"/>
      <c r="EI180" s="424"/>
      <c r="EJ180" s="429">
        <f t="shared" si="1170"/>
        <v>0</v>
      </c>
      <c r="EK180" s="429">
        <f t="shared" si="1171"/>
        <v>0</v>
      </c>
      <c r="EL180" s="429">
        <f t="shared" si="1172"/>
        <v>0</v>
      </c>
      <c r="EM180" s="1058">
        <f t="shared" si="1173"/>
        <v>0</v>
      </c>
      <c r="EN180" s="1058">
        <f t="shared" si="1174"/>
        <v>0</v>
      </c>
      <c r="EO180" s="1058">
        <f t="shared" si="1175"/>
        <v>0</v>
      </c>
      <c r="EP180" s="1058">
        <f t="shared" si="1176"/>
        <v>0</v>
      </c>
      <c r="EQ180" s="1058">
        <f t="shared" si="1177"/>
        <v>0</v>
      </c>
      <c r="ER180" s="1058">
        <f t="shared" si="1178"/>
        <v>0</v>
      </c>
      <c r="ES180" s="1058">
        <f t="shared" si="1179"/>
        <v>0</v>
      </c>
      <c r="ET180" s="1058">
        <f t="shared" si="1180"/>
        <v>0</v>
      </c>
      <c r="EU180" s="1058">
        <f t="shared" si="1181"/>
        <v>0</v>
      </c>
      <c r="EV180" s="1058">
        <f t="shared" si="1182"/>
        <v>0</v>
      </c>
      <c r="EW180" s="1058">
        <f t="shared" si="1183"/>
        <v>0</v>
      </c>
      <c r="EX180" s="1058">
        <f t="shared" si="1184"/>
        <v>0</v>
      </c>
      <c r="EY180" s="1058">
        <f t="shared" si="1185"/>
        <v>0</v>
      </c>
      <c r="EZ180" s="1058">
        <f t="shared" si="1186"/>
        <v>0</v>
      </c>
      <c r="FA180" s="1058">
        <f t="shared" si="1187"/>
        <v>0</v>
      </c>
      <c r="FB180" s="1058">
        <f t="shared" si="1188"/>
        <v>0</v>
      </c>
      <c r="FC180" s="1058">
        <f t="shared" si="1189"/>
        <v>0</v>
      </c>
      <c r="FD180" s="1058">
        <f t="shared" si="1190"/>
        <v>0</v>
      </c>
      <c r="FE180" s="1058">
        <f t="shared" si="1191"/>
        <v>0</v>
      </c>
      <c r="FF180" s="1058">
        <f t="shared" si="1192"/>
        <v>0</v>
      </c>
      <c r="FG180" s="1058">
        <f t="shared" si="1193"/>
        <v>0</v>
      </c>
      <c r="FH180" s="1058">
        <f t="shared" si="1194"/>
        <v>0</v>
      </c>
      <c r="FI180" s="1058">
        <f t="shared" si="1195"/>
        <v>0</v>
      </c>
      <c r="FJ180" s="1058">
        <f t="shared" si="1196"/>
        <v>0</v>
      </c>
      <c r="FK180" s="1058">
        <f t="shared" si="1197"/>
        <v>0</v>
      </c>
      <c r="FL180" s="1058">
        <f t="shared" si="1198"/>
        <v>0</v>
      </c>
      <c r="FM180" s="1058">
        <f t="shared" si="1199"/>
        <v>0</v>
      </c>
      <c r="FN180" s="1058">
        <f t="shared" si="1200"/>
        <v>0</v>
      </c>
      <c r="FO180" s="1059">
        <f t="shared" si="1201"/>
        <v>0</v>
      </c>
      <c r="FP180" s="1058">
        <f t="shared" si="1202"/>
        <v>0</v>
      </c>
      <c r="FQ180" s="1058">
        <f t="shared" si="1203"/>
        <v>0</v>
      </c>
      <c r="FR180" s="1058">
        <f t="shared" si="1204"/>
        <v>0</v>
      </c>
      <c r="FS180" s="1058">
        <f t="shared" si="1205"/>
        <v>0</v>
      </c>
      <c r="FT180" s="1058">
        <f t="shared" si="1206"/>
        <v>0</v>
      </c>
      <c r="FU180" s="1058">
        <f t="shared" si="1207"/>
        <v>0</v>
      </c>
      <c r="FV180" s="1058">
        <f t="shared" si="1208"/>
        <v>0</v>
      </c>
      <c r="FW180" s="1058">
        <f t="shared" si="1209"/>
        <v>0</v>
      </c>
      <c r="FX180" s="1058">
        <f t="shared" si="1210"/>
        <v>0</v>
      </c>
      <c r="FY180" s="1058">
        <f t="shared" si="1211"/>
        <v>0</v>
      </c>
      <c r="FZ180" s="1058">
        <f t="shared" si="1212"/>
        <v>0</v>
      </c>
      <c r="GA180" s="1058">
        <f t="shared" si="1213"/>
        <v>0</v>
      </c>
      <c r="GB180" s="1058">
        <f t="shared" si="1214"/>
        <v>0</v>
      </c>
      <c r="GC180" s="1058">
        <f t="shared" si="1215"/>
        <v>0</v>
      </c>
      <c r="GE180" s="1058">
        <v>0</v>
      </c>
      <c r="GF180" s="1058">
        <v>0</v>
      </c>
      <c r="GG180" s="424"/>
      <c r="GH180" s="424"/>
      <c r="GI180" s="424"/>
      <c r="GJ180" s="424"/>
      <c r="GL180" s="559"/>
      <c r="GM180" s="559"/>
      <c r="GN180" s="9"/>
      <c r="GO180" s="17"/>
      <c r="GP180" s="17"/>
      <c r="GQ180" s="406"/>
      <c r="GR180" s="406"/>
    </row>
    <row r="181" spans="1:200" s="542" customFormat="1" ht="24.75" customHeight="1" x14ac:dyDescent="0.45">
      <c r="A181" s="541">
        <v>13</v>
      </c>
      <c r="B181" s="974" t="s">
        <v>662</v>
      </c>
      <c r="C181" s="975" t="s">
        <v>646</v>
      </c>
      <c r="D181" s="927">
        <v>1</v>
      </c>
      <c r="E181" s="541"/>
      <c r="F181" s="541"/>
      <c r="G181" s="541"/>
      <c r="H181" s="541"/>
      <c r="I181" s="541"/>
      <c r="J181" s="541"/>
      <c r="K181" s="541"/>
      <c r="L181" s="541">
        <f t="shared" ref="L181:AQ181" si="1549">SUM(L182:L195)</f>
        <v>292</v>
      </c>
      <c r="M181" s="541">
        <f t="shared" si="1549"/>
        <v>130</v>
      </c>
      <c r="N181" s="541">
        <f t="shared" si="1549"/>
        <v>72</v>
      </c>
      <c r="O181" s="765">
        <f t="shared" si="1549"/>
        <v>72</v>
      </c>
      <c r="P181" s="765">
        <f t="shared" si="1549"/>
        <v>26</v>
      </c>
      <c r="Q181" s="765">
        <f t="shared" si="1549"/>
        <v>20</v>
      </c>
      <c r="R181" s="765">
        <f t="shared" si="1549"/>
        <v>32</v>
      </c>
      <c r="S181" s="765">
        <f t="shared" si="1549"/>
        <v>32</v>
      </c>
      <c r="T181" s="765">
        <f t="shared" si="1549"/>
        <v>0</v>
      </c>
      <c r="U181" s="765">
        <f t="shared" si="1549"/>
        <v>0</v>
      </c>
      <c r="V181" s="765">
        <f t="shared" si="1549"/>
        <v>0</v>
      </c>
      <c r="W181" s="765">
        <f t="shared" si="1549"/>
        <v>0</v>
      </c>
      <c r="X181" s="765">
        <f t="shared" si="1549"/>
        <v>4</v>
      </c>
      <c r="Y181" s="765">
        <f t="shared" si="1549"/>
        <v>5</v>
      </c>
      <c r="Z181" s="765">
        <f t="shared" si="1549"/>
        <v>0</v>
      </c>
      <c r="AA181" s="765">
        <f t="shared" si="1549"/>
        <v>0</v>
      </c>
      <c r="AB181" s="765">
        <f t="shared" si="1549"/>
        <v>34</v>
      </c>
      <c r="AC181" s="765">
        <f t="shared" si="1549"/>
        <v>212.5</v>
      </c>
      <c r="AD181" s="765">
        <f t="shared" si="1549"/>
        <v>1</v>
      </c>
      <c r="AE181" s="765">
        <f t="shared" si="1549"/>
        <v>15</v>
      </c>
      <c r="AF181" s="765">
        <f t="shared" si="1549"/>
        <v>2</v>
      </c>
      <c r="AG181" s="765">
        <f t="shared" si="1549"/>
        <v>36</v>
      </c>
      <c r="AH181" s="765">
        <f t="shared" si="1549"/>
        <v>0</v>
      </c>
      <c r="AI181" s="765">
        <f t="shared" si="1549"/>
        <v>0</v>
      </c>
      <c r="AJ181" s="765">
        <f t="shared" si="1549"/>
        <v>0</v>
      </c>
      <c r="AK181" s="765">
        <f t="shared" si="1549"/>
        <v>0</v>
      </c>
      <c r="AL181" s="765">
        <f t="shared" si="1549"/>
        <v>1</v>
      </c>
      <c r="AM181" s="765">
        <f t="shared" si="1549"/>
        <v>62</v>
      </c>
      <c r="AN181" s="765">
        <f t="shared" si="1549"/>
        <v>0</v>
      </c>
      <c r="AO181" s="765">
        <f t="shared" si="1549"/>
        <v>0</v>
      </c>
      <c r="AP181" s="765">
        <f t="shared" si="1549"/>
        <v>0</v>
      </c>
      <c r="AQ181" s="765">
        <f t="shared" si="1549"/>
        <v>0</v>
      </c>
      <c r="AR181" s="765">
        <f t="shared" ref="AR181:BG181" si="1550">SUM(AR182:AR195)</f>
        <v>1</v>
      </c>
      <c r="AS181" s="765">
        <f t="shared" si="1550"/>
        <v>0</v>
      </c>
      <c r="AT181" s="765">
        <f t="shared" si="1550"/>
        <v>0</v>
      </c>
      <c r="AU181" s="765">
        <f t="shared" si="1550"/>
        <v>0</v>
      </c>
      <c r="AV181" s="765">
        <f t="shared" si="1550"/>
        <v>0</v>
      </c>
      <c r="AW181" s="765">
        <f t="shared" si="1550"/>
        <v>0</v>
      </c>
      <c r="AX181" s="765">
        <f t="shared" si="1550"/>
        <v>2</v>
      </c>
      <c r="AY181" s="765">
        <f t="shared" si="1550"/>
        <v>4</v>
      </c>
      <c r="AZ181" s="765">
        <f t="shared" si="1550"/>
        <v>0</v>
      </c>
      <c r="BA181" s="765">
        <f t="shared" si="1550"/>
        <v>0</v>
      </c>
      <c r="BB181" s="765">
        <f t="shared" si="1550"/>
        <v>0</v>
      </c>
      <c r="BC181" s="765">
        <f t="shared" si="1550"/>
        <v>0</v>
      </c>
      <c r="BD181" s="765">
        <f t="shared" si="1550"/>
        <v>0</v>
      </c>
      <c r="BE181" s="765">
        <f t="shared" si="1550"/>
        <v>0</v>
      </c>
      <c r="BF181" s="765">
        <f t="shared" si="1550"/>
        <v>462.5</v>
      </c>
      <c r="BG181" s="765">
        <f t="shared" si="1550"/>
        <v>132</v>
      </c>
      <c r="BH181" s="540"/>
      <c r="BI181" s="541"/>
      <c r="BJ181" s="541"/>
      <c r="BK181" s="541"/>
      <c r="BL181" s="541"/>
      <c r="BM181" s="541">
        <v>13</v>
      </c>
      <c r="BN181" s="974" t="s">
        <v>662</v>
      </c>
      <c r="BO181" s="975" t="s">
        <v>646</v>
      </c>
      <c r="BP181" s="927">
        <v>1</v>
      </c>
      <c r="BQ181" s="541"/>
      <c r="BR181" s="541"/>
      <c r="BS181" s="541"/>
      <c r="BT181" s="541"/>
      <c r="BU181" s="541"/>
      <c r="BV181" s="541"/>
      <c r="BW181" s="541"/>
      <c r="BX181" s="541">
        <f t="shared" ref="BX181:DC181" si="1551">SUM(BX182:BX195)</f>
        <v>330</v>
      </c>
      <c r="BY181" s="541">
        <f t="shared" si="1551"/>
        <v>94</v>
      </c>
      <c r="BZ181" s="541">
        <f t="shared" si="1551"/>
        <v>66</v>
      </c>
      <c r="CA181" s="765">
        <f t="shared" si="1551"/>
        <v>66</v>
      </c>
      <c r="CB181" s="765">
        <f t="shared" si="1551"/>
        <v>28</v>
      </c>
      <c r="CC181" s="765">
        <f t="shared" si="1551"/>
        <v>0</v>
      </c>
      <c r="CD181" s="765">
        <f t="shared" si="1551"/>
        <v>0</v>
      </c>
      <c r="CE181" s="765">
        <f t="shared" si="1551"/>
        <v>0</v>
      </c>
      <c r="CF181" s="765">
        <f t="shared" si="1551"/>
        <v>0</v>
      </c>
      <c r="CG181" s="765">
        <f t="shared" si="1551"/>
        <v>0</v>
      </c>
      <c r="CH181" s="765">
        <f t="shared" si="1551"/>
        <v>0</v>
      </c>
      <c r="CI181" s="765">
        <f t="shared" si="1551"/>
        <v>0</v>
      </c>
      <c r="CJ181" s="765">
        <f t="shared" si="1551"/>
        <v>0</v>
      </c>
      <c r="CK181" s="765">
        <f t="shared" si="1551"/>
        <v>9</v>
      </c>
      <c r="CL181" s="765">
        <f t="shared" si="1551"/>
        <v>0</v>
      </c>
      <c r="CM181" s="765">
        <f t="shared" si="1551"/>
        <v>0</v>
      </c>
      <c r="CN181" s="765">
        <f t="shared" si="1551"/>
        <v>0</v>
      </c>
      <c r="CO181" s="765">
        <f t="shared" si="1551"/>
        <v>0</v>
      </c>
      <c r="CP181" s="765">
        <f t="shared" si="1551"/>
        <v>1</v>
      </c>
      <c r="CQ181" s="765">
        <f t="shared" si="1551"/>
        <v>15</v>
      </c>
      <c r="CR181" s="765">
        <f t="shared" si="1551"/>
        <v>0</v>
      </c>
      <c r="CS181" s="765">
        <f t="shared" si="1551"/>
        <v>0</v>
      </c>
      <c r="CT181" s="765">
        <f t="shared" si="1551"/>
        <v>0</v>
      </c>
      <c r="CU181" s="765">
        <f t="shared" si="1551"/>
        <v>0</v>
      </c>
      <c r="CV181" s="765">
        <f t="shared" si="1551"/>
        <v>0</v>
      </c>
      <c r="CW181" s="765">
        <f t="shared" si="1551"/>
        <v>0</v>
      </c>
      <c r="CX181" s="765">
        <f t="shared" si="1551"/>
        <v>0</v>
      </c>
      <c r="CY181" s="765">
        <f t="shared" si="1551"/>
        <v>0</v>
      </c>
      <c r="CZ181" s="765">
        <f t="shared" si="1551"/>
        <v>0</v>
      </c>
      <c r="DA181" s="765">
        <f t="shared" si="1551"/>
        <v>0</v>
      </c>
      <c r="DB181" s="765">
        <f t="shared" si="1551"/>
        <v>0</v>
      </c>
      <c r="DC181" s="765">
        <f t="shared" si="1551"/>
        <v>0</v>
      </c>
      <c r="DD181" s="765">
        <f t="shared" ref="DD181:DS181" si="1552">SUM(DD182:DD195)</f>
        <v>0</v>
      </c>
      <c r="DE181" s="765">
        <f t="shared" si="1552"/>
        <v>0</v>
      </c>
      <c r="DF181" s="765">
        <f t="shared" si="1552"/>
        <v>0</v>
      </c>
      <c r="DG181" s="765">
        <f t="shared" si="1552"/>
        <v>0</v>
      </c>
      <c r="DH181" s="765">
        <f t="shared" si="1552"/>
        <v>0</v>
      </c>
      <c r="DI181" s="765">
        <f t="shared" si="1552"/>
        <v>0</v>
      </c>
      <c r="DJ181" s="765">
        <f t="shared" si="1552"/>
        <v>0</v>
      </c>
      <c r="DK181" s="765">
        <f t="shared" si="1552"/>
        <v>0</v>
      </c>
      <c r="DL181" s="765">
        <f t="shared" si="1552"/>
        <v>0</v>
      </c>
      <c r="DM181" s="765">
        <f t="shared" si="1552"/>
        <v>0</v>
      </c>
      <c r="DN181" s="765">
        <f t="shared" si="1552"/>
        <v>0</v>
      </c>
      <c r="DO181" s="765">
        <f t="shared" si="1552"/>
        <v>0</v>
      </c>
      <c r="DP181" s="765">
        <f t="shared" si="1552"/>
        <v>0</v>
      </c>
      <c r="DQ181" s="765">
        <f t="shared" si="1552"/>
        <v>0</v>
      </c>
      <c r="DR181" s="765">
        <f t="shared" si="1552"/>
        <v>90</v>
      </c>
      <c r="DS181" s="765">
        <f t="shared" si="1552"/>
        <v>66</v>
      </c>
      <c r="DT181" s="540"/>
      <c r="DU181" s="541"/>
      <c r="DV181" s="541"/>
      <c r="DW181" s="541"/>
      <c r="DX181" s="541"/>
      <c r="DY181" s="541">
        <v>13</v>
      </c>
      <c r="DZ181" s="974" t="s">
        <v>662</v>
      </c>
      <c r="EA181" s="975" t="s">
        <v>646</v>
      </c>
      <c r="EB181" s="927">
        <v>1</v>
      </c>
      <c r="EC181" s="541"/>
      <c r="ED181" s="541"/>
      <c r="EE181" s="541"/>
      <c r="EF181" s="541"/>
      <c r="EG181" s="541"/>
      <c r="EH181" s="541"/>
      <c r="EI181" s="541"/>
      <c r="EJ181" s="677">
        <f t="shared" si="1170"/>
        <v>622</v>
      </c>
      <c r="EK181" s="677">
        <f t="shared" si="1171"/>
        <v>224</v>
      </c>
      <c r="EL181" s="677">
        <f t="shared" si="1172"/>
        <v>138</v>
      </c>
      <c r="EM181" s="1059">
        <f t="shared" si="1173"/>
        <v>138</v>
      </c>
      <c r="EN181" s="1059">
        <f t="shared" si="1174"/>
        <v>54</v>
      </c>
      <c r="EO181" s="1059">
        <f t="shared" si="1175"/>
        <v>20</v>
      </c>
      <c r="EP181" s="1059">
        <f t="shared" si="1176"/>
        <v>32</v>
      </c>
      <c r="EQ181" s="1059">
        <f t="shared" si="1177"/>
        <v>32</v>
      </c>
      <c r="ER181" s="1059">
        <f t="shared" si="1178"/>
        <v>0</v>
      </c>
      <c r="ES181" s="1059">
        <f t="shared" si="1179"/>
        <v>0</v>
      </c>
      <c r="ET181" s="1059">
        <f t="shared" si="1180"/>
        <v>0</v>
      </c>
      <c r="EU181" s="1059">
        <f t="shared" si="1181"/>
        <v>0</v>
      </c>
      <c r="EV181" s="1059">
        <f t="shared" si="1182"/>
        <v>4</v>
      </c>
      <c r="EW181" s="1059">
        <f t="shared" si="1183"/>
        <v>14</v>
      </c>
      <c r="EX181" s="1059">
        <f t="shared" si="1184"/>
        <v>0</v>
      </c>
      <c r="EY181" s="1059">
        <f t="shared" si="1185"/>
        <v>0</v>
      </c>
      <c r="EZ181" s="1059">
        <f t="shared" si="1186"/>
        <v>34</v>
      </c>
      <c r="FA181" s="1059">
        <f t="shared" si="1187"/>
        <v>212.5</v>
      </c>
      <c r="FB181" s="1059">
        <f t="shared" si="1188"/>
        <v>2</v>
      </c>
      <c r="FC181" s="1059">
        <f t="shared" si="1189"/>
        <v>30</v>
      </c>
      <c r="FD181" s="1059">
        <f t="shared" si="1190"/>
        <v>2</v>
      </c>
      <c r="FE181" s="1059">
        <f t="shared" si="1191"/>
        <v>36</v>
      </c>
      <c r="FF181" s="1059">
        <f t="shared" si="1192"/>
        <v>0</v>
      </c>
      <c r="FG181" s="1059">
        <f t="shared" si="1193"/>
        <v>0</v>
      </c>
      <c r="FH181" s="1059">
        <f t="shared" si="1194"/>
        <v>0</v>
      </c>
      <c r="FI181" s="1059">
        <f t="shared" si="1195"/>
        <v>0</v>
      </c>
      <c r="FJ181" s="1059">
        <f t="shared" si="1196"/>
        <v>1</v>
      </c>
      <c r="FK181" s="1059">
        <f t="shared" si="1197"/>
        <v>62</v>
      </c>
      <c r="FL181" s="1059">
        <f t="shared" si="1198"/>
        <v>0</v>
      </c>
      <c r="FM181" s="1059">
        <f t="shared" si="1199"/>
        <v>0</v>
      </c>
      <c r="FN181" s="1059">
        <f t="shared" si="1200"/>
        <v>0</v>
      </c>
      <c r="FO181" s="1059">
        <f t="shared" si="1201"/>
        <v>0</v>
      </c>
      <c r="FP181" s="1059">
        <f t="shared" si="1202"/>
        <v>1</v>
      </c>
      <c r="FQ181" s="1059">
        <f t="shared" si="1203"/>
        <v>0</v>
      </c>
      <c r="FR181" s="1059">
        <f t="shared" si="1204"/>
        <v>0</v>
      </c>
      <c r="FS181" s="1059">
        <f t="shared" si="1205"/>
        <v>0</v>
      </c>
      <c r="FT181" s="1059">
        <f t="shared" si="1206"/>
        <v>0</v>
      </c>
      <c r="FU181" s="1059">
        <f t="shared" si="1207"/>
        <v>0</v>
      </c>
      <c r="FV181" s="1059">
        <f t="shared" si="1208"/>
        <v>2</v>
      </c>
      <c r="FW181" s="1059">
        <f t="shared" si="1209"/>
        <v>4</v>
      </c>
      <c r="FX181" s="1059">
        <f t="shared" si="1210"/>
        <v>0</v>
      </c>
      <c r="FY181" s="1059">
        <f t="shared" si="1211"/>
        <v>0</v>
      </c>
      <c r="FZ181" s="1059">
        <f t="shared" si="1212"/>
        <v>0</v>
      </c>
      <c r="GA181" s="1059">
        <f t="shared" si="1213"/>
        <v>0</v>
      </c>
      <c r="GB181" s="1059">
        <f t="shared" si="1214"/>
        <v>0</v>
      </c>
      <c r="GC181" s="1059">
        <f t="shared" si="1215"/>
        <v>0</v>
      </c>
      <c r="GE181" s="1059">
        <v>552.5</v>
      </c>
      <c r="GF181" s="1059">
        <v>198</v>
      </c>
      <c r="GG181" s="541"/>
      <c r="GH181" s="541"/>
      <c r="GI181" s="541"/>
      <c r="GJ181" s="541"/>
      <c r="GL181" s="564">
        <v>550</v>
      </c>
      <c r="GM181" s="564">
        <v>150</v>
      </c>
      <c r="GN181" s="470" t="s">
        <v>662</v>
      </c>
      <c r="GO181" s="463" t="s">
        <v>646</v>
      </c>
      <c r="GP181" s="463">
        <v>1</v>
      </c>
      <c r="GQ181" s="543"/>
      <c r="GR181" s="565"/>
    </row>
    <row r="182" spans="1:200" ht="24.95" customHeight="1" x14ac:dyDescent="0.45">
      <c r="A182" s="424"/>
      <c r="B182" s="951" t="s">
        <v>148</v>
      </c>
      <c r="C182" s="952" t="s">
        <v>183</v>
      </c>
      <c r="D182" s="929" t="s">
        <v>24</v>
      </c>
      <c r="E182" s="593" t="s">
        <v>356</v>
      </c>
      <c r="F182" s="592" t="s">
        <v>448</v>
      </c>
      <c r="G182" s="593">
        <v>7</v>
      </c>
      <c r="H182" s="593">
        <v>5</v>
      </c>
      <c r="I182" s="593">
        <v>1</v>
      </c>
      <c r="J182" s="660">
        <v>1</v>
      </c>
      <c r="K182" s="593">
        <v>1</v>
      </c>
      <c r="L182" s="591">
        <v>50</v>
      </c>
      <c r="M182" s="594">
        <f t="shared" ref="M182:M190" si="1553">SUM(N182+P182+R182+T182+V182)</f>
        <v>26</v>
      </c>
      <c r="N182" s="595"/>
      <c r="O182" s="852"/>
      <c r="P182" s="853">
        <v>10</v>
      </c>
      <c r="Q182" s="852">
        <f t="shared" ref="Q182:Q183" si="1554">P182*J182</f>
        <v>10</v>
      </c>
      <c r="R182" s="853">
        <v>16</v>
      </c>
      <c r="S182" s="852">
        <f t="shared" ref="S182" si="1555">SUM(R182)*J182</f>
        <v>16</v>
      </c>
      <c r="T182" s="853"/>
      <c r="U182" s="854">
        <f t="shared" ref="U182" si="1556">SUM(T182)*K182</f>
        <v>0</v>
      </c>
      <c r="V182" s="853"/>
      <c r="W182" s="854">
        <f t="shared" ref="W182" si="1557">SUM(V182)*J182*5</f>
        <v>0</v>
      </c>
      <c r="X182" s="854">
        <f t="shared" ref="X182" si="1558">SUM(J182*AX182*2+K182*AZ182*2)</f>
        <v>2</v>
      </c>
      <c r="Y182" s="852">
        <f t="shared" ref="Y182" si="1559">SUM(L182*5/100*J182)</f>
        <v>2.5</v>
      </c>
      <c r="Z182" s="853"/>
      <c r="AA182" s="854"/>
      <c r="AB182" s="853"/>
      <c r="AC182" s="852">
        <f t="shared" ref="AC182:AC183" si="1560">SUM(AB182)*3*H182/5</f>
        <v>0</v>
      </c>
      <c r="AD182" s="853"/>
      <c r="AE182" s="855">
        <f t="shared" ref="AE182" si="1561">SUM(AD182*H182*(30+4))</f>
        <v>0</v>
      </c>
      <c r="AF182" s="853">
        <v>1</v>
      </c>
      <c r="AG182" s="854">
        <f t="shared" ref="AG182" si="1562">SUM(AF182*H182*3)</f>
        <v>15</v>
      </c>
      <c r="AH182" s="854"/>
      <c r="AI182" s="854">
        <f t="shared" ref="AI182" si="1563">SUM(AH182*H182/3)</f>
        <v>0</v>
      </c>
      <c r="AJ182" s="853"/>
      <c r="AK182" s="854">
        <f t="shared" ref="AK182" si="1564">SUM(AJ182*H182*2/3)</f>
        <v>0</v>
      </c>
      <c r="AL182" s="853"/>
      <c r="AM182" s="852">
        <f t="shared" ref="AM182" si="1565">SUM(AL182*H182*2)</f>
        <v>0</v>
      </c>
      <c r="AN182" s="853"/>
      <c r="AO182" s="854">
        <f t="shared" ref="AO182" si="1566">SUM(AN182*J182*2)</f>
        <v>0</v>
      </c>
      <c r="AP182" s="853"/>
      <c r="AQ182" s="852">
        <f t="shared" ref="AQ182" si="1567">SUM(AP182*H182*2)</f>
        <v>0</v>
      </c>
      <c r="AR182" s="853"/>
      <c r="AS182" s="852">
        <f>AR182*H182/3</f>
        <v>0</v>
      </c>
      <c r="AT182" s="853"/>
      <c r="AU182" s="854">
        <f t="shared" ref="AU182:AU183" si="1568">AT182*H182/3</f>
        <v>0</v>
      </c>
      <c r="AV182" s="853"/>
      <c r="AW182" s="854">
        <f t="shared" ref="AW182" si="1569">SUM(J182*AV182*6)</f>
        <v>0</v>
      </c>
      <c r="AX182" s="853">
        <v>1</v>
      </c>
      <c r="AY182" s="854">
        <f>AX182*H182/3</f>
        <v>1.6666666666666667</v>
      </c>
      <c r="AZ182" s="854"/>
      <c r="BA182" s="854">
        <f t="shared" ref="BA182" si="1570">SUM(AZ182*K182*5*6)</f>
        <v>0</v>
      </c>
      <c r="BB182" s="853"/>
      <c r="BC182" s="854">
        <f t="shared" ref="BC182" si="1571">SUM(BB182*K182*4*6)</f>
        <v>0</v>
      </c>
      <c r="BD182" s="853"/>
      <c r="BE182" s="854">
        <f t="shared" ref="BE182" si="1572">SUM(BD182*50)</f>
        <v>0</v>
      </c>
      <c r="BF182" s="854">
        <f t="shared" ref="BF182:BF190" si="1573">O182+Q182+S182+U182+W182+X182+Y182+AA182+AC182+AE182+AG182+AI182+AK182+AM182+AO182+AQ182+AS182+AU182+AW182+AY182+BA182+BC182+BE182</f>
        <v>47.166666666666664</v>
      </c>
      <c r="BG182" s="854">
        <f t="shared" ref="BG182:BG190" si="1574">BC182+BA182+AY182+AW182+AS182+AQ182+X182+W182+U182+S182+Q182+O182</f>
        <v>29.666666666666668</v>
      </c>
      <c r="BH182" s="84"/>
      <c r="BI182" s="49"/>
      <c r="BJ182" s="49"/>
      <c r="BK182" s="49"/>
      <c r="BL182" s="49"/>
      <c r="BM182" s="424"/>
      <c r="BN182" s="951" t="s">
        <v>148</v>
      </c>
      <c r="BO182" s="952" t="s">
        <v>183</v>
      </c>
      <c r="BP182" s="929" t="s">
        <v>85</v>
      </c>
      <c r="BQ182" s="592" t="s">
        <v>30</v>
      </c>
      <c r="BR182" s="592" t="s">
        <v>47</v>
      </c>
      <c r="BS182" s="593">
        <v>6</v>
      </c>
      <c r="BT182" s="593">
        <v>24</v>
      </c>
      <c r="BU182" s="593">
        <v>1</v>
      </c>
      <c r="BV182" s="660">
        <v>1</v>
      </c>
      <c r="BW182" s="660">
        <f t="shared" ref="BW182:BW184" si="1575">SUM(BV182)*2</f>
        <v>2</v>
      </c>
      <c r="BX182" s="591">
        <v>80</v>
      </c>
      <c r="BY182" s="594">
        <f t="shared" ref="BY182:BY183" si="1576">SUM(BZ182+CB182+CD182+CF182+CH182)</f>
        <v>22</v>
      </c>
      <c r="BZ182" s="595">
        <v>22</v>
      </c>
      <c r="CA182" s="767">
        <f t="shared" ref="CA182:CA185" si="1577">SUM(BZ182)*BU182</f>
        <v>22</v>
      </c>
      <c r="CB182" s="796"/>
      <c r="CC182" s="767"/>
      <c r="CD182" s="796"/>
      <c r="CE182" s="767"/>
      <c r="CF182" s="768"/>
      <c r="CG182" s="769"/>
      <c r="CH182" s="768"/>
      <c r="CI182" s="769"/>
      <c r="CJ182" s="769"/>
      <c r="CK182" s="767"/>
      <c r="CL182" s="768"/>
      <c r="CM182" s="769"/>
      <c r="CN182" s="768"/>
      <c r="CO182" s="767"/>
      <c r="CP182" s="768"/>
      <c r="CQ182" s="770"/>
      <c r="CR182" s="768"/>
      <c r="CS182" s="769"/>
      <c r="CT182" s="769"/>
      <c r="CU182" s="769"/>
      <c r="CV182" s="768"/>
      <c r="CW182" s="769"/>
      <c r="CX182" s="768"/>
      <c r="CY182" s="767"/>
      <c r="CZ182" s="768"/>
      <c r="DA182" s="769"/>
      <c r="DB182" s="768"/>
      <c r="DC182" s="767"/>
      <c r="DD182" s="768"/>
      <c r="DE182" s="769"/>
      <c r="DF182" s="768"/>
      <c r="DG182" s="769"/>
      <c r="DH182" s="768"/>
      <c r="DI182" s="769"/>
      <c r="DJ182" s="768"/>
      <c r="DK182" s="769"/>
      <c r="DL182" s="769"/>
      <c r="DM182" s="769"/>
      <c r="DN182" s="768"/>
      <c r="DO182" s="769"/>
      <c r="DP182" s="768"/>
      <c r="DQ182" s="769"/>
      <c r="DR182" s="769">
        <f t="shared" ref="DR182:DR186" si="1578">CA182+CC182+CE182+CG182+CI182+CJ182+CK182+CM182+CO182+CQ182+CS182+CU182+CW182+CY182+DA182+DC182+DE182+DG182+DI182+DK182+DM182+DO182+DQ182</f>
        <v>22</v>
      </c>
      <c r="DS182" s="769">
        <f t="shared" ref="DS182:DS186" si="1579">DO182+DM182+DK182+DI182+DE182+DC182+CJ182+CI182+CG182+CE182+CC182+CA182</f>
        <v>22</v>
      </c>
      <c r="DT182" s="84"/>
      <c r="DU182" s="424"/>
      <c r="DV182" s="424"/>
      <c r="DW182" s="424"/>
      <c r="DX182" s="424"/>
      <c r="DY182" s="424"/>
      <c r="DZ182" s="971"/>
      <c r="EA182" s="972"/>
      <c r="EB182" s="611"/>
      <c r="EC182" s="49"/>
      <c r="ED182" s="84"/>
      <c r="EE182" s="84"/>
      <c r="EF182" s="49"/>
      <c r="EG182" s="49"/>
      <c r="EH182" s="49"/>
      <c r="EI182" s="49"/>
      <c r="EJ182" s="429">
        <f t="shared" si="1170"/>
        <v>130</v>
      </c>
      <c r="EK182" s="429">
        <f t="shared" si="1171"/>
        <v>48</v>
      </c>
      <c r="EL182" s="429">
        <f t="shared" si="1172"/>
        <v>22</v>
      </c>
      <c r="EM182" s="1058">
        <f t="shared" si="1173"/>
        <v>22</v>
      </c>
      <c r="EN182" s="1058">
        <f t="shared" si="1174"/>
        <v>10</v>
      </c>
      <c r="EO182" s="1058">
        <f t="shared" si="1175"/>
        <v>10</v>
      </c>
      <c r="EP182" s="1058">
        <f t="shared" si="1176"/>
        <v>16</v>
      </c>
      <c r="EQ182" s="1058">
        <f t="shared" si="1177"/>
        <v>16</v>
      </c>
      <c r="ER182" s="1058">
        <f t="shared" si="1178"/>
        <v>0</v>
      </c>
      <c r="ES182" s="1058">
        <f t="shared" si="1179"/>
        <v>0</v>
      </c>
      <c r="ET182" s="1058">
        <f t="shared" si="1180"/>
        <v>0</v>
      </c>
      <c r="EU182" s="1058">
        <f t="shared" si="1181"/>
        <v>0</v>
      </c>
      <c r="EV182" s="1058">
        <f t="shared" si="1182"/>
        <v>2</v>
      </c>
      <c r="EW182" s="1058">
        <f t="shared" si="1183"/>
        <v>2.5</v>
      </c>
      <c r="EX182" s="1058">
        <f t="shared" si="1184"/>
        <v>0</v>
      </c>
      <c r="EY182" s="1058">
        <f t="shared" si="1185"/>
        <v>0</v>
      </c>
      <c r="EZ182" s="1058">
        <f t="shared" si="1186"/>
        <v>0</v>
      </c>
      <c r="FA182" s="1058">
        <f t="shared" si="1187"/>
        <v>0</v>
      </c>
      <c r="FB182" s="1058">
        <f t="shared" si="1188"/>
        <v>0</v>
      </c>
      <c r="FC182" s="1058">
        <f t="shared" si="1189"/>
        <v>0</v>
      </c>
      <c r="FD182" s="1058">
        <f t="shared" si="1190"/>
        <v>1</v>
      </c>
      <c r="FE182" s="1058">
        <f t="shared" si="1191"/>
        <v>15</v>
      </c>
      <c r="FF182" s="1058">
        <f t="shared" si="1192"/>
        <v>0</v>
      </c>
      <c r="FG182" s="1058">
        <f t="shared" si="1193"/>
        <v>0</v>
      </c>
      <c r="FH182" s="1058">
        <f t="shared" si="1194"/>
        <v>0</v>
      </c>
      <c r="FI182" s="1058">
        <f t="shared" si="1195"/>
        <v>0</v>
      </c>
      <c r="FJ182" s="1058">
        <f t="shared" si="1196"/>
        <v>0</v>
      </c>
      <c r="FK182" s="1058">
        <f t="shared" si="1197"/>
        <v>0</v>
      </c>
      <c r="FL182" s="1058">
        <f t="shared" si="1198"/>
        <v>0</v>
      </c>
      <c r="FM182" s="1058">
        <f t="shared" si="1199"/>
        <v>0</v>
      </c>
      <c r="FN182" s="1058">
        <f t="shared" si="1200"/>
        <v>0</v>
      </c>
      <c r="FO182" s="1059">
        <f t="shared" si="1201"/>
        <v>0</v>
      </c>
      <c r="FP182" s="1058">
        <f t="shared" si="1202"/>
        <v>0</v>
      </c>
      <c r="FQ182" s="1058">
        <f t="shared" si="1203"/>
        <v>0</v>
      </c>
      <c r="FR182" s="1058">
        <f t="shared" si="1204"/>
        <v>0</v>
      </c>
      <c r="FS182" s="1058">
        <f t="shared" si="1205"/>
        <v>0</v>
      </c>
      <c r="FT182" s="1058">
        <f t="shared" si="1206"/>
        <v>0</v>
      </c>
      <c r="FU182" s="1058">
        <f t="shared" si="1207"/>
        <v>0</v>
      </c>
      <c r="FV182" s="1058">
        <f t="shared" si="1208"/>
        <v>1</v>
      </c>
      <c r="FW182" s="1058">
        <f t="shared" si="1209"/>
        <v>1.6666666666666667</v>
      </c>
      <c r="FX182" s="1058">
        <f t="shared" si="1210"/>
        <v>0</v>
      </c>
      <c r="FY182" s="1058">
        <f t="shared" si="1211"/>
        <v>0</v>
      </c>
      <c r="FZ182" s="1058">
        <f t="shared" si="1212"/>
        <v>0</v>
      </c>
      <c r="GA182" s="1058">
        <f t="shared" si="1213"/>
        <v>0</v>
      </c>
      <c r="GB182" s="1058">
        <f t="shared" si="1214"/>
        <v>0</v>
      </c>
      <c r="GC182" s="1058">
        <f t="shared" si="1215"/>
        <v>0</v>
      </c>
      <c r="GE182" s="1058">
        <v>69.166666666666657</v>
      </c>
      <c r="GF182" s="1058">
        <v>51.666666666666671</v>
      </c>
      <c r="GG182" s="424"/>
      <c r="GH182" s="424"/>
      <c r="GI182" s="424"/>
      <c r="GJ182" s="424"/>
      <c r="GK182" s="406"/>
      <c r="GL182" s="559"/>
      <c r="GM182" s="559"/>
      <c r="GN182" s="9"/>
      <c r="GO182" s="17"/>
      <c r="GP182" s="17"/>
      <c r="GQ182" s="406"/>
      <c r="GR182" s="422"/>
    </row>
    <row r="183" spans="1:200" ht="24.95" customHeight="1" x14ac:dyDescent="0.45">
      <c r="A183" s="424"/>
      <c r="B183" s="951" t="s">
        <v>148</v>
      </c>
      <c r="C183" s="952" t="s">
        <v>183</v>
      </c>
      <c r="D183" s="929" t="s">
        <v>24</v>
      </c>
      <c r="E183" s="592" t="s">
        <v>87</v>
      </c>
      <c r="F183" s="593" t="s">
        <v>447</v>
      </c>
      <c r="G183" s="592">
        <v>7</v>
      </c>
      <c r="H183" s="593">
        <v>7</v>
      </c>
      <c r="I183" s="593">
        <v>1</v>
      </c>
      <c r="J183" s="660">
        <v>1</v>
      </c>
      <c r="K183" s="593">
        <v>1</v>
      </c>
      <c r="L183" s="591">
        <v>50</v>
      </c>
      <c r="M183" s="594">
        <f t="shared" si="1553"/>
        <v>26</v>
      </c>
      <c r="N183" s="595"/>
      <c r="O183" s="852"/>
      <c r="P183" s="853">
        <v>10</v>
      </c>
      <c r="Q183" s="852">
        <f t="shared" si="1554"/>
        <v>10</v>
      </c>
      <c r="R183" s="853">
        <v>16</v>
      </c>
      <c r="S183" s="852">
        <f>SUM(R183)*J183</f>
        <v>16</v>
      </c>
      <c r="T183" s="853"/>
      <c r="U183" s="854">
        <f>SUM(T183)*K183</f>
        <v>0</v>
      </c>
      <c r="V183" s="853"/>
      <c r="W183" s="854">
        <f>SUM(V183)*J183*5</f>
        <v>0</v>
      </c>
      <c r="X183" s="854">
        <f>SUM(J183*AX183*2+K183*AZ183*2)</f>
        <v>2</v>
      </c>
      <c r="Y183" s="852">
        <f t="shared" ref="Y183" si="1580">SUM(L183*5/100*J183)</f>
        <v>2.5</v>
      </c>
      <c r="Z183" s="853"/>
      <c r="AA183" s="854"/>
      <c r="AB183" s="853"/>
      <c r="AC183" s="852">
        <f t="shared" si="1560"/>
        <v>0</v>
      </c>
      <c r="AD183" s="853"/>
      <c r="AE183" s="855">
        <f>SUM(AD183*H183*(30+4))</f>
        <v>0</v>
      </c>
      <c r="AF183" s="853">
        <v>1</v>
      </c>
      <c r="AG183" s="854">
        <f>SUM(AF183*H183*3)</f>
        <v>21</v>
      </c>
      <c r="AH183" s="853"/>
      <c r="AI183" s="854">
        <f>SUM(AH183*H183/3)</f>
        <v>0</v>
      </c>
      <c r="AJ183" s="853"/>
      <c r="AK183" s="854">
        <f>SUM(AJ183*H183*2/3)</f>
        <v>0</v>
      </c>
      <c r="AL183" s="853"/>
      <c r="AM183" s="852">
        <f>SUM(AL183*H183*2)</f>
        <v>0</v>
      </c>
      <c r="AN183" s="853"/>
      <c r="AO183" s="854">
        <f>SUM(AN183*J183*2)</f>
        <v>0</v>
      </c>
      <c r="AP183" s="853"/>
      <c r="AQ183" s="852">
        <f>SUM(AP183*H183*2)</f>
        <v>0</v>
      </c>
      <c r="AR183" s="853"/>
      <c r="AS183" s="852">
        <f>AR183*H183/3</f>
        <v>0</v>
      </c>
      <c r="AT183" s="853"/>
      <c r="AU183" s="854">
        <f t="shared" si="1568"/>
        <v>0</v>
      </c>
      <c r="AV183" s="853"/>
      <c r="AW183" s="854">
        <f t="shared" ref="AW183" si="1581">SUM(J183*AV183*6)</f>
        <v>0</v>
      </c>
      <c r="AX183" s="853">
        <v>1</v>
      </c>
      <c r="AY183" s="854">
        <f>H183/3*AX183</f>
        <v>2.3333333333333335</v>
      </c>
      <c r="AZ183" s="853"/>
      <c r="BA183" s="854">
        <f>SUM(AZ183*K183*5*6)</f>
        <v>0</v>
      </c>
      <c r="BB183" s="853"/>
      <c r="BC183" s="854">
        <f>SUM(BB183*K183*4*6)</f>
        <v>0</v>
      </c>
      <c r="BD183" s="853"/>
      <c r="BE183" s="854">
        <f>SUM(BD183*50)</f>
        <v>0</v>
      </c>
      <c r="BF183" s="854">
        <f t="shared" si="1573"/>
        <v>53.833333333333336</v>
      </c>
      <c r="BG183" s="854">
        <f t="shared" si="1574"/>
        <v>30.333333333333336</v>
      </c>
      <c r="BH183" s="84"/>
      <c r="BI183" s="49"/>
      <c r="BJ183" s="49"/>
      <c r="BK183" s="49"/>
      <c r="BL183" s="424"/>
      <c r="BM183" s="424"/>
      <c r="BN183" s="951" t="s">
        <v>148</v>
      </c>
      <c r="BO183" s="952" t="s">
        <v>183</v>
      </c>
      <c r="BP183" s="929" t="s">
        <v>84</v>
      </c>
      <c r="BQ183" s="592" t="s">
        <v>30</v>
      </c>
      <c r="BR183" s="592" t="s">
        <v>47</v>
      </c>
      <c r="BS183" s="593">
        <v>6</v>
      </c>
      <c r="BT183" s="593">
        <v>22</v>
      </c>
      <c r="BU183" s="593">
        <v>1</v>
      </c>
      <c r="BV183" s="660">
        <v>1</v>
      </c>
      <c r="BW183" s="660">
        <f t="shared" si="1575"/>
        <v>2</v>
      </c>
      <c r="BX183" s="591">
        <v>80</v>
      </c>
      <c r="BY183" s="594">
        <f t="shared" si="1576"/>
        <v>22</v>
      </c>
      <c r="BZ183" s="595">
        <v>22</v>
      </c>
      <c r="CA183" s="767">
        <f t="shared" si="1577"/>
        <v>22</v>
      </c>
      <c r="CB183" s="796"/>
      <c r="CC183" s="767"/>
      <c r="CD183" s="796"/>
      <c r="CE183" s="767"/>
      <c r="CF183" s="768"/>
      <c r="CG183" s="769"/>
      <c r="CH183" s="768"/>
      <c r="CI183" s="769"/>
      <c r="CJ183" s="769"/>
      <c r="CK183" s="767"/>
      <c r="CL183" s="768"/>
      <c r="CM183" s="769"/>
      <c r="CN183" s="768"/>
      <c r="CO183" s="767"/>
      <c r="CP183" s="768"/>
      <c r="CQ183" s="770"/>
      <c r="CR183" s="768"/>
      <c r="CS183" s="769"/>
      <c r="CT183" s="769"/>
      <c r="CU183" s="769"/>
      <c r="CV183" s="768"/>
      <c r="CW183" s="769"/>
      <c r="CX183" s="768"/>
      <c r="CY183" s="767"/>
      <c r="CZ183" s="768"/>
      <c r="DA183" s="769"/>
      <c r="DB183" s="768"/>
      <c r="DC183" s="767"/>
      <c r="DD183" s="768"/>
      <c r="DE183" s="769"/>
      <c r="DF183" s="768"/>
      <c r="DG183" s="769"/>
      <c r="DH183" s="768"/>
      <c r="DI183" s="769"/>
      <c r="DJ183" s="768"/>
      <c r="DK183" s="769"/>
      <c r="DL183" s="769"/>
      <c r="DM183" s="769"/>
      <c r="DN183" s="768"/>
      <c r="DO183" s="769"/>
      <c r="DP183" s="768"/>
      <c r="DQ183" s="769"/>
      <c r="DR183" s="769">
        <f t="shared" si="1578"/>
        <v>22</v>
      </c>
      <c r="DS183" s="769">
        <f t="shared" si="1579"/>
        <v>22</v>
      </c>
      <c r="DT183" s="84"/>
      <c r="DU183" s="424"/>
      <c r="DV183" s="424"/>
      <c r="DW183" s="424"/>
      <c r="DX183" s="424"/>
      <c r="DY183" s="424"/>
      <c r="DZ183" s="971"/>
      <c r="EA183" s="972"/>
      <c r="EB183" s="611"/>
      <c r="EC183" s="424"/>
      <c r="ED183" s="424"/>
      <c r="EE183" s="424"/>
      <c r="EF183" s="424"/>
      <c r="EG183" s="424"/>
      <c r="EH183" s="424"/>
      <c r="EI183" s="424"/>
      <c r="EJ183" s="429">
        <f t="shared" si="1170"/>
        <v>130</v>
      </c>
      <c r="EK183" s="429">
        <f t="shared" si="1171"/>
        <v>48</v>
      </c>
      <c r="EL183" s="429">
        <f t="shared" si="1172"/>
        <v>22</v>
      </c>
      <c r="EM183" s="1058">
        <f t="shared" si="1173"/>
        <v>22</v>
      </c>
      <c r="EN183" s="1058">
        <f t="shared" si="1174"/>
        <v>10</v>
      </c>
      <c r="EO183" s="1058">
        <f t="shared" si="1175"/>
        <v>10</v>
      </c>
      <c r="EP183" s="1058">
        <f t="shared" si="1176"/>
        <v>16</v>
      </c>
      <c r="EQ183" s="1058">
        <f t="shared" si="1177"/>
        <v>16</v>
      </c>
      <c r="ER183" s="1058">
        <f t="shared" si="1178"/>
        <v>0</v>
      </c>
      <c r="ES183" s="1058">
        <f t="shared" si="1179"/>
        <v>0</v>
      </c>
      <c r="ET183" s="1058">
        <f t="shared" si="1180"/>
        <v>0</v>
      </c>
      <c r="EU183" s="1058">
        <f t="shared" si="1181"/>
        <v>0</v>
      </c>
      <c r="EV183" s="1058">
        <f t="shared" si="1182"/>
        <v>2</v>
      </c>
      <c r="EW183" s="1058">
        <f t="shared" si="1183"/>
        <v>2.5</v>
      </c>
      <c r="EX183" s="1058">
        <f t="shared" si="1184"/>
        <v>0</v>
      </c>
      <c r="EY183" s="1058">
        <f t="shared" si="1185"/>
        <v>0</v>
      </c>
      <c r="EZ183" s="1058">
        <f t="shared" si="1186"/>
        <v>0</v>
      </c>
      <c r="FA183" s="1058">
        <f t="shared" si="1187"/>
        <v>0</v>
      </c>
      <c r="FB183" s="1058">
        <f t="shared" si="1188"/>
        <v>0</v>
      </c>
      <c r="FC183" s="1058">
        <f t="shared" si="1189"/>
        <v>0</v>
      </c>
      <c r="FD183" s="1058">
        <f t="shared" si="1190"/>
        <v>1</v>
      </c>
      <c r="FE183" s="1058">
        <f t="shared" si="1191"/>
        <v>21</v>
      </c>
      <c r="FF183" s="1058">
        <f t="shared" si="1192"/>
        <v>0</v>
      </c>
      <c r="FG183" s="1058">
        <f t="shared" si="1193"/>
        <v>0</v>
      </c>
      <c r="FH183" s="1058">
        <f t="shared" si="1194"/>
        <v>0</v>
      </c>
      <c r="FI183" s="1058">
        <f t="shared" si="1195"/>
        <v>0</v>
      </c>
      <c r="FJ183" s="1058">
        <f t="shared" si="1196"/>
        <v>0</v>
      </c>
      <c r="FK183" s="1058">
        <f t="shared" si="1197"/>
        <v>0</v>
      </c>
      <c r="FL183" s="1058">
        <f t="shared" si="1198"/>
        <v>0</v>
      </c>
      <c r="FM183" s="1058">
        <f t="shared" si="1199"/>
        <v>0</v>
      </c>
      <c r="FN183" s="1058">
        <f t="shared" si="1200"/>
        <v>0</v>
      </c>
      <c r="FO183" s="1059">
        <f t="shared" si="1201"/>
        <v>0</v>
      </c>
      <c r="FP183" s="1058">
        <f t="shared" si="1202"/>
        <v>0</v>
      </c>
      <c r="FQ183" s="1058">
        <f t="shared" si="1203"/>
        <v>0</v>
      </c>
      <c r="FR183" s="1058">
        <f t="shared" si="1204"/>
        <v>0</v>
      </c>
      <c r="FS183" s="1058">
        <f t="shared" si="1205"/>
        <v>0</v>
      </c>
      <c r="FT183" s="1058">
        <f t="shared" si="1206"/>
        <v>0</v>
      </c>
      <c r="FU183" s="1058">
        <f t="shared" si="1207"/>
        <v>0</v>
      </c>
      <c r="FV183" s="1058">
        <f t="shared" si="1208"/>
        <v>1</v>
      </c>
      <c r="FW183" s="1058">
        <f t="shared" si="1209"/>
        <v>2.3333333333333335</v>
      </c>
      <c r="FX183" s="1058">
        <f t="shared" si="1210"/>
        <v>0</v>
      </c>
      <c r="FY183" s="1058">
        <f t="shared" si="1211"/>
        <v>0</v>
      </c>
      <c r="FZ183" s="1058">
        <f t="shared" si="1212"/>
        <v>0</v>
      </c>
      <c r="GA183" s="1058">
        <f t="shared" si="1213"/>
        <v>0</v>
      </c>
      <c r="GB183" s="1058">
        <f t="shared" si="1214"/>
        <v>0</v>
      </c>
      <c r="GC183" s="1058">
        <f t="shared" si="1215"/>
        <v>0</v>
      </c>
      <c r="GE183" s="1058">
        <v>75.833333333333343</v>
      </c>
      <c r="GF183" s="1058">
        <v>52.333333333333336</v>
      </c>
      <c r="GG183" s="424"/>
      <c r="GH183" s="424"/>
      <c r="GI183" s="424"/>
      <c r="GJ183" s="424"/>
      <c r="GL183" s="559"/>
      <c r="GM183" s="559"/>
      <c r="GN183" s="9"/>
      <c r="GO183" s="17"/>
      <c r="GP183" s="17"/>
      <c r="GQ183" s="406"/>
      <c r="GR183" s="422"/>
    </row>
    <row r="184" spans="1:200" ht="24.95" customHeight="1" x14ac:dyDescent="0.45">
      <c r="A184" s="424"/>
      <c r="B184" s="951" t="s">
        <v>148</v>
      </c>
      <c r="C184" s="952" t="s">
        <v>183</v>
      </c>
      <c r="D184" s="929" t="s">
        <v>85</v>
      </c>
      <c r="E184" s="592" t="s">
        <v>30</v>
      </c>
      <c r="F184" s="592" t="s">
        <v>47</v>
      </c>
      <c r="G184" s="593">
        <v>5</v>
      </c>
      <c r="H184" s="593">
        <v>24</v>
      </c>
      <c r="I184" s="593">
        <v>1</v>
      </c>
      <c r="J184" s="660">
        <v>1</v>
      </c>
      <c r="K184" s="593">
        <f t="shared" ref="K184:K185" si="1582">SUM(J184)*2</f>
        <v>2</v>
      </c>
      <c r="L184" s="591">
        <v>60</v>
      </c>
      <c r="M184" s="594">
        <f t="shared" si="1553"/>
        <v>24</v>
      </c>
      <c r="N184" s="595">
        <v>24</v>
      </c>
      <c r="O184" s="852">
        <f t="shared" ref="O184:O186" si="1583">SUM(N184)*I184</f>
        <v>24</v>
      </c>
      <c r="P184" s="853"/>
      <c r="Q184" s="852"/>
      <c r="R184" s="853"/>
      <c r="S184" s="852"/>
      <c r="T184" s="853"/>
      <c r="U184" s="854"/>
      <c r="V184" s="853"/>
      <c r="W184" s="854"/>
      <c r="X184" s="854"/>
      <c r="Y184" s="852"/>
      <c r="Z184" s="853"/>
      <c r="AA184" s="854"/>
      <c r="AB184" s="853"/>
      <c r="AC184" s="852"/>
      <c r="AD184" s="853"/>
      <c r="AE184" s="855"/>
      <c r="AF184" s="853"/>
      <c r="AG184" s="854"/>
      <c r="AH184" s="854"/>
      <c r="AI184" s="854"/>
      <c r="AJ184" s="853"/>
      <c r="AK184" s="854"/>
      <c r="AL184" s="853"/>
      <c r="AM184" s="852"/>
      <c r="AN184" s="853"/>
      <c r="AO184" s="854"/>
      <c r="AP184" s="853"/>
      <c r="AQ184" s="852"/>
      <c r="AR184" s="853"/>
      <c r="AS184" s="852"/>
      <c r="AT184" s="853"/>
      <c r="AU184" s="854"/>
      <c r="AV184" s="853"/>
      <c r="AW184" s="854"/>
      <c r="AX184" s="853"/>
      <c r="AY184" s="854"/>
      <c r="AZ184" s="854"/>
      <c r="BA184" s="854"/>
      <c r="BB184" s="853"/>
      <c r="BC184" s="854"/>
      <c r="BD184" s="853"/>
      <c r="BE184" s="854"/>
      <c r="BF184" s="854">
        <f t="shared" si="1573"/>
        <v>24</v>
      </c>
      <c r="BG184" s="854">
        <f t="shared" si="1574"/>
        <v>24</v>
      </c>
      <c r="BH184" s="84"/>
      <c r="BI184" s="424"/>
      <c r="BJ184" s="424"/>
      <c r="BK184" s="424"/>
      <c r="BL184" s="424"/>
      <c r="BM184" s="424"/>
      <c r="BN184" s="951" t="s">
        <v>148</v>
      </c>
      <c r="BO184" s="952" t="s">
        <v>183</v>
      </c>
      <c r="BP184" s="929" t="s">
        <v>349</v>
      </c>
      <c r="BQ184" s="592" t="s">
        <v>30</v>
      </c>
      <c r="BR184" s="593" t="s">
        <v>47</v>
      </c>
      <c r="BS184" s="592">
        <v>6</v>
      </c>
      <c r="BT184" s="593">
        <f>22+25</f>
        <v>47</v>
      </c>
      <c r="BU184" s="593">
        <v>1</v>
      </c>
      <c r="BV184" s="660">
        <v>2</v>
      </c>
      <c r="BW184" s="660">
        <f t="shared" si="1575"/>
        <v>4</v>
      </c>
      <c r="BX184" s="591">
        <v>80</v>
      </c>
      <c r="BY184" s="594">
        <f>SUM(BZ184+CB184+CD184+CF184+CH184)</f>
        <v>22</v>
      </c>
      <c r="BZ184" s="595">
        <v>22</v>
      </c>
      <c r="CA184" s="767">
        <f t="shared" si="1577"/>
        <v>22</v>
      </c>
      <c r="CB184" s="796"/>
      <c r="CC184" s="767"/>
      <c r="CD184" s="796"/>
      <c r="CE184" s="767"/>
      <c r="CF184" s="768"/>
      <c r="CG184" s="769"/>
      <c r="CH184" s="768"/>
      <c r="CI184" s="769"/>
      <c r="CJ184" s="769"/>
      <c r="CK184" s="767"/>
      <c r="CL184" s="768"/>
      <c r="CM184" s="769"/>
      <c r="CN184" s="768"/>
      <c r="CO184" s="767"/>
      <c r="CP184" s="768"/>
      <c r="CQ184" s="770"/>
      <c r="CR184" s="768"/>
      <c r="CS184" s="769"/>
      <c r="CT184" s="769"/>
      <c r="CU184" s="769"/>
      <c r="CV184" s="768"/>
      <c r="CW184" s="769"/>
      <c r="CX184" s="768"/>
      <c r="CY184" s="767"/>
      <c r="CZ184" s="768"/>
      <c r="DA184" s="769"/>
      <c r="DB184" s="768"/>
      <c r="DC184" s="767"/>
      <c r="DD184" s="768"/>
      <c r="DE184" s="769"/>
      <c r="DF184" s="768"/>
      <c r="DG184" s="769"/>
      <c r="DH184" s="768"/>
      <c r="DI184" s="769"/>
      <c r="DJ184" s="768"/>
      <c r="DK184" s="769"/>
      <c r="DL184" s="769"/>
      <c r="DM184" s="769"/>
      <c r="DN184" s="768"/>
      <c r="DO184" s="769"/>
      <c r="DP184" s="768"/>
      <c r="DQ184" s="769"/>
      <c r="DR184" s="769">
        <f t="shared" si="1578"/>
        <v>22</v>
      </c>
      <c r="DS184" s="769">
        <f t="shared" si="1579"/>
        <v>22</v>
      </c>
      <c r="DT184" s="84"/>
      <c r="DU184" s="424"/>
      <c r="DV184" s="424"/>
      <c r="DW184" s="424"/>
      <c r="DX184" s="424"/>
      <c r="DY184" s="424"/>
      <c r="DZ184" s="971"/>
      <c r="EA184" s="972"/>
      <c r="EB184" s="611"/>
      <c r="EC184" s="424"/>
      <c r="ED184" s="424"/>
      <c r="EE184" s="424"/>
      <c r="EF184" s="424"/>
      <c r="EG184" s="424"/>
      <c r="EH184" s="424"/>
      <c r="EI184" s="424"/>
      <c r="EJ184" s="429">
        <f t="shared" si="1170"/>
        <v>140</v>
      </c>
      <c r="EK184" s="429">
        <f t="shared" si="1171"/>
        <v>46</v>
      </c>
      <c r="EL184" s="429">
        <f t="shared" si="1172"/>
        <v>46</v>
      </c>
      <c r="EM184" s="1058">
        <f t="shared" si="1173"/>
        <v>46</v>
      </c>
      <c r="EN184" s="1058">
        <f t="shared" si="1174"/>
        <v>0</v>
      </c>
      <c r="EO184" s="1058">
        <f t="shared" si="1175"/>
        <v>0</v>
      </c>
      <c r="EP184" s="1058">
        <f t="shared" si="1176"/>
        <v>0</v>
      </c>
      <c r="EQ184" s="1058">
        <f t="shared" si="1177"/>
        <v>0</v>
      </c>
      <c r="ER184" s="1058">
        <f t="shared" si="1178"/>
        <v>0</v>
      </c>
      <c r="ES184" s="1058">
        <f t="shared" si="1179"/>
        <v>0</v>
      </c>
      <c r="ET184" s="1058">
        <f t="shared" si="1180"/>
        <v>0</v>
      </c>
      <c r="EU184" s="1058">
        <f t="shared" si="1181"/>
        <v>0</v>
      </c>
      <c r="EV184" s="1058">
        <f t="shared" si="1182"/>
        <v>0</v>
      </c>
      <c r="EW184" s="1058">
        <f t="shared" si="1183"/>
        <v>0</v>
      </c>
      <c r="EX184" s="1058">
        <f t="shared" si="1184"/>
        <v>0</v>
      </c>
      <c r="EY184" s="1058">
        <f t="shared" si="1185"/>
        <v>0</v>
      </c>
      <c r="EZ184" s="1058">
        <f t="shared" si="1186"/>
        <v>0</v>
      </c>
      <c r="FA184" s="1058">
        <f t="shared" si="1187"/>
        <v>0</v>
      </c>
      <c r="FB184" s="1058">
        <f t="shared" si="1188"/>
        <v>0</v>
      </c>
      <c r="FC184" s="1058">
        <f t="shared" si="1189"/>
        <v>0</v>
      </c>
      <c r="FD184" s="1058">
        <f t="shared" si="1190"/>
        <v>0</v>
      </c>
      <c r="FE184" s="1058">
        <f t="shared" si="1191"/>
        <v>0</v>
      </c>
      <c r="FF184" s="1058">
        <f t="shared" si="1192"/>
        <v>0</v>
      </c>
      <c r="FG184" s="1058">
        <f t="shared" si="1193"/>
        <v>0</v>
      </c>
      <c r="FH184" s="1058">
        <f t="shared" si="1194"/>
        <v>0</v>
      </c>
      <c r="FI184" s="1058">
        <f t="shared" si="1195"/>
        <v>0</v>
      </c>
      <c r="FJ184" s="1058">
        <f t="shared" si="1196"/>
        <v>0</v>
      </c>
      <c r="FK184" s="1058">
        <f t="shared" si="1197"/>
        <v>0</v>
      </c>
      <c r="FL184" s="1058">
        <f t="shared" si="1198"/>
        <v>0</v>
      </c>
      <c r="FM184" s="1058">
        <f t="shared" si="1199"/>
        <v>0</v>
      </c>
      <c r="FN184" s="1058">
        <f t="shared" si="1200"/>
        <v>0</v>
      </c>
      <c r="FO184" s="1059">
        <f t="shared" si="1201"/>
        <v>0</v>
      </c>
      <c r="FP184" s="1058">
        <f t="shared" si="1202"/>
        <v>0</v>
      </c>
      <c r="FQ184" s="1058">
        <f t="shared" si="1203"/>
        <v>0</v>
      </c>
      <c r="FR184" s="1058">
        <f t="shared" si="1204"/>
        <v>0</v>
      </c>
      <c r="FS184" s="1058">
        <f t="shared" si="1205"/>
        <v>0</v>
      </c>
      <c r="FT184" s="1058">
        <f t="shared" si="1206"/>
        <v>0</v>
      </c>
      <c r="FU184" s="1058">
        <f t="shared" si="1207"/>
        <v>0</v>
      </c>
      <c r="FV184" s="1058">
        <f t="shared" si="1208"/>
        <v>0</v>
      </c>
      <c r="FW184" s="1058">
        <f t="shared" si="1209"/>
        <v>0</v>
      </c>
      <c r="FX184" s="1058">
        <f t="shared" si="1210"/>
        <v>0</v>
      </c>
      <c r="FY184" s="1058">
        <f t="shared" si="1211"/>
        <v>0</v>
      </c>
      <c r="FZ184" s="1058">
        <f t="shared" si="1212"/>
        <v>0</v>
      </c>
      <c r="GA184" s="1058">
        <f t="shared" si="1213"/>
        <v>0</v>
      </c>
      <c r="GB184" s="1058">
        <f t="shared" si="1214"/>
        <v>0</v>
      </c>
      <c r="GC184" s="1058">
        <f t="shared" si="1215"/>
        <v>0</v>
      </c>
      <c r="GE184" s="1058">
        <v>46</v>
      </c>
      <c r="GF184" s="1058">
        <v>46</v>
      </c>
      <c r="GG184" s="424"/>
      <c r="GH184" s="424"/>
      <c r="GI184" s="424"/>
      <c r="GJ184" s="424"/>
      <c r="GL184" s="559"/>
      <c r="GM184" s="559"/>
      <c r="GN184" s="9"/>
      <c r="GO184" s="17"/>
      <c r="GP184" s="17"/>
      <c r="GQ184" s="406"/>
      <c r="GR184" s="422"/>
    </row>
    <row r="185" spans="1:200" ht="24.95" customHeight="1" x14ac:dyDescent="0.45">
      <c r="A185" s="424"/>
      <c r="B185" s="951" t="s">
        <v>148</v>
      </c>
      <c r="C185" s="952" t="s">
        <v>183</v>
      </c>
      <c r="D185" s="929" t="s">
        <v>84</v>
      </c>
      <c r="E185" s="592" t="s">
        <v>30</v>
      </c>
      <c r="F185" s="592" t="s">
        <v>47</v>
      </c>
      <c r="G185" s="593">
        <v>5</v>
      </c>
      <c r="H185" s="593">
        <v>22</v>
      </c>
      <c r="I185" s="593">
        <v>1</v>
      </c>
      <c r="J185" s="660">
        <v>1</v>
      </c>
      <c r="K185" s="593">
        <f t="shared" si="1582"/>
        <v>2</v>
      </c>
      <c r="L185" s="591">
        <v>60</v>
      </c>
      <c r="M185" s="594">
        <f t="shared" si="1553"/>
        <v>24</v>
      </c>
      <c r="N185" s="595">
        <v>24</v>
      </c>
      <c r="O185" s="852">
        <f t="shared" si="1583"/>
        <v>24</v>
      </c>
      <c r="P185" s="853"/>
      <c r="Q185" s="852"/>
      <c r="R185" s="853"/>
      <c r="S185" s="852"/>
      <c r="T185" s="853"/>
      <c r="U185" s="854"/>
      <c r="V185" s="853"/>
      <c r="W185" s="854"/>
      <c r="X185" s="854"/>
      <c r="Y185" s="852"/>
      <c r="Z185" s="853"/>
      <c r="AA185" s="854"/>
      <c r="AB185" s="853"/>
      <c r="AC185" s="852"/>
      <c r="AD185" s="853"/>
      <c r="AE185" s="855"/>
      <c r="AF185" s="853"/>
      <c r="AG185" s="854"/>
      <c r="AH185" s="854"/>
      <c r="AI185" s="854"/>
      <c r="AJ185" s="853"/>
      <c r="AK185" s="854"/>
      <c r="AL185" s="853"/>
      <c r="AM185" s="852"/>
      <c r="AN185" s="853"/>
      <c r="AO185" s="854"/>
      <c r="AP185" s="853"/>
      <c r="AQ185" s="852"/>
      <c r="AR185" s="853"/>
      <c r="AS185" s="852"/>
      <c r="AT185" s="853"/>
      <c r="AU185" s="854"/>
      <c r="AV185" s="853"/>
      <c r="AW185" s="854"/>
      <c r="AX185" s="853"/>
      <c r="AY185" s="854"/>
      <c r="AZ185" s="854"/>
      <c r="BA185" s="854"/>
      <c r="BB185" s="853"/>
      <c r="BC185" s="854"/>
      <c r="BD185" s="853"/>
      <c r="BE185" s="854"/>
      <c r="BF185" s="854">
        <f t="shared" si="1573"/>
        <v>24</v>
      </c>
      <c r="BG185" s="854">
        <f t="shared" si="1574"/>
        <v>24</v>
      </c>
      <c r="BH185" s="84"/>
      <c r="BI185" s="424"/>
      <c r="BJ185" s="424"/>
      <c r="BK185" s="424"/>
      <c r="BL185" s="424"/>
      <c r="BM185" s="424"/>
      <c r="BN185" s="955" t="s">
        <v>150</v>
      </c>
      <c r="BO185" s="956" t="s">
        <v>183</v>
      </c>
      <c r="BP185" s="932" t="s">
        <v>24</v>
      </c>
      <c r="BQ185" s="160" t="s">
        <v>323</v>
      </c>
      <c r="BR185" s="160" t="s">
        <v>512</v>
      </c>
      <c r="BS185" s="160">
        <v>10</v>
      </c>
      <c r="BT185" s="160">
        <v>1</v>
      </c>
      <c r="BU185" s="160">
        <v>1</v>
      </c>
      <c r="BV185" s="563">
        <v>1</v>
      </c>
      <c r="BW185" s="563">
        <v>1</v>
      </c>
      <c r="BX185" s="159"/>
      <c r="BY185" s="259">
        <f t="shared" ref="BY185:BY186" si="1584">SUM(BZ185+CB185+CD185+CF185+CH185)</f>
        <v>0</v>
      </c>
      <c r="BZ185" s="258"/>
      <c r="CA185" s="774">
        <f t="shared" si="1577"/>
        <v>0</v>
      </c>
      <c r="CB185" s="808"/>
      <c r="CC185" s="774">
        <f t="shared" ref="CC185" si="1585">CB185*BV185</f>
        <v>0</v>
      </c>
      <c r="CD185" s="808"/>
      <c r="CE185" s="774">
        <f t="shared" ref="CE185" si="1586">SUM(CD185)*BV185</f>
        <v>0</v>
      </c>
      <c r="CF185" s="775"/>
      <c r="CG185" s="776">
        <f t="shared" ref="CG185" si="1587">SUM(CF185)*BW185</f>
        <v>0</v>
      </c>
      <c r="CH185" s="775"/>
      <c r="CI185" s="776">
        <f t="shared" ref="CI185" si="1588">SUM(CH185)*BV185*5</f>
        <v>0</v>
      </c>
      <c r="CJ185" s="776"/>
      <c r="CK185" s="774">
        <f t="shared" ref="CK185" si="1589">BX185*BV185*0.05</f>
        <v>0</v>
      </c>
      <c r="CL185" s="775"/>
      <c r="CM185" s="776"/>
      <c r="CN185" s="775"/>
      <c r="CO185" s="774">
        <f t="shared" ref="CO185" si="1590">SUM(CN185)*3*BT185/5</f>
        <v>0</v>
      </c>
      <c r="CP185" s="775">
        <v>1</v>
      </c>
      <c r="CQ185" s="777">
        <f>SUM(CP185*BT185*(15))</f>
        <v>15</v>
      </c>
      <c r="CR185" s="775"/>
      <c r="CS185" s="776">
        <f t="shared" ref="CS185" si="1591">SUM(CR185*BT185*3)</f>
        <v>0</v>
      </c>
      <c r="CT185" s="775"/>
      <c r="CU185" s="776">
        <f t="shared" ref="CU185" si="1592">SUM(CT185*BT185/3)</f>
        <v>0</v>
      </c>
      <c r="CV185" s="775"/>
      <c r="CW185" s="776">
        <f t="shared" ref="CW185" si="1593">SUM(CV185*BT185*2/3)</f>
        <v>0</v>
      </c>
      <c r="CX185" s="775"/>
      <c r="CY185" s="774">
        <f t="shared" ref="CY185" si="1594">SUM(CX185*BT185*2)</f>
        <v>0</v>
      </c>
      <c r="CZ185" s="775"/>
      <c r="DA185" s="776">
        <f t="shared" ref="DA185" si="1595">SUM(CZ185*BV185)</f>
        <v>0</v>
      </c>
      <c r="DB185" s="775"/>
      <c r="DC185" s="774">
        <f t="shared" ref="DC185" si="1596">SUM(DB185*BT185*2)</f>
        <v>0</v>
      </c>
      <c r="DD185" s="775"/>
      <c r="DE185" s="776">
        <f t="shared" ref="DE185" si="1597">SUM(BV185*DD185*6)</f>
        <v>0</v>
      </c>
      <c r="DF185" s="778"/>
      <c r="DG185" s="779">
        <f t="shared" ref="DG185" si="1598">DF185*BT185/3</f>
        <v>0</v>
      </c>
      <c r="DH185" s="775"/>
      <c r="DI185" s="776">
        <f t="shared" ref="DI185" si="1599">SUM(DH185*BT185/3)</f>
        <v>0</v>
      </c>
      <c r="DJ185" s="775"/>
      <c r="DK185" s="776">
        <f t="shared" ref="DK185" si="1600">SUM(BV185*DJ185*8)</f>
        <v>0</v>
      </c>
      <c r="DL185" s="775"/>
      <c r="DM185" s="776">
        <f>BW185*DL185*3*8</f>
        <v>0</v>
      </c>
      <c r="DN185" s="775"/>
      <c r="DO185" s="776">
        <f t="shared" ref="DO185" si="1601">SUM(DN185*BW185*4*6)</f>
        <v>0</v>
      </c>
      <c r="DP185" s="775"/>
      <c r="DQ185" s="776">
        <f t="shared" ref="DQ185" si="1602">SUM(DP185*50)</f>
        <v>0</v>
      </c>
      <c r="DR185" s="779">
        <f t="shared" si="1578"/>
        <v>15</v>
      </c>
      <c r="DS185" s="779">
        <f t="shared" si="1579"/>
        <v>0</v>
      </c>
      <c r="DT185" s="84"/>
      <c r="DU185" s="424"/>
      <c r="DV185" s="424"/>
      <c r="DW185" s="424"/>
      <c r="DX185" s="424"/>
      <c r="DY185" s="424"/>
      <c r="DZ185" s="971"/>
      <c r="EA185" s="972"/>
      <c r="EB185" s="611"/>
      <c r="EC185" s="424"/>
      <c r="ED185" s="424"/>
      <c r="EE185" s="424"/>
      <c r="EF185" s="424"/>
      <c r="EG185" s="424"/>
      <c r="EH185" s="424"/>
      <c r="EI185" s="424"/>
      <c r="EJ185" s="429">
        <f t="shared" si="1170"/>
        <v>60</v>
      </c>
      <c r="EK185" s="429">
        <f t="shared" si="1171"/>
        <v>24</v>
      </c>
      <c r="EL185" s="429">
        <f t="shared" si="1172"/>
        <v>24</v>
      </c>
      <c r="EM185" s="1058">
        <f t="shared" si="1173"/>
        <v>24</v>
      </c>
      <c r="EN185" s="1058">
        <f t="shared" si="1174"/>
        <v>0</v>
      </c>
      <c r="EO185" s="1058">
        <f t="shared" si="1175"/>
        <v>0</v>
      </c>
      <c r="EP185" s="1058">
        <f t="shared" si="1176"/>
        <v>0</v>
      </c>
      <c r="EQ185" s="1058">
        <f t="shared" si="1177"/>
        <v>0</v>
      </c>
      <c r="ER185" s="1058">
        <f t="shared" si="1178"/>
        <v>0</v>
      </c>
      <c r="ES185" s="1058">
        <f t="shared" si="1179"/>
        <v>0</v>
      </c>
      <c r="ET185" s="1058">
        <f t="shared" si="1180"/>
        <v>0</v>
      </c>
      <c r="EU185" s="1058">
        <f t="shared" si="1181"/>
        <v>0</v>
      </c>
      <c r="EV185" s="1058">
        <f t="shared" si="1182"/>
        <v>0</v>
      </c>
      <c r="EW185" s="1058">
        <f t="shared" si="1183"/>
        <v>0</v>
      </c>
      <c r="EX185" s="1058">
        <f t="shared" si="1184"/>
        <v>0</v>
      </c>
      <c r="EY185" s="1058">
        <f t="shared" si="1185"/>
        <v>0</v>
      </c>
      <c r="EZ185" s="1058">
        <f t="shared" si="1186"/>
        <v>0</v>
      </c>
      <c r="FA185" s="1058">
        <f t="shared" si="1187"/>
        <v>0</v>
      </c>
      <c r="FB185" s="1058">
        <f t="shared" si="1188"/>
        <v>1</v>
      </c>
      <c r="FC185" s="1058">
        <f t="shared" si="1189"/>
        <v>15</v>
      </c>
      <c r="FD185" s="1058">
        <f t="shared" si="1190"/>
        <v>0</v>
      </c>
      <c r="FE185" s="1058">
        <f t="shared" si="1191"/>
        <v>0</v>
      </c>
      <c r="FF185" s="1058">
        <f t="shared" si="1192"/>
        <v>0</v>
      </c>
      <c r="FG185" s="1058">
        <f t="shared" si="1193"/>
        <v>0</v>
      </c>
      <c r="FH185" s="1058">
        <f t="shared" si="1194"/>
        <v>0</v>
      </c>
      <c r="FI185" s="1058">
        <f t="shared" si="1195"/>
        <v>0</v>
      </c>
      <c r="FJ185" s="1058">
        <f t="shared" si="1196"/>
        <v>0</v>
      </c>
      <c r="FK185" s="1058">
        <f t="shared" si="1197"/>
        <v>0</v>
      </c>
      <c r="FL185" s="1058">
        <f t="shared" si="1198"/>
        <v>0</v>
      </c>
      <c r="FM185" s="1058">
        <f t="shared" si="1199"/>
        <v>0</v>
      </c>
      <c r="FN185" s="1058">
        <f t="shared" si="1200"/>
        <v>0</v>
      </c>
      <c r="FO185" s="1059">
        <f t="shared" si="1201"/>
        <v>0</v>
      </c>
      <c r="FP185" s="1058">
        <f t="shared" si="1202"/>
        <v>0</v>
      </c>
      <c r="FQ185" s="1058">
        <f t="shared" si="1203"/>
        <v>0</v>
      </c>
      <c r="FR185" s="1058">
        <f t="shared" si="1204"/>
        <v>0</v>
      </c>
      <c r="FS185" s="1058">
        <f t="shared" si="1205"/>
        <v>0</v>
      </c>
      <c r="FT185" s="1058">
        <f t="shared" si="1206"/>
        <v>0</v>
      </c>
      <c r="FU185" s="1058">
        <f t="shared" si="1207"/>
        <v>0</v>
      </c>
      <c r="FV185" s="1058">
        <f t="shared" si="1208"/>
        <v>0</v>
      </c>
      <c r="FW185" s="1058">
        <f t="shared" si="1209"/>
        <v>0</v>
      </c>
      <c r="FX185" s="1058">
        <f t="shared" si="1210"/>
        <v>0</v>
      </c>
      <c r="FY185" s="1058">
        <f t="shared" si="1211"/>
        <v>0</v>
      </c>
      <c r="FZ185" s="1058">
        <f t="shared" si="1212"/>
        <v>0</v>
      </c>
      <c r="GA185" s="1058">
        <f t="shared" si="1213"/>
        <v>0</v>
      </c>
      <c r="GB185" s="1058">
        <f t="shared" si="1214"/>
        <v>0</v>
      </c>
      <c r="GC185" s="1058">
        <f t="shared" si="1215"/>
        <v>0</v>
      </c>
      <c r="GE185" s="1058">
        <v>39</v>
      </c>
      <c r="GF185" s="1058">
        <v>24</v>
      </c>
      <c r="GG185" s="424"/>
      <c r="GH185" s="424"/>
      <c r="GI185" s="424"/>
      <c r="GJ185" s="424"/>
      <c r="GL185" s="559"/>
      <c r="GM185" s="559"/>
      <c r="GN185" s="9"/>
      <c r="GO185" s="17"/>
      <c r="GP185" s="17"/>
      <c r="GQ185" s="406"/>
      <c r="GR185" s="422"/>
    </row>
    <row r="186" spans="1:200" ht="24.95" customHeight="1" x14ac:dyDescent="0.45">
      <c r="A186" s="424"/>
      <c r="B186" s="951" t="s">
        <v>148</v>
      </c>
      <c r="C186" s="952" t="s">
        <v>183</v>
      </c>
      <c r="D186" s="929" t="s">
        <v>349</v>
      </c>
      <c r="E186" s="592" t="s">
        <v>30</v>
      </c>
      <c r="F186" s="593" t="s">
        <v>47</v>
      </c>
      <c r="G186" s="592">
        <v>5</v>
      </c>
      <c r="H186" s="593">
        <f>22+25</f>
        <v>47</v>
      </c>
      <c r="I186" s="593">
        <v>1</v>
      </c>
      <c r="J186" s="660">
        <v>2</v>
      </c>
      <c r="K186" s="593">
        <f>SUM(J186)*2</f>
        <v>4</v>
      </c>
      <c r="L186" s="591">
        <v>60</v>
      </c>
      <c r="M186" s="594">
        <f t="shared" si="1553"/>
        <v>24</v>
      </c>
      <c r="N186" s="595">
        <v>24</v>
      </c>
      <c r="O186" s="852">
        <f t="shared" si="1583"/>
        <v>24</v>
      </c>
      <c r="P186" s="853"/>
      <c r="Q186" s="852"/>
      <c r="R186" s="853"/>
      <c r="S186" s="852"/>
      <c r="T186" s="853"/>
      <c r="U186" s="854"/>
      <c r="V186" s="853"/>
      <c r="W186" s="854"/>
      <c r="X186" s="854"/>
      <c r="Y186" s="852"/>
      <c r="Z186" s="853"/>
      <c r="AA186" s="854"/>
      <c r="AB186" s="853"/>
      <c r="AC186" s="852"/>
      <c r="AD186" s="853"/>
      <c r="AE186" s="855"/>
      <c r="AF186" s="853"/>
      <c r="AG186" s="854"/>
      <c r="AH186" s="854"/>
      <c r="AI186" s="854"/>
      <c r="AJ186" s="853"/>
      <c r="AK186" s="854"/>
      <c r="AL186" s="853"/>
      <c r="AM186" s="852"/>
      <c r="AN186" s="853"/>
      <c r="AO186" s="854"/>
      <c r="AP186" s="853"/>
      <c r="AQ186" s="852"/>
      <c r="AR186" s="853"/>
      <c r="AS186" s="852"/>
      <c r="AT186" s="853"/>
      <c r="AU186" s="854"/>
      <c r="AV186" s="853"/>
      <c r="AW186" s="854"/>
      <c r="AX186" s="853"/>
      <c r="AY186" s="854"/>
      <c r="AZ186" s="854"/>
      <c r="BA186" s="854"/>
      <c r="BB186" s="853"/>
      <c r="BC186" s="854"/>
      <c r="BD186" s="853"/>
      <c r="BE186" s="854"/>
      <c r="BF186" s="854">
        <f t="shared" si="1573"/>
        <v>24</v>
      </c>
      <c r="BG186" s="854">
        <f t="shared" si="1574"/>
        <v>24</v>
      </c>
      <c r="BH186" s="84"/>
      <c r="BI186" s="424"/>
      <c r="BJ186" s="424"/>
      <c r="BK186" s="424"/>
      <c r="BL186" s="424"/>
      <c r="BM186" s="424"/>
      <c r="BN186" s="973" t="s">
        <v>148</v>
      </c>
      <c r="BO186" s="952" t="s">
        <v>257</v>
      </c>
      <c r="BP186" s="929" t="s">
        <v>24</v>
      </c>
      <c r="BQ186" s="593" t="s">
        <v>320</v>
      </c>
      <c r="BR186" s="593" t="s">
        <v>42</v>
      </c>
      <c r="BS186" s="592">
        <v>6</v>
      </c>
      <c r="BT186" s="593">
        <v>44</v>
      </c>
      <c r="BU186" s="593">
        <v>1</v>
      </c>
      <c r="BV186" s="660">
        <v>2</v>
      </c>
      <c r="BW186" s="660">
        <f t="shared" ref="BW186" si="1603">SUM(BV186)*2</f>
        <v>4</v>
      </c>
      <c r="BX186" s="629">
        <v>90</v>
      </c>
      <c r="BY186" s="594">
        <f t="shared" si="1584"/>
        <v>28</v>
      </c>
      <c r="BZ186" s="595"/>
      <c r="CA186" s="767"/>
      <c r="CB186" s="796">
        <v>28</v>
      </c>
      <c r="CC186" s="767"/>
      <c r="CD186" s="796"/>
      <c r="CE186" s="767"/>
      <c r="CF186" s="768"/>
      <c r="CG186" s="769"/>
      <c r="CH186" s="768"/>
      <c r="CI186" s="769"/>
      <c r="CJ186" s="769"/>
      <c r="CK186" s="767">
        <f t="shared" ref="CK186" si="1604">SUM(BX186*5/100*BV186)</f>
        <v>9</v>
      </c>
      <c r="CL186" s="768"/>
      <c r="CM186" s="769"/>
      <c r="CN186" s="768"/>
      <c r="CO186" s="767"/>
      <c r="CP186" s="768"/>
      <c r="CQ186" s="770"/>
      <c r="CR186" s="768"/>
      <c r="CS186" s="769"/>
      <c r="CT186" s="768"/>
      <c r="CU186" s="769"/>
      <c r="CV186" s="768"/>
      <c r="CW186" s="769"/>
      <c r="CX186" s="768"/>
      <c r="CY186" s="767"/>
      <c r="CZ186" s="768"/>
      <c r="DA186" s="769"/>
      <c r="DB186" s="768"/>
      <c r="DC186" s="767"/>
      <c r="DD186" s="768"/>
      <c r="DE186" s="769"/>
      <c r="DF186" s="768"/>
      <c r="DG186" s="769"/>
      <c r="DH186" s="768"/>
      <c r="DI186" s="769"/>
      <c r="DJ186" s="768"/>
      <c r="DK186" s="769"/>
      <c r="DL186" s="768"/>
      <c r="DM186" s="769"/>
      <c r="DN186" s="768"/>
      <c r="DO186" s="769"/>
      <c r="DP186" s="768"/>
      <c r="DQ186" s="769"/>
      <c r="DR186" s="769">
        <f t="shared" si="1578"/>
        <v>9</v>
      </c>
      <c r="DS186" s="769">
        <f t="shared" si="1579"/>
        <v>0</v>
      </c>
      <c r="DT186" s="84"/>
      <c r="DU186" s="424"/>
      <c r="DV186" s="424"/>
      <c r="DW186" s="424"/>
      <c r="DX186" s="424"/>
      <c r="DY186" s="424"/>
      <c r="DZ186" s="971"/>
      <c r="EA186" s="972"/>
      <c r="EB186" s="611"/>
      <c r="EC186" s="424"/>
      <c r="ED186" s="424"/>
      <c r="EE186" s="424"/>
      <c r="EF186" s="424"/>
      <c r="EG186" s="424"/>
      <c r="EH186" s="424"/>
      <c r="EI186" s="424"/>
      <c r="EJ186" s="429">
        <f t="shared" si="1170"/>
        <v>150</v>
      </c>
      <c r="EK186" s="429">
        <f t="shared" si="1171"/>
        <v>52</v>
      </c>
      <c r="EL186" s="429">
        <f t="shared" si="1172"/>
        <v>24</v>
      </c>
      <c r="EM186" s="1058">
        <f t="shared" si="1173"/>
        <v>24</v>
      </c>
      <c r="EN186" s="1058">
        <f t="shared" si="1174"/>
        <v>28</v>
      </c>
      <c r="EO186" s="1058">
        <f t="shared" si="1175"/>
        <v>0</v>
      </c>
      <c r="EP186" s="1058">
        <f t="shared" si="1176"/>
        <v>0</v>
      </c>
      <c r="EQ186" s="1058">
        <f t="shared" si="1177"/>
        <v>0</v>
      </c>
      <c r="ER186" s="1058">
        <f t="shared" si="1178"/>
        <v>0</v>
      </c>
      <c r="ES186" s="1058">
        <f t="shared" si="1179"/>
        <v>0</v>
      </c>
      <c r="ET186" s="1058">
        <f t="shared" si="1180"/>
        <v>0</v>
      </c>
      <c r="EU186" s="1058">
        <f t="shared" si="1181"/>
        <v>0</v>
      </c>
      <c r="EV186" s="1058">
        <f t="shared" si="1182"/>
        <v>0</v>
      </c>
      <c r="EW186" s="1058">
        <f t="shared" si="1183"/>
        <v>9</v>
      </c>
      <c r="EX186" s="1058">
        <f t="shared" si="1184"/>
        <v>0</v>
      </c>
      <c r="EY186" s="1058">
        <f t="shared" si="1185"/>
        <v>0</v>
      </c>
      <c r="EZ186" s="1058">
        <f t="shared" si="1186"/>
        <v>0</v>
      </c>
      <c r="FA186" s="1058">
        <f t="shared" si="1187"/>
        <v>0</v>
      </c>
      <c r="FB186" s="1058">
        <f t="shared" si="1188"/>
        <v>0</v>
      </c>
      <c r="FC186" s="1058">
        <f t="shared" si="1189"/>
        <v>0</v>
      </c>
      <c r="FD186" s="1058">
        <f t="shared" si="1190"/>
        <v>0</v>
      </c>
      <c r="FE186" s="1058">
        <f t="shared" si="1191"/>
        <v>0</v>
      </c>
      <c r="FF186" s="1058">
        <f t="shared" si="1192"/>
        <v>0</v>
      </c>
      <c r="FG186" s="1058">
        <f t="shared" si="1193"/>
        <v>0</v>
      </c>
      <c r="FH186" s="1058">
        <f t="shared" si="1194"/>
        <v>0</v>
      </c>
      <c r="FI186" s="1058">
        <f t="shared" si="1195"/>
        <v>0</v>
      </c>
      <c r="FJ186" s="1058">
        <f t="shared" si="1196"/>
        <v>0</v>
      </c>
      <c r="FK186" s="1058">
        <f t="shared" si="1197"/>
        <v>0</v>
      </c>
      <c r="FL186" s="1058">
        <f t="shared" si="1198"/>
        <v>0</v>
      </c>
      <c r="FM186" s="1058">
        <f t="shared" si="1199"/>
        <v>0</v>
      </c>
      <c r="FN186" s="1058">
        <f t="shared" si="1200"/>
        <v>0</v>
      </c>
      <c r="FO186" s="1059">
        <f t="shared" si="1201"/>
        <v>0</v>
      </c>
      <c r="FP186" s="1058">
        <f t="shared" si="1202"/>
        <v>0</v>
      </c>
      <c r="FQ186" s="1058">
        <f t="shared" si="1203"/>
        <v>0</v>
      </c>
      <c r="FR186" s="1058">
        <f t="shared" si="1204"/>
        <v>0</v>
      </c>
      <c r="FS186" s="1058">
        <f t="shared" si="1205"/>
        <v>0</v>
      </c>
      <c r="FT186" s="1058">
        <f t="shared" si="1206"/>
        <v>0</v>
      </c>
      <c r="FU186" s="1058">
        <f t="shared" si="1207"/>
        <v>0</v>
      </c>
      <c r="FV186" s="1058">
        <f t="shared" si="1208"/>
        <v>0</v>
      </c>
      <c r="FW186" s="1058">
        <f t="shared" si="1209"/>
        <v>0</v>
      </c>
      <c r="FX186" s="1058">
        <f t="shared" si="1210"/>
        <v>0</v>
      </c>
      <c r="FY186" s="1058">
        <f t="shared" si="1211"/>
        <v>0</v>
      </c>
      <c r="FZ186" s="1058">
        <f t="shared" si="1212"/>
        <v>0</v>
      </c>
      <c r="GA186" s="1058">
        <f t="shared" si="1213"/>
        <v>0</v>
      </c>
      <c r="GB186" s="1058">
        <f t="shared" si="1214"/>
        <v>0</v>
      </c>
      <c r="GC186" s="1058">
        <f t="shared" si="1215"/>
        <v>0</v>
      </c>
      <c r="GE186" s="1058">
        <v>33</v>
      </c>
      <c r="GF186" s="1058">
        <v>24</v>
      </c>
      <c r="GG186" s="424"/>
      <c r="GH186" s="424"/>
      <c r="GI186" s="424"/>
      <c r="GJ186" s="424"/>
      <c r="GL186" s="559"/>
      <c r="GM186" s="559"/>
      <c r="GN186" s="9"/>
      <c r="GO186" s="17"/>
      <c r="GP186" s="17"/>
      <c r="GQ186" s="406"/>
      <c r="GR186" s="422"/>
    </row>
    <row r="187" spans="1:200" ht="24.95" customHeight="1" x14ac:dyDescent="0.45">
      <c r="A187" s="424"/>
      <c r="B187" s="955" t="s">
        <v>150</v>
      </c>
      <c r="C187" s="956" t="s">
        <v>183</v>
      </c>
      <c r="D187" s="932" t="s">
        <v>24</v>
      </c>
      <c r="E187" s="160" t="s">
        <v>323</v>
      </c>
      <c r="F187" s="160" t="s">
        <v>512</v>
      </c>
      <c r="G187" s="160">
        <v>9</v>
      </c>
      <c r="H187" s="160">
        <v>1</v>
      </c>
      <c r="I187" s="160">
        <v>1</v>
      </c>
      <c r="J187" s="563">
        <v>1</v>
      </c>
      <c r="K187" s="160">
        <v>1</v>
      </c>
      <c r="L187" s="159"/>
      <c r="M187" s="259">
        <f t="shared" si="1553"/>
        <v>0</v>
      </c>
      <c r="N187" s="258"/>
      <c r="O187" s="859">
        <f t="shared" ref="O187:O189" si="1605">SUM(N187)*I187</f>
        <v>0</v>
      </c>
      <c r="P187" s="860"/>
      <c r="Q187" s="859">
        <f t="shared" ref="Q187:Q189" si="1606">P187*J187</f>
        <v>0</v>
      </c>
      <c r="R187" s="860"/>
      <c r="S187" s="859">
        <f t="shared" ref="S187:S189" si="1607">SUM(R187)*J187</f>
        <v>0</v>
      </c>
      <c r="T187" s="860"/>
      <c r="U187" s="861">
        <f t="shared" ref="U187:U189" si="1608">SUM(T187)*K187</f>
        <v>0</v>
      </c>
      <c r="V187" s="860"/>
      <c r="W187" s="861">
        <f t="shared" ref="W187:W189" si="1609">SUM(V187)*J187*5</f>
        <v>0</v>
      </c>
      <c r="X187" s="861"/>
      <c r="Y187" s="859">
        <f t="shared" ref="Y187:Y189" si="1610">L187*J187*0.05</f>
        <v>0</v>
      </c>
      <c r="Z187" s="860"/>
      <c r="AA187" s="861"/>
      <c r="AB187" s="860"/>
      <c r="AC187" s="859">
        <f t="shared" ref="AC187" si="1611">SUM(AB187)*3*H187/5</f>
        <v>0</v>
      </c>
      <c r="AD187" s="860">
        <v>1</v>
      </c>
      <c r="AE187" s="862">
        <f t="shared" ref="AE187" si="1612">SUM(AD187*H187*(15))</f>
        <v>15</v>
      </c>
      <c r="AF187" s="860"/>
      <c r="AG187" s="861">
        <f t="shared" ref="AG187" si="1613">SUM(AF187*H187*3)</f>
        <v>0</v>
      </c>
      <c r="AH187" s="860"/>
      <c r="AI187" s="861">
        <f t="shared" ref="AI187:AI189" si="1614">SUM(AH187*H187/3)</f>
        <v>0</v>
      </c>
      <c r="AJ187" s="860"/>
      <c r="AK187" s="861">
        <f t="shared" ref="AK187" si="1615">SUM(AJ187*H187*2/3)</f>
        <v>0</v>
      </c>
      <c r="AL187" s="860"/>
      <c r="AM187" s="859">
        <f t="shared" ref="AM187:AM189" si="1616">SUM(AL187*H187*2)</f>
        <v>0</v>
      </c>
      <c r="AN187" s="860"/>
      <c r="AO187" s="861">
        <f t="shared" ref="AO187" si="1617">SUM(AN187*J187)</f>
        <v>0</v>
      </c>
      <c r="AP187" s="860"/>
      <c r="AQ187" s="859">
        <f t="shared" ref="AQ187" si="1618">SUM(AP187*H187*2)</f>
        <v>0</v>
      </c>
      <c r="AR187" s="860"/>
      <c r="AS187" s="861">
        <f t="shared" ref="AS187:AS189" si="1619">SUM(J187*AR187*6)</f>
        <v>0</v>
      </c>
      <c r="AT187" s="863"/>
      <c r="AU187" s="864">
        <f t="shared" ref="AU187:AU189" si="1620">AT187*H187/3</f>
        <v>0</v>
      </c>
      <c r="AV187" s="860"/>
      <c r="AW187" s="861">
        <f t="shared" ref="AW187" si="1621">SUM(AV187*H187/3)</f>
        <v>0</v>
      </c>
      <c r="AX187" s="860"/>
      <c r="AY187" s="861">
        <f t="shared" ref="AY187" si="1622">SUM(J187*AX187*8)</f>
        <v>0</v>
      </c>
      <c r="AZ187" s="860"/>
      <c r="BA187" s="861">
        <f>SUM(AZ187*H187*5*2/3)</f>
        <v>0</v>
      </c>
      <c r="BB187" s="860"/>
      <c r="BC187" s="861">
        <f t="shared" ref="BC187" si="1623">SUM(BB187*K187*4*6)</f>
        <v>0</v>
      </c>
      <c r="BD187" s="860"/>
      <c r="BE187" s="861">
        <f t="shared" ref="BE187:BE189" si="1624">SUM(BD187*50)</f>
        <v>0</v>
      </c>
      <c r="BF187" s="864">
        <f t="shared" si="1573"/>
        <v>15</v>
      </c>
      <c r="BG187" s="864">
        <f t="shared" si="1574"/>
        <v>0</v>
      </c>
      <c r="BH187" s="84"/>
      <c r="BI187" s="424"/>
      <c r="BJ187" s="424"/>
      <c r="BK187" s="424"/>
      <c r="BL187" s="424"/>
      <c r="BM187" s="424"/>
      <c r="BN187" s="957"/>
      <c r="BO187" s="958"/>
      <c r="BP187" s="867"/>
      <c r="BQ187" s="612"/>
      <c r="BR187" s="612"/>
      <c r="BS187" s="606"/>
      <c r="BT187" s="606"/>
      <c r="BU187" s="606"/>
      <c r="BV187" s="747"/>
      <c r="BW187" s="749"/>
      <c r="BX187" s="71"/>
      <c r="BY187" s="608">
        <f t="shared" ref="BY187:BY195" si="1625">SUM(BZ187+CB187+CF187+CH187+DD187*2)</f>
        <v>0</v>
      </c>
      <c r="BZ187" s="70"/>
      <c r="CA187" s="767"/>
      <c r="CB187" s="796"/>
      <c r="CC187" s="767"/>
      <c r="CD187" s="796"/>
      <c r="CE187" s="767"/>
      <c r="CF187" s="780"/>
      <c r="CG187" s="612"/>
      <c r="CH187" s="780"/>
      <c r="CI187" s="612"/>
      <c r="CJ187" s="612"/>
      <c r="CK187" s="767"/>
      <c r="CL187" s="780"/>
      <c r="CM187" s="612"/>
      <c r="CN187" s="780"/>
      <c r="CO187" s="767"/>
      <c r="CP187" s="780"/>
      <c r="CQ187" s="770"/>
      <c r="CR187" s="780"/>
      <c r="CS187" s="612"/>
      <c r="CT187" s="780"/>
      <c r="CU187" s="612"/>
      <c r="CV187" s="780"/>
      <c r="CW187" s="612"/>
      <c r="CX187" s="780"/>
      <c r="CY187" s="767"/>
      <c r="CZ187" s="780"/>
      <c r="DA187" s="612"/>
      <c r="DB187" s="780"/>
      <c r="DC187" s="767"/>
      <c r="DD187" s="780"/>
      <c r="DE187" s="612"/>
      <c r="DF187" s="780"/>
      <c r="DG187" s="612"/>
      <c r="DH187" s="780"/>
      <c r="DI187" s="612"/>
      <c r="DJ187" s="780"/>
      <c r="DK187" s="612"/>
      <c r="DL187" s="780"/>
      <c r="DM187" s="612"/>
      <c r="DN187" s="780"/>
      <c r="DO187" s="612"/>
      <c r="DP187" s="780"/>
      <c r="DQ187" s="612"/>
      <c r="DR187" s="612"/>
      <c r="DS187" s="612">
        <f t="shared" ref="DS187:DS195" si="1626">SUM(DA187+DQ187+DO187+DM187+DK187+DI187+DE187+DC187+CW187+CY187+CU187+CS187+CQ187+CO187+CM187+CK187+CJ187+CI187+CG187+CC187+CA187+CE187+DG187)</f>
        <v>0</v>
      </c>
      <c r="DT187" s="84"/>
      <c r="DU187" s="424"/>
      <c r="DV187" s="424"/>
      <c r="DW187" s="424"/>
      <c r="DX187" s="424"/>
      <c r="DY187" s="424"/>
      <c r="DZ187" s="971"/>
      <c r="EA187" s="972"/>
      <c r="EB187" s="611"/>
      <c r="EC187" s="424"/>
      <c r="ED187" s="424"/>
      <c r="EE187" s="424"/>
      <c r="EF187" s="424"/>
      <c r="EG187" s="424"/>
      <c r="EH187" s="424"/>
      <c r="EI187" s="424"/>
      <c r="EJ187" s="429">
        <f t="shared" si="1170"/>
        <v>0</v>
      </c>
      <c r="EK187" s="429">
        <f t="shared" si="1171"/>
        <v>0</v>
      </c>
      <c r="EL187" s="429">
        <f t="shared" si="1172"/>
        <v>0</v>
      </c>
      <c r="EM187" s="1058">
        <f t="shared" si="1173"/>
        <v>0</v>
      </c>
      <c r="EN187" s="1058">
        <f t="shared" si="1174"/>
        <v>0</v>
      </c>
      <c r="EO187" s="1058">
        <f t="shared" si="1175"/>
        <v>0</v>
      </c>
      <c r="EP187" s="1058">
        <f t="shared" si="1176"/>
        <v>0</v>
      </c>
      <c r="EQ187" s="1058">
        <f t="shared" si="1177"/>
        <v>0</v>
      </c>
      <c r="ER187" s="1058">
        <f t="shared" si="1178"/>
        <v>0</v>
      </c>
      <c r="ES187" s="1058">
        <f t="shared" si="1179"/>
        <v>0</v>
      </c>
      <c r="ET187" s="1058">
        <f t="shared" si="1180"/>
        <v>0</v>
      </c>
      <c r="EU187" s="1058">
        <f t="shared" si="1181"/>
        <v>0</v>
      </c>
      <c r="EV187" s="1058">
        <f t="shared" si="1182"/>
        <v>0</v>
      </c>
      <c r="EW187" s="1058">
        <f t="shared" si="1183"/>
        <v>0</v>
      </c>
      <c r="EX187" s="1058">
        <f t="shared" si="1184"/>
        <v>0</v>
      </c>
      <c r="EY187" s="1058">
        <f t="shared" si="1185"/>
        <v>0</v>
      </c>
      <c r="EZ187" s="1058">
        <f t="shared" si="1186"/>
        <v>0</v>
      </c>
      <c r="FA187" s="1058">
        <f t="shared" si="1187"/>
        <v>0</v>
      </c>
      <c r="FB187" s="1058">
        <f t="shared" si="1188"/>
        <v>1</v>
      </c>
      <c r="FC187" s="1058">
        <f t="shared" si="1189"/>
        <v>15</v>
      </c>
      <c r="FD187" s="1058">
        <f t="shared" si="1190"/>
        <v>0</v>
      </c>
      <c r="FE187" s="1058">
        <f t="shared" si="1191"/>
        <v>0</v>
      </c>
      <c r="FF187" s="1058">
        <f t="shared" si="1192"/>
        <v>0</v>
      </c>
      <c r="FG187" s="1058">
        <f t="shared" si="1193"/>
        <v>0</v>
      </c>
      <c r="FH187" s="1058">
        <f t="shared" si="1194"/>
        <v>0</v>
      </c>
      <c r="FI187" s="1058">
        <f t="shared" si="1195"/>
        <v>0</v>
      </c>
      <c r="FJ187" s="1058">
        <f t="shared" si="1196"/>
        <v>0</v>
      </c>
      <c r="FK187" s="1058">
        <f t="shared" si="1197"/>
        <v>0</v>
      </c>
      <c r="FL187" s="1058">
        <f t="shared" si="1198"/>
        <v>0</v>
      </c>
      <c r="FM187" s="1058">
        <f t="shared" si="1199"/>
        <v>0</v>
      </c>
      <c r="FN187" s="1058">
        <f t="shared" si="1200"/>
        <v>0</v>
      </c>
      <c r="FO187" s="1059">
        <f t="shared" si="1201"/>
        <v>0</v>
      </c>
      <c r="FP187" s="1058">
        <f t="shared" si="1202"/>
        <v>0</v>
      </c>
      <c r="FQ187" s="1058">
        <f t="shared" si="1203"/>
        <v>0</v>
      </c>
      <c r="FR187" s="1058">
        <f t="shared" si="1204"/>
        <v>0</v>
      </c>
      <c r="FS187" s="1058">
        <f t="shared" si="1205"/>
        <v>0</v>
      </c>
      <c r="FT187" s="1058">
        <f t="shared" si="1206"/>
        <v>0</v>
      </c>
      <c r="FU187" s="1058">
        <f t="shared" si="1207"/>
        <v>0</v>
      </c>
      <c r="FV187" s="1058">
        <f t="shared" si="1208"/>
        <v>0</v>
      </c>
      <c r="FW187" s="1058">
        <f t="shared" si="1209"/>
        <v>0</v>
      </c>
      <c r="FX187" s="1058">
        <f t="shared" si="1210"/>
        <v>0</v>
      </c>
      <c r="FY187" s="1058">
        <f t="shared" si="1211"/>
        <v>0</v>
      </c>
      <c r="FZ187" s="1058">
        <f t="shared" si="1212"/>
        <v>0</v>
      </c>
      <c r="GA187" s="1058">
        <f t="shared" si="1213"/>
        <v>0</v>
      </c>
      <c r="GB187" s="1058">
        <f t="shared" si="1214"/>
        <v>0</v>
      </c>
      <c r="GC187" s="1058">
        <f t="shared" si="1215"/>
        <v>0</v>
      </c>
      <c r="GE187" s="1058">
        <v>15</v>
      </c>
      <c r="GF187" s="1058">
        <v>0</v>
      </c>
      <c r="GG187" s="424"/>
      <c r="GH187" s="424"/>
      <c r="GI187" s="424"/>
      <c r="GJ187" s="424"/>
      <c r="GL187" s="559"/>
      <c r="GM187" s="559"/>
      <c r="GN187" s="9"/>
      <c r="GO187" s="17"/>
      <c r="GP187" s="17"/>
      <c r="GQ187" s="406"/>
      <c r="GR187" s="422"/>
    </row>
    <row r="188" spans="1:200" ht="24.95" customHeight="1" x14ac:dyDescent="0.45">
      <c r="A188" s="424"/>
      <c r="B188" s="960" t="s">
        <v>423</v>
      </c>
      <c r="C188" s="961" t="s">
        <v>183</v>
      </c>
      <c r="D188" s="933" t="s">
        <v>24</v>
      </c>
      <c r="E188" s="735" t="s">
        <v>323</v>
      </c>
      <c r="F188" s="735" t="s">
        <v>126</v>
      </c>
      <c r="G188" s="736">
        <v>9</v>
      </c>
      <c r="H188" s="735">
        <v>12</v>
      </c>
      <c r="I188" s="735">
        <v>1</v>
      </c>
      <c r="J188" s="563">
        <v>3</v>
      </c>
      <c r="K188" s="735">
        <f t="shared" ref="K188:K189" si="1627">SUM(J188)*2</f>
        <v>6</v>
      </c>
      <c r="L188" s="736"/>
      <c r="M188" s="737">
        <f t="shared" si="1553"/>
        <v>0</v>
      </c>
      <c r="N188" s="738"/>
      <c r="O188" s="859">
        <f t="shared" si="1605"/>
        <v>0</v>
      </c>
      <c r="P188" s="868"/>
      <c r="Q188" s="859">
        <f t="shared" si="1606"/>
        <v>0</v>
      </c>
      <c r="R188" s="868"/>
      <c r="S188" s="859">
        <f t="shared" si="1607"/>
        <v>0</v>
      </c>
      <c r="T188" s="868"/>
      <c r="U188" s="869">
        <f t="shared" si="1608"/>
        <v>0</v>
      </c>
      <c r="V188" s="868"/>
      <c r="W188" s="869">
        <f t="shared" si="1609"/>
        <v>0</v>
      </c>
      <c r="X188" s="869">
        <f t="shared" ref="X188:X189" si="1628">SUM(J188*AX188*2+K188*AZ188*2)</f>
        <v>0</v>
      </c>
      <c r="Y188" s="859">
        <f t="shared" si="1610"/>
        <v>0</v>
      </c>
      <c r="Z188" s="868"/>
      <c r="AA188" s="869"/>
      <c r="AB188" s="868">
        <v>17</v>
      </c>
      <c r="AC188" s="859">
        <f>AB188*H188*0.5</f>
        <v>102</v>
      </c>
      <c r="AD188" s="868"/>
      <c r="AE188" s="862">
        <f>SUM(AD188*H188*(30+4))/5</f>
        <v>0</v>
      </c>
      <c r="AF188" s="868"/>
      <c r="AG188" s="869">
        <f t="shared" ref="AG188:AG189" si="1629">SUM(AF188*H188*3)</f>
        <v>0</v>
      </c>
      <c r="AH188" s="868"/>
      <c r="AI188" s="869">
        <f t="shared" si="1614"/>
        <v>0</v>
      </c>
      <c r="AJ188" s="868"/>
      <c r="AK188" s="869">
        <f t="shared" ref="AK188:AK189" si="1630">SUM(AJ188*H188*2/3)</f>
        <v>0</v>
      </c>
      <c r="AL188" s="868"/>
      <c r="AM188" s="859">
        <f t="shared" si="1616"/>
        <v>0</v>
      </c>
      <c r="AN188" s="868"/>
      <c r="AO188" s="869">
        <f>SUM(AN188*J188)</f>
        <v>0</v>
      </c>
      <c r="AP188" s="868"/>
      <c r="AQ188" s="859">
        <f>H188*AP188/3</f>
        <v>0</v>
      </c>
      <c r="AR188" s="868"/>
      <c r="AS188" s="869">
        <f t="shared" si="1619"/>
        <v>0</v>
      </c>
      <c r="AT188" s="870"/>
      <c r="AU188" s="869">
        <f t="shared" si="1620"/>
        <v>0</v>
      </c>
      <c r="AV188" s="868"/>
      <c r="AW188" s="869">
        <f>SUM(AV188*H188/3)</f>
        <v>0</v>
      </c>
      <c r="AX188" s="868"/>
      <c r="AY188" s="869">
        <f t="shared" ref="AY188:AY189" si="1631">SUM(J188*AX188*8)</f>
        <v>0</v>
      </c>
      <c r="AZ188" s="868"/>
      <c r="BA188" s="869">
        <f>SUM(AZ188*K188*5*6)</f>
        <v>0</v>
      </c>
      <c r="BB188" s="868"/>
      <c r="BC188" s="869">
        <f t="shared" ref="BC188:BC189" si="1632">SUM(BB188*K188*4*6)</f>
        <v>0</v>
      </c>
      <c r="BD188" s="868"/>
      <c r="BE188" s="869">
        <f t="shared" si="1624"/>
        <v>0</v>
      </c>
      <c r="BF188" s="869">
        <f t="shared" si="1573"/>
        <v>102</v>
      </c>
      <c r="BG188" s="869">
        <f t="shared" si="1574"/>
        <v>0</v>
      </c>
      <c r="BH188" s="84"/>
      <c r="BI188" s="424"/>
      <c r="BJ188" s="424"/>
      <c r="BK188" s="424"/>
      <c r="BL188" s="424"/>
      <c r="BM188" s="424"/>
      <c r="BN188" s="971"/>
      <c r="BO188" s="972"/>
      <c r="BP188" s="611"/>
      <c r="BQ188" s="40"/>
      <c r="BR188" s="40"/>
      <c r="BS188" s="40"/>
      <c r="BT188" s="40"/>
      <c r="BU188" s="40"/>
      <c r="BV188" s="660"/>
      <c r="BW188" s="660"/>
      <c r="BX188" s="49"/>
      <c r="BY188" s="608">
        <f t="shared" si="1625"/>
        <v>0</v>
      </c>
      <c r="BZ188" s="70"/>
      <c r="CA188" s="767"/>
      <c r="CB188" s="796"/>
      <c r="CC188" s="767"/>
      <c r="CD188" s="796"/>
      <c r="CE188" s="767"/>
      <c r="CF188" s="780"/>
      <c r="CG188" s="612"/>
      <c r="CH188" s="780"/>
      <c r="CI188" s="612"/>
      <c r="CJ188" s="612"/>
      <c r="CK188" s="767"/>
      <c r="CL188" s="780"/>
      <c r="CM188" s="612"/>
      <c r="CN188" s="780"/>
      <c r="CO188" s="767"/>
      <c r="CP188" s="780"/>
      <c r="CQ188" s="770"/>
      <c r="CR188" s="780"/>
      <c r="CS188" s="612"/>
      <c r="CT188" s="780"/>
      <c r="CU188" s="612"/>
      <c r="CV188" s="780"/>
      <c r="CW188" s="612"/>
      <c r="CX188" s="780"/>
      <c r="CY188" s="767"/>
      <c r="CZ188" s="780"/>
      <c r="DA188" s="612"/>
      <c r="DB188" s="780"/>
      <c r="DC188" s="767"/>
      <c r="DD188" s="780"/>
      <c r="DE188" s="612"/>
      <c r="DF188" s="780"/>
      <c r="DG188" s="612"/>
      <c r="DH188" s="780"/>
      <c r="DI188" s="612"/>
      <c r="DJ188" s="780"/>
      <c r="DK188" s="612"/>
      <c r="DL188" s="780"/>
      <c r="DM188" s="612"/>
      <c r="DN188" s="780"/>
      <c r="DO188" s="612"/>
      <c r="DP188" s="780"/>
      <c r="DQ188" s="612"/>
      <c r="DR188" s="612"/>
      <c r="DS188" s="612">
        <f t="shared" si="1626"/>
        <v>0</v>
      </c>
      <c r="DT188" s="84"/>
      <c r="DU188" s="424"/>
      <c r="DV188" s="424"/>
      <c r="DW188" s="424"/>
      <c r="DX188" s="424"/>
      <c r="DY188" s="424"/>
      <c r="DZ188" s="971"/>
      <c r="EA188" s="972"/>
      <c r="EB188" s="611"/>
      <c r="EC188" s="424"/>
      <c r="ED188" s="424"/>
      <c r="EE188" s="424"/>
      <c r="EF188" s="424"/>
      <c r="EG188" s="424"/>
      <c r="EH188" s="424"/>
      <c r="EI188" s="424"/>
      <c r="EJ188" s="429">
        <f t="shared" si="1170"/>
        <v>0</v>
      </c>
      <c r="EK188" s="429">
        <f t="shared" si="1171"/>
        <v>0</v>
      </c>
      <c r="EL188" s="429">
        <f t="shared" si="1172"/>
        <v>0</v>
      </c>
      <c r="EM188" s="1058">
        <f t="shared" si="1173"/>
        <v>0</v>
      </c>
      <c r="EN188" s="1058">
        <f t="shared" si="1174"/>
        <v>0</v>
      </c>
      <c r="EO188" s="1058">
        <f t="shared" si="1175"/>
        <v>0</v>
      </c>
      <c r="EP188" s="1058">
        <f t="shared" si="1176"/>
        <v>0</v>
      </c>
      <c r="EQ188" s="1058">
        <f t="shared" si="1177"/>
        <v>0</v>
      </c>
      <c r="ER188" s="1058">
        <f t="shared" si="1178"/>
        <v>0</v>
      </c>
      <c r="ES188" s="1058">
        <f t="shared" si="1179"/>
        <v>0</v>
      </c>
      <c r="ET188" s="1058">
        <f t="shared" si="1180"/>
        <v>0</v>
      </c>
      <c r="EU188" s="1058">
        <f t="shared" si="1181"/>
        <v>0</v>
      </c>
      <c r="EV188" s="1058">
        <f t="shared" si="1182"/>
        <v>0</v>
      </c>
      <c r="EW188" s="1058">
        <f t="shared" si="1183"/>
        <v>0</v>
      </c>
      <c r="EX188" s="1058">
        <f t="shared" si="1184"/>
        <v>0</v>
      </c>
      <c r="EY188" s="1058">
        <f t="shared" si="1185"/>
        <v>0</v>
      </c>
      <c r="EZ188" s="1058">
        <f t="shared" si="1186"/>
        <v>17</v>
      </c>
      <c r="FA188" s="1058">
        <f t="shared" si="1187"/>
        <v>102</v>
      </c>
      <c r="FB188" s="1058">
        <f t="shared" si="1188"/>
        <v>0</v>
      </c>
      <c r="FC188" s="1058">
        <f t="shared" si="1189"/>
        <v>0</v>
      </c>
      <c r="FD188" s="1058">
        <f t="shared" si="1190"/>
        <v>0</v>
      </c>
      <c r="FE188" s="1058">
        <f t="shared" si="1191"/>
        <v>0</v>
      </c>
      <c r="FF188" s="1058">
        <f t="shared" si="1192"/>
        <v>0</v>
      </c>
      <c r="FG188" s="1058">
        <f t="shared" si="1193"/>
        <v>0</v>
      </c>
      <c r="FH188" s="1058">
        <f t="shared" si="1194"/>
        <v>0</v>
      </c>
      <c r="FI188" s="1058">
        <f t="shared" si="1195"/>
        <v>0</v>
      </c>
      <c r="FJ188" s="1058">
        <f t="shared" si="1196"/>
        <v>0</v>
      </c>
      <c r="FK188" s="1058">
        <f t="shared" si="1197"/>
        <v>0</v>
      </c>
      <c r="FL188" s="1058">
        <f t="shared" si="1198"/>
        <v>0</v>
      </c>
      <c r="FM188" s="1058">
        <f t="shared" si="1199"/>
        <v>0</v>
      </c>
      <c r="FN188" s="1058">
        <f t="shared" si="1200"/>
        <v>0</v>
      </c>
      <c r="FO188" s="1059">
        <f t="shared" si="1201"/>
        <v>0</v>
      </c>
      <c r="FP188" s="1058">
        <f t="shared" si="1202"/>
        <v>0</v>
      </c>
      <c r="FQ188" s="1058">
        <f t="shared" si="1203"/>
        <v>0</v>
      </c>
      <c r="FR188" s="1058">
        <f t="shared" si="1204"/>
        <v>0</v>
      </c>
      <c r="FS188" s="1058">
        <f t="shared" si="1205"/>
        <v>0</v>
      </c>
      <c r="FT188" s="1058">
        <f t="shared" si="1206"/>
        <v>0</v>
      </c>
      <c r="FU188" s="1058">
        <f t="shared" si="1207"/>
        <v>0</v>
      </c>
      <c r="FV188" s="1058">
        <f t="shared" si="1208"/>
        <v>0</v>
      </c>
      <c r="FW188" s="1058">
        <f t="shared" si="1209"/>
        <v>0</v>
      </c>
      <c r="FX188" s="1058">
        <f t="shared" si="1210"/>
        <v>0</v>
      </c>
      <c r="FY188" s="1058">
        <f t="shared" si="1211"/>
        <v>0</v>
      </c>
      <c r="FZ188" s="1058">
        <f t="shared" si="1212"/>
        <v>0</v>
      </c>
      <c r="GA188" s="1058">
        <f t="shared" si="1213"/>
        <v>0</v>
      </c>
      <c r="GB188" s="1058">
        <f t="shared" si="1214"/>
        <v>0</v>
      </c>
      <c r="GC188" s="1058">
        <f t="shared" si="1215"/>
        <v>0</v>
      </c>
      <c r="GE188" s="1058">
        <v>102</v>
      </c>
      <c r="GF188" s="1058">
        <v>0</v>
      </c>
      <c r="GG188" s="424"/>
      <c r="GH188" s="424"/>
      <c r="GI188" s="424"/>
      <c r="GJ188" s="424"/>
      <c r="GL188" s="559"/>
      <c r="GM188" s="559"/>
      <c r="GN188" s="9"/>
      <c r="GO188" s="17"/>
      <c r="GP188" s="17"/>
      <c r="GQ188" s="406"/>
      <c r="GR188" s="422"/>
    </row>
    <row r="189" spans="1:200" ht="24.95" customHeight="1" x14ac:dyDescent="0.45">
      <c r="A189" s="424"/>
      <c r="B189" s="960" t="s">
        <v>423</v>
      </c>
      <c r="C189" s="961" t="s">
        <v>183</v>
      </c>
      <c r="D189" s="933" t="s">
        <v>24</v>
      </c>
      <c r="E189" s="735" t="s">
        <v>323</v>
      </c>
      <c r="F189" s="735" t="s">
        <v>512</v>
      </c>
      <c r="G189" s="735">
        <v>9</v>
      </c>
      <c r="H189" s="735">
        <v>13</v>
      </c>
      <c r="I189" s="735">
        <v>1</v>
      </c>
      <c r="J189" s="563">
        <v>3</v>
      </c>
      <c r="K189" s="735">
        <f t="shared" si="1627"/>
        <v>6</v>
      </c>
      <c r="L189" s="736"/>
      <c r="M189" s="737">
        <f t="shared" si="1553"/>
        <v>0</v>
      </c>
      <c r="N189" s="738"/>
      <c r="O189" s="859">
        <f t="shared" si="1605"/>
        <v>0</v>
      </c>
      <c r="P189" s="868"/>
      <c r="Q189" s="859">
        <f t="shared" si="1606"/>
        <v>0</v>
      </c>
      <c r="R189" s="868"/>
      <c r="S189" s="859">
        <f t="shared" si="1607"/>
        <v>0</v>
      </c>
      <c r="T189" s="868"/>
      <c r="U189" s="869">
        <f t="shared" si="1608"/>
        <v>0</v>
      </c>
      <c r="V189" s="868"/>
      <c r="W189" s="869">
        <f t="shared" si="1609"/>
        <v>0</v>
      </c>
      <c r="X189" s="869">
        <f t="shared" si="1628"/>
        <v>0</v>
      </c>
      <c r="Y189" s="859">
        <f t="shared" si="1610"/>
        <v>0</v>
      </c>
      <c r="Z189" s="868"/>
      <c r="AA189" s="869"/>
      <c r="AB189" s="868">
        <v>17</v>
      </c>
      <c r="AC189" s="859">
        <f>AB189*H189*0.5</f>
        <v>110.5</v>
      </c>
      <c r="AD189" s="868"/>
      <c r="AE189" s="862">
        <f>SUM(AD189*H189*(30+4))/5</f>
        <v>0</v>
      </c>
      <c r="AF189" s="868"/>
      <c r="AG189" s="869">
        <f t="shared" si="1629"/>
        <v>0</v>
      </c>
      <c r="AH189" s="868"/>
      <c r="AI189" s="869">
        <f t="shared" si="1614"/>
        <v>0</v>
      </c>
      <c r="AJ189" s="868"/>
      <c r="AK189" s="869">
        <f t="shared" si="1630"/>
        <v>0</v>
      </c>
      <c r="AL189" s="868"/>
      <c r="AM189" s="859">
        <f t="shared" si="1616"/>
        <v>0</v>
      </c>
      <c r="AN189" s="868"/>
      <c r="AO189" s="869">
        <f>SUM(AN189*J189)</f>
        <v>0</v>
      </c>
      <c r="AP189" s="868"/>
      <c r="AQ189" s="859">
        <f>H189*AP189/3</f>
        <v>0</v>
      </c>
      <c r="AR189" s="868"/>
      <c r="AS189" s="869">
        <f t="shared" si="1619"/>
        <v>0</v>
      </c>
      <c r="AT189" s="870"/>
      <c r="AU189" s="869">
        <f t="shared" si="1620"/>
        <v>0</v>
      </c>
      <c r="AV189" s="868"/>
      <c r="AW189" s="869">
        <f>SUM(AV189*H189/3)</f>
        <v>0</v>
      </c>
      <c r="AX189" s="868"/>
      <c r="AY189" s="869">
        <f t="shared" si="1631"/>
        <v>0</v>
      </c>
      <c r="AZ189" s="868"/>
      <c r="BA189" s="869">
        <f>SUM(AZ189*K189*5*6)</f>
        <v>0</v>
      </c>
      <c r="BB189" s="868"/>
      <c r="BC189" s="869">
        <f t="shared" si="1632"/>
        <v>0</v>
      </c>
      <c r="BD189" s="868"/>
      <c r="BE189" s="869">
        <f t="shared" si="1624"/>
        <v>0</v>
      </c>
      <c r="BF189" s="869">
        <f t="shared" si="1573"/>
        <v>110.5</v>
      </c>
      <c r="BG189" s="869">
        <f t="shared" si="1574"/>
        <v>0</v>
      </c>
      <c r="BH189" s="84"/>
      <c r="BI189" s="424"/>
      <c r="BJ189" s="424"/>
      <c r="BK189" s="424"/>
      <c r="BL189" s="424"/>
      <c r="BM189" s="424"/>
      <c r="BN189" s="965"/>
      <c r="BO189" s="965"/>
      <c r="BP189" s="764"/>
      <c r="BQ189" s="424"/>
      <c r="BR189" s="424"/>
      <c r="BS189" s="424"/>
      <c r="BT189" s="424"/>
      <c r="BU189" s="424"/>
      <c r="BV189" s="541"/>
      <c r="BW189" s="541"/>
      <c r="BX189" s="424"/>
      <c r="BY189" s="608">
        <f t="shared" si="1625"/>
        <v>0</v>
      </c>
      <c r="BZ189" s="70"/>
      <c r="CA189" s="767"/>
      <c r="CB189" s="796"/>
      <c r="CC189" s="767"/>
      <c r="CD189" s="796"/>
      <c r="CE189" s="767"/>
      <c r="CF189" s="780"/>
      <c r="CG189" s="612"/>
      <c r="CH189" s="780"/>
      <c r="CI189" s="612"/>
      <c r="CJ189" s="612"/>
      <c r="CK189" s="767"/>
      <c r="CL189" s="780"/>
      <c r="CM189" s="612"/>
      <c r="CN189" s="780"/>
      <c r="CO189" s="767"/>
      <c r="CP189" s="780"/>
      <c r="CQ189" s="770"/>
      <c r="CR189" s="780"/>
      <c r="CS189" s="612"/>
      <c r="CT189" s="780"/>
      <c r="CU189" s="612"/>
      <c r="CV189" s="780"/>
      <c r="CW189" s="612"/>
      <c r="CX189" s="780"/>
      <c r="CY189" s="767"/>
      <c r="CZ189" s="780"/>
      <c r="DA189" s="612"/>
      <c r="DB189" s="780"/>
      <c r="DC189" s="767"/>
      <c r="DD189" s="780"/>
      <c r="DE189" s="612"/>
      <c r="DF189" s="780"/>
      <c r="DG189" s="612"/>
      <c r="DH189" s="780"/>
      <c r="DI189" s="612"/>
      <c r="DJ189" s="780"/>
      <c r="DK189" s="612"/>
      <c r="DL189" s="780"/>
      <c r="DM189" s="612"/>
      <c r="DN189" s="780"/>
      <c r="DO189" s="612"/>
      <c r="DP189" s="780"/>
      <c r="DQ189" s="612"/>
      <c r="DR189" s="612"/>
      <c r="DS189" s="612">
        <f t="shared" si="1626"/>
        <v>0</v>
      </c>
      <c r="DT189" s="84"/>
      <c r="DU189" s="424"/>
      <c r="DV189" s="424"/>
      <c r="DW189" s="424"/>
      <c r="DX189" s="424"/>
      <c r="DY189" s="424"/>
      <c r="DZ189" s="965"/>
      <c r="EA189" s="965"/>
      <c r="EB189" s="764"/>
      <c r="EC189" s="424"/>
      <c r="ED189" s="424"/>
      <c r="EE189" s="424"/>
      <c r="EF189" s="424"/>
      <c r="EG189" s="424"/>
      <c r="EH189" s="424"/>
      <c r="EI189" s="424"/>
      <c r="EJ189" s="429">
        <f t="shared" si="1170"/>
        <v>0</v>
      </c>
      <c r="EK189" s="429">
        <f t="shared" si="1171"/>
        <v>0</v>
      </c>
      <c r="EL189" s="429">
        <f t="shared" si="1172"/>
        <v>0</v>
      </c>
      <c r="EM189" s="1058">
        <f t="shared" si="1173"/>
        <v>0</v>
      </c>
      <c r="EN189" s="1058">
        <f t="shared" si="1174"/>
        <v>0</v>
      </c>
      <c r="EO189" s="1058">
        <f t="shared" si="1175"/>
        <v>0</v>
      </c>
      <c r="EP189" s="1058">
        <f t="shared" si="1176"/>
        <v>0</v>
      </c>
      <c r="EQ189" s="1058">
        <f t="shared" si="1177"/>
        <v>0</v>
      </c>
      <c r="ER189" s="1058">
        <f t="shared" si="1178"/>
        <v>0</v>
      </c>
      <c r="ES189" s="1058">
        <f t="shared" si="1179"/>
        <v>0</v>
      </c>
      <c r="ET189" s="1058">
        <f t="shared" si="1180"/>
        <v>0</v>
      </c>
      <c r="EU189" s="1058">
        <f t="shared" si="1181"/>
        <v>0</v>
      </c>
      <c r="EV189" s="1058">
        <f t="shared" si="1182"/>
        <v>0</v>
      </c>
      <c r="EW189" s="1058">
        <f t="shared" si="1183"/>
        <v>0</v>
      </c>
      <c r="EX189" s="1058">
        <f t="shared" si="1184"/>
        <v>0</v>
      </c>
      <c r="EY189" s="1058">
        <f t="shared" si="1185"/>
        <v>0</v>
      </c>
      <c r="EZ189" s="1058">
        <f t="shared" si="1186"/>
        <v>17</v>
      </c>
      <c r="FA189" s="1058">
        <f t="shared" si="1187"/>
        <v>110.5</v>
      </c>
      <c r="FB189" s="1058">
        <f t="shared" si="1188"/>
        <v>0</v>
      </c>
      <c r="FC189" s="1058">
        <f t="shared" si="1189"/>
        <v>0</v>
      </c>
      <c r="FD189" s="1058">
        <f t="shared" si="1190"/>
        <v>0</v>
      </c>
      <c r="FE189" s="1058">
        <f t="shared" si="1191"/>
        <v>0</v>
      </c>
      <c r="FF189" s="1058">
        <f t="shared" si="1192"/>
        <v>0</v>
      </c>
      <c r="FG189" s="1058">
        <f t="shared" si="1193"/>
        <v>0</v>
      </c>
      <c r="FH189" s="1058">
        <f t="shared" si="1194"/>
        <v>0</v>
      </c>
      <c r="FI189" s="1058">
        <f t="shared" si="1195"/>
        <v>0</v>
      </c>
      <c r="FJ189" s="1058">
        <f t="shared" si="1196"/>
        <v>0</v>
      </c>
      <c r="FK189" s="1058">
        <f t="shared" si="1197"/>
        <v>0</v>
      </c>
      <c r="FL189" s="1058">
        <f t="shared" si="1198"/>
        <v>0</v>
      </c>
      <c r="FM189" s="1058">
        <f t="shared" si="1199"/>
        <v>0</v>
      </c>
      <c r="FN189" s="1058">
        <f t="shared" si="1200"/>
        <v>0</v>
      </c>
      <c r="FO189" s="1059">
        <f t="shared" si="1201"/>
        <v>0</v>
      </c>
      <c r="FP189" s="1058">
        <f t="shared" si="1202"/>
        <v>0</v>
      </c>
      <c r="FQ189" s="1058">
        <f t="shared" si="1203"/>
        <v>0</v>
      </c>
      <c r="FR189" s="1058">
        <f t="shared" si="1204"/>
        <v>0</v>
      </c>
      <c r="FS189" s="1058">
        <f t="shared" si="1205"/>
        <v>0</v>
      </c>
      <c r="FT189" s="1058">
        <f t="shared" si="1206"/>
        <v>0</v>
      </c>
      <c r="FU189" s="1058">
        <f t="shared" si="1207"/>
        <v>0</v>
      </c>
      <c r="FV189" s="1058">
        <f t="shared" si="1208"/>
        <v>0</v>
      </c>
      <c r="FW189" s="1058">
        <f t="shared" si="1209"/>
        <v>0</v>
      </c>
      <c r="FX189" s="1058">
        <f t="shared" si="1210"/>
        <v>0</v>
      </c>
      <c r="FY189" s="1058">
        <f t="shared" si="1211"/>
        <v>0</v>
      </c>
      <c r="FZ189" s="1058">
        <f t="shared" si="1212"/>
        <v>0</v>
      </c>
      <c r="GA189" s="1058">
        <f t="shared" si="1213"/>
        <v>0</v>
      </c>
      <c r="GB189" s="1058">
        <f t="shared" si="1214"/>
        <v>0</v>
      </c>
      <c r="GC189" s="1058">
        <f t="shared" si="1215"/>
        <v>0</v>
      </c>
      <c r="GE189" s="1058">
        <v>110.5</v>
      </c>
      <c r="GF189" s="1058">
        <v>0</v>
      </c>
      <c r="GG189" s="424"/>
      <c r="GH189" s="424"/>
      <c r="GI189" s="424"/>
      <c r="GJ189" s="424"/>
      <c r="GL189" s="559"/>
      <c r="GM189" s="559"/>
      <c r="GN189" s="423"/>
      <c r="GO189" s="423"/>
      <c r="GP189" s="406"/>
      <c r="GQ189" s="406"/>
      <c r="GR189" s="422"/>
    </row>
    <row r="190" spans="1:200" ht="24.95" customHeight="1" x14ac:dyDescent="0.45">
      <c r="A190" s="424"/>
      <c r="B190" s="978" t="s">
        <v>148</v>
      </c>
      <c r="C190" s="979" t="s">
        <v>185</v>
      </c>
      <c r="D190" s="940" t="s">
        <v>101</v>
      </c>
      <c r="E190" s="646" t="s">
        <v>233</v>
      </c>
      <c r="F190" s="646" t="s">
        <v>217</v>
      </c>
      <c r="G190" s="646">
        <v>5</v>
      </c>
      <c r="H190" s="646">
        <v>31</v>
      </c>
      <c r="I190" s="646">
        <v>1</v>
      </c>
      <c r="J190" s="660">
        <v>2</v>
      </c>
      <c r="K190" s="646">
        <f t="shared" ref="K190" si="1633">SUM(J190)*2</f>
        <v>4</v>
      </c>
      <c r="L190" s="645">
        <v>12</v>
      </c>
      <c r="M190" s="648">
        <f t="shared" si="1553"/>
        <v>6</v>
      </c>
      <c r="N190" s="649"/>
      <c r="O190" s="852"/>
      <c r="P190" s="879">
        <v>6</v>
      </c>
      <c r="Q190" s="852"/>
      <c r="R190" s="879"/>
      <c r="S190" s="852"/>
      <c r="T190" s="879"/>
      <c r="U190" s="880"/>
      <c r="V190" s="879"/>
      <c r="W190" s="880"/>
      <c r="X190" s="880"/>
      <c r="Y190" s="852"/>
      <c r="Z190" s="879"/>
      <c r="AA190" s="880"/>
      <c r="AB190" s="879"/>
      <c r="AC190" s="852"/>
      <c r="AD190" s="879"/>
      <c r="AE190" s="855"/>
      <c r="AF190" s="879"/>
      <c r="AG190" s="880"/>
      <c r="AH190" s="879"/>
      <c r="AI190" s="880"/>
      <c r="AJ190" s="879"/>
      <c r="AK190" s="880"/>
      <c r="AL190" s="879">
        <v>1</v>
      </c>
      <c r="AM190" s="852">
        <f>SUM(AL190*H190*2)</f>
        <v>62</v>
      </c>
      <c r="AN190" s="879"/>
      <c r="AO190" s="880">
        <f t="shared" ref="AO190" si="1634">SUM(AN190*J190*2)</f>
        <v>0</v>
      </c>
      <c r="AP190" s="879"/>
      <c r="AQ190" s="852">
        <f t="shared" ref="AQ190" si="1635">SUM(AP190*H190*2)</f>
        <v>0</v>
      </c>
      <c r="AR190" s="879">
        <v>1</v>
      </c>
      <c r="AS190" s="852"/>
      <c r="AT190" s="879"/>
      <c r="AU190" s="880"/>
      <c r="AV190" s="879"/>
      <c r="AW190" s="880"/>
      <c r="AX190" s="879"/>
      <c r="AY190" s="880"/>
      <c r="AZ190" s="879"/>
      <c r="BA190" s="880"/>
      <c r="BB190" s="879"/>
      <c r="BC190" s="880"/>
      <c r="BD190" s="879"/>
      <c r="BE190" s="880"/>
      <c r="BF190" s="880">
        <f t="shared" si="1573"/>
        <v>62</v>
      </c>
      <c r="BG190" s="880">
        <f t="shared" si="1574"/>
        <v>0</v>
      </c>
      <c r="BH190" s="84"/>
      <c r="BI190" s="424"/>
      <c r="BJ190" s="424"/>
      <c r="BK190" s="424"/>
      <c r="BL190" s="424"/>
      <c r="BM190" s="424"/>
      <c r="BN190" s="965"/>
      <c r="BO190" s="965"/>
      <c r="BP190" s="764"/>
      <c r="BQ190" s="424"/>
      <c r="BR190" s="424"/>
      <c r="BS190" s="424"/>
      <c r="BT190" s="424"/>
      <c r="BU190" s="424"/>
      <c r="BV190" s="541"/>
      <c r="BW190" s="541"/>
      <c r="BX190" s="424"/>
      <c r="BY190" s="608">
        <f t="shared" si="1625"/>
        <v>0</v>
      </c>
      <c r="BZ190" s="70"/>
      <c r="CA190" s="767"/>
      <c r="CB190" s="796"/>
      <c r="CC190" s="767"/>
      <c r="CD190" s="796"/>
      <c r="CE190" s="767"/>
      <c r="CF190" s="780"/>
      <c r="CG190" s="612"/>
      <c r="CH190" s="780"/>
      <c r="CI190" s="612"/>
      <c r="CJ190" s="612"/>
      <c r="CK190" s="767"/>
      <c r="CL190" s="780"/>
      <c r="CM190" s="612"/>
      <c r="CN190" s="780"/>
      <c r="CO190" s="767"/>
      <c r="CP190" s="780"/>
      <c r="CQ190" s="770"/>
      <c r="CR190" s="780"/>
      <c r="CS190" s="612"/>
      <c r="CT190" s="780"/>
      <c r="CU190" s="612"/>
      <c r="CV190" s="780"/>
      <c r="CW190" s="612"/>
      <c r="CX190" s="780"/>
      <c r="CY190" s="767"/>
      <c r="CZ190" s="780"/>
      <c r="DA190" s="612"/>
      <c r="DB190" s="780"/>
      <c r="DC190" s="767"/>
      <c r="DD190" s="780"/>
      <c r="DE190" s="612"/>
      <c r="DF190" s="780"/>
      <c r="DG190" s="612"/>
      <c r="DH190" s="780"/>
      <c r="DI190" s="612"/>
      <c r="DJ190" s="780"/>
      <c r="DK190" s="612"/>
      <c r="DL190" s="780"/>
      <c r="DM190" s="612"/>
      <c r="DN190" s="780"/>
      <c r="DO190" s="612"/>
      <c r="DP190" s="780"/>
      <c r="DQ190" s="612"/>
      <c r="DR190" s="612"/>
      <c r="DS190" s="612">
        <f t="shared" si="1626"/>
        <v>0</v>
      </c>
      <c r="DT190" s="84"/>
      <c r="DU190" s="424"/>
      <c r="DV190" s="424"/>
      <c r="DW190" s="424"/>
      <c r="DX190" s="424"/>
      <c r="DY190" s="424"/>
      <c r="DZ190" s="965"/>
      <c r="EA190" s="965"/>
      <c r="EB190" s="764"/>
      <c r="EC190" s="424"/>
      <c r="ED190" s="424"/>
      <c r="EE190" s="424"/>
      <c r="EF190" s="424"/>
      <c r="EG190" s="424"/>
      <c r="EH190" s="424"/>
      <c r="EI190" s="424"/>
      <c r="EJ190" s="429">
        <f t="shared" si="1170"/>
        <v>12</v>
      </c>
      <c r="EK190" s="429">
        <f t="shared" si="1171"/>
        <v>6</v>
      </c>
      <c r="EL190" s="429">
        <f t="shared" si="1172"/>
        <v>0</v>
      </c>
      <c r="EM190" s="1058">
        <f t="shared" si="1173"/>
        <v>0</v>
      </c>
      <c r="EN190" s="1058">
        <f t="shared" si="1174"/>
        <v>6</v>
      </c>
      <c r="EO190" s="1058">
        <f t="shared" si="1175"/>
        <v>0</v>
      </c>
      <c r="EP190" s="1058">
        <f t="shared" si="1176"/>
        <v>0</v>
      </c>
      <c r="EQ190" s="1058">
        <f t="shared" si="1177"/>
        <v>0</v>
      </c>
      <c r="ER190" s="1058">
        <f t="shared" si="1178"/>
        <v>0</v>
      </c>
      <c r="ES190" s="1058">
        <f t="shared" si="1179"/>
        <v>0</v>
      </c>
      <c r="ET190" s="1058">
        <f t="shared" si="1180"/>
        <v>0</v>
      </c>
      <c r="EU190" s="1058">
        <f t="shared" si="1181"/>
        <v>0</v>
      </c>
      <c r="EV190" s="1058">
        <f t="shared" si="1182"/>
        <v>0</v>
      </c>
      <c r="EW190" s="1058">
        <f t="shared" si="1183"/>
        <v>0</v>
      </c>
      <c r="EX190" s="1058">
        <f t="shared" si="1184"/>
        <v>0</v>
      </c>
      <c r="EY190" s="1058">
        <f t="shared" si="1185"/>
        <v>0</v>
      </c>
      <c r="EZ190" s="1058">
        <f t="shared" si="1186"/>
        <v>0</v>
      </c>
      <c r="FA190" s="1058">
        <f t="shared" si="1187"/>
        <v>0</v>
      </c>
      <c r="FB190" s="1058">
        <f t="shared" si="1188"/>
        <v>0</v>
      </c>
      <c r="FC190" s="1058">
        <f t="shared" si="1189"/>
        <v>0</v>
      </c>
      <c r="FD190" s="1058">
        <f t="shared" si="1190"/>
        <v>0</v>
      </c>
      <c r="FE190" s="1058">
        <f t="shared" si="1191"/>
        <v>0</v>
      </c>
      <c r="FF190" s="1058">
        <f t="shared" si="1192"/>
        <v>0</v>
      </c>
      <c r="FG190" s="1058">
        <f t="shared" si="1193"/>
        <v>0</v>
      </c>
      <c r="FH190" s="1058">
        <f t="shared" si="1194"/>
        <v>0</v>
      </c>
      <c r="FI190" s="1058">
        <f t="shared" si="1195"/>
        <v>0</v>
      </c>
      <c r="FJ190" s="1058">
        <f t="shared" si="1196"/>
        <v>1</v>
      </c>
      <c r="FK190" s="1058">
        <f t="shared" si="1197"/>
        <v>62</v>
      </c>
      <c r="FL190" s="1058">
        <f t="shared" si="1198"/>
        <v>0</v>
      </c>
      <c r="FM190" s="1058">
        <f t="shared" si="1199"/>
        <v>0</v>
      </c>
      <c r="FN190" s="1058">
        <f t="shared" si="1200"/>
        <v>0</v>
      </c>
      <c r="FO190" s="1059">
        <f t="shared" si="1201"/>
        <v>0</v>
      </c>
      <c r="FP190" s="1058">
        <f t="shared" si="1202"/>
        <v>1</v>
      </c>
      <c r="FQ190" s="1058">
        <f t="shared" si="1203"/>
        <v>0</v>
      </c>
      <c r="FR190" s="1058">
        <f t="shared" si="1204"/>
        <v>0</v>
      </c>
      <c r="FS190" s="1058">
        <f t="shared" si="1205"/>
        <v>0</v>
      </c>
      <c r="FT190" s="1058">
        <f t="shared" si="1206"/>
        <v>0</v>
      </c>
      <c r="FU190" s="1058">
        <f t="shared" si="1207"/>
        <v>0</v>
      </c>
      <c r="FV190" s="1058">
        <f t="shared" si="1208"/>
        <v>0</v>
      </c>
      <c r="FW190" s="1058">
        <f t="shared" si="1209"/>
        <v>0</v>
      </c>
      <c r="FX190" s="1058">
        <f t="shared" si="1210"/>
        <v>0</v>
      </c>
      <c r="FY190" s="1058">
        <f t="shared" si="1211"/>
        <v>0</v>
      </c>
      <c r="FZ190" s="1058">
        <f t="shared" si="1212"/>
        <v>0</v>
      </c>
      <c r="GA190" s="1058">
        <f t="shared" si="1213"/>
        <v>0</v>
      </c>
      <c r="GB190" s="1058">
        <f t="shared" si="1214"/>
        <v>0</v>
      </c>
      <c r="GC190" s="1058">
        <f t="shared" si="1215"/>
        <v>0</v>
      </c>
      <c r="GE190" s="1058">
        <v>62</v>
      </c>
      <c r="GF190" s="1058">
        <v>0</v>
      </c>
      <c r="GG190" s="424"/>
      <c r="GH190" s="424"/>
      <c r="GI190" s="424"/>
      <c r="GJ190" s="424"/>
      <c r="GL190" s="559"/>
      <c r="GM190" s="559"/>
      <c r="GN190" s="423"/>
      <c r="GO190" s="423"/>
      <c r="GP190" s="406"/>
      <c r="GQ190" s="406"/>
      <c r="GR190" s="422"/>
    </row>
    <row r="191" spans="1:200" ht="24.95" customHeight="1" x14ac:dyDescent="0.45">
      <c r="A191" s="424"/>
      <c r="B191" s="965"/>
      <c r="C191" s="965"/>
      <c r="D191" s="764"/>
      <c r="E191" s="424"/>
      <c r="F191" s="424"/>
      <c r="G191" s="424"/>
      <c r="H191" s="424"/>
      <c r="I191" s="424"/>
      <c r="J191" s="541"/>
      <c r="K191" s="424"/>
      <c r="L191" s="424"/>
      <c r="M191" s="608">
        <f t="shared" ref="M191:M195" si="1636">SUM(N191+P191+T191+V191+AR191*2)</f>
        <v>0</v>
      </c>
      <c r="N191" s="70"/>
      <c r="O191" s="852"/>
      <c r="P191" s="866"/>
      <c r="Q191" s="852"/>
      <c r="R191" s="866"/>
      <c r="S191" s="852"/>
      <c r="T191" s="866"/>
      <c r="U191" s="867"/>
      <c r="V191" s="866"/>
      <c r="W191" s="867"/>
      <c r="X191" s="852"/>
      <c r="Y191" s="852"/>
      <c r="Z191" s="866"/>
      <c r="AA191" s="867"/>
      <c r="AB191" s="866"/>
      <c r="AC191" s="852"/>
      <c r="AD191" s="866"/>
      <c r="AE191" s="855"/>
      <c r="AF191" s="866"/>
      <c r="AG191" s="867"/>
      <c r="AH191" s="866"/>
      <c r="AI191" s="867"/>
      <c r="AJ191" s="866"/>
      <c r="AK191" s="867"/>
      <c r="AL191" s="866"/>
      <c r="AM191" s="852"/>
      <c r="AN191" s="866"/>
      <c r="AO191" s="867"/>
      <c r="AP191" s="866"/>
      <c r="AQ191" s="852"/>
      <c r="AR191" s="866"/>
      <c r="AS191" s="852"/>
      <c r="AT191" s="866"/>
      <c r="AU191" s="867"/>
      <c r="AV191" s="866"/>
      <c r="AW191" s="867"/>
      <c r="AX191" s="866"/>
      <c r="AY191" s="867"/>
      <c r="AZ191" s="866"/>
      <c r="BA191" s="867"/>
      <c r="BB191" s="866"/>
      <c r="BC191" s="867"/>
      <c r="BD191" s="866"/>
      <c r="BE191" s="867"/>
      <c r="BF191" s="867"/>
      <c r="BG191" s="867">
        <f t="shared" ref="BG191:BG195" si="1637">SUM(AO191+BE191+BC191+BA191+AY191+AW191+AS191+AQ191+AK191+AM191+AI191+AG191+AE191+AC191+AA191+Y191+X191+W191+U191+Q191+O191+S191+AU191)</f>
        <v>0</v>
      </c>
      <c r="BH191" s="84"/>
      <c r="BI191" s="424"/>
      <c r="BJ191" s="424"/>
      <c r="BK191" s="424"/>
      <c r="BL191" s="424"/>
      <c r="BM191" s="424"/>
      <c r="BN191" s="965"/>
      <c r="BO191" s="965"/>
      <c r="BP191" s="764"/>
      <c r="BQ191" s="424"/>
      <c r="BR191" s="424"/>
      <c r="BS191" s="424"/>
      <c r="BT191" s="424"/>
      <c r="BU191" s="424"/>
      <c r="BV191" s="541"/>
      <c r="BW191" s="541"/>
      <c r="BX191" s="424"/>
      <c r="BY191" s="608">
        <f t="shared" si="1625"/>
        <v>0</v>
      </c>
      <c r="BZ191" s="70"/>
      <c r="CA191" s="767"/>
      <c r="CB191" s="796"/>
      <c r="CC191" s="767"/>
      <c r="CD191" s="796"/>
      <c r="CE191" s="767"/>
      <c r="CF191" s="780"/>
      <c r="CG191" s="612"/>
      <c r="CH191" s="780"/>
      <c r="CI191" s="612"/>
      <c r="CJ191" s="612"/>
      <c r="CK191" s="767"/>
      <c r="CL191" s="780"/>
      <c r="CM191" s="612"/>
      <c r="CN191" s="780"/>
      <c r="CO191" s="767"/>
      <c r="CP191" s="780"/>
      <c r="CQ191" s="770"/>
      <c r="CR191" s="780"/>
      <c r="CS191" s="612"/>
      <c r="CT191" s="780"/>
      <c r="CU191" s="612"/>
      <c r="CV191" s="780"/>
      <c r="CW191" s="612"/>
      <c r="CX191" s="780"/>
      <c r="CY191" s="767"/>
      <c r="CZ191" s="780"/>
      <c r="DA191" s="612"/>
      <c r="DB191" s="780"/>
      <c r="DC191" s="767"/>
      <c r="DD191" s="780"/>
      <c r="DE191" s="612"/>
      <c r="DF191" s="780"/>
      <c r="DG191" s="612"/>
      <c r="DH191" s="780"/>
      <c r="DI191" s="612"/>
      <c r="DJ191" s="780"/>
      <c r="DK191" s="612"/>
      <c r="DL191" s="780"/>
      <c r="DM191" s="612"/>
      <c r="DN191" s="780"/>
      <c r="DO191" s="612"/>
      <c r="DP191" s="780"/>
      <c r="DQ191" s="612"/>
      <c r="DR191" s="612"/>
      <c r="DS191" s="612">
        <f t="shared" si="1626"/>
        <v>0</v>
      </c>
      <c r="DT191" s="84"/>
      <c r="DU191" s="424"/>
      <c r="DV191" s="424"/>
      <c r="DW191" s="424"/>
      <c r="DX191" s="424"/>
      <c r="DY191" s="424"/>
      <c r="DZ191" s="965"/>
      <c r="EA191" s="965"/>
      <c r="EB191" s="764"/>
      <c r="EC191" s="424"/>
      <c r="ED191" s="424"/>
      <c r="EE191" s="424"/>
      <c r="EF191" s="424"/>
      <c r="EG191" s="424"/>
      <c r="EH191" s="424"/>
      <c r="EI191" s="424"/>
      <c r="EJ191" s="429">
        <f t="shared" si="1170"/>
        <v>0</v>
      </c>
      <c r="EK191" s="429">
        <f t="shared" si="1171"/>
        <v>0</v>
      </c>
      <c r="EL191" s="429">
        <f t="shared" si="1172"/>
        <v>0</v>
      </c>
      <c r="EM191" s="1058">
        <f t="shared" si="1173"/>
        <v>0</v>
      </c>
      <c r="EN191" s="1058">
        <f t="shared" si="1174"/>
        <v>0</v>
      </c>
      <c r="EO191" s="1058">
        <f t="shared" si="1175"/>
        <v>0</v>
      </c>
      <c r="EP191" s="1058">
        <f t="shared" si="1176"/>
        <v>0</v>
      </c>
      <c r="EQ191" s="1058">
        <f t="shared" si="1177"/>
        <v>0</v>
      </c>
      <c r="ER191" s="1058">
        <f t="shared" si="1178"/>
        <v>0</v>
      </c>
      <c r="ES191" s="1058">
        <f t="shared" si="1179"/>
        <v>0</v>
      </c>
      <c r="ET191" s="1058">
        <f t="shared" si="1180"/>
        <v>0</v>
      </c>
      <c r="EU191" s="1058">
        <f t="shared" si="1181"/>
        <v>0</v>
      </c>
      <c r="EV191" s="1058">
        <f t="shared" si="1182"/>
        <v>0</v>
      </c>
      <c r="EW191" s="1058">
        <f t="shared" si="1183"/>
        <v>0</v>
      </c>
      <c r="EX191" s="1058">
        <f t="shared" si="1184"/>
        <v>0</v>
      </c>
      <c r="EY191" s="1058">
        <f t="shared" si="1185"/>
        <v>0</v>
      </c>
      <c r="EZ191" s="1058">
        <f t="shared" si="1186"/>
        <v>0</v>
      </c>
      <c r="FA191" s="1058">
        <f t="shared" si="1187"/>
        <v>0</v>
      </c>
      <c r="FB191" s="1058">
        <f t="shared" si="1188"/>
        <v>0</v>
      </c>
      <c r="FC191" s="1058">
        <f t="shared" si="1189"/>
        <v>0</v>
      </c>
      <c r="FD191" s="1058">
        <f t="shared" si="1190"/>
        <v>0</v>
      </c>
      <c r="FE191" s="1058">
        <f t="shared" si="1191"/>
        <v>0</v>
      </c>
      <c r="FF191" s="1058">
        <f t="shared" si="1192"/>
        <v>0</v>
      </c>
      <c r="FG191" s="1058">
        <f t="shared" si="1193"/>
        <v>0</v>
      </c>
      <c r="FH191" s="1058">
        <f t="shared" si="1194"/>
        <v>0</v>
      </c>
      <c r="FI191" s="1058">
        <f t="shared" si="1195"/>
        <v>0</v>
      </c>
      <c r="FJ191" s="1058">
        <f t="shared" si="1196"/>
        <v>0</v>
      </c>
      <c r="FK191" s="1058">
        <f t="shared" si="1197"/>
        <v>0</v>
      </c>
      <c r="FL191" s="1058">
        <f t="shared" si="1198"/>
        <v>0</v>
      </c>
      <c r="FM191" s="1058">
        <f t="shared" si="1199"/>
        <v>0</v>
      </c>
      <c r="FN191" s="1058">
        <f t="shared" si="1200"/>
        <v>0</v>
      </c>
      <c r="FO191" s="1059">
        <f t="shared" si="1201"/>
        <v>0</v>
      </c>
      <c r="FP191" s="1058">
        <f t="shared" si="1202"/>
        <v>0</v>
      </c>
      <c r="FQ191" s="1058">
        <f t="shared" si="1203"/>
        <v>0</v>
      </c>
      <c r="FR191" s="1058">
        <f t="shared" si="1204"/>
        <v>0</v>
      </c>
      <c r="FS191" s="1058">
        <f t="shared" si="1205"/>
        <v>0</v>
      </c>
      <c r="FT191" s="1058">
        <f t="shared" si="1206"/>
        <v>0</v>
      </c>
      <c r="FU191" s="1058">
        <f t="shared" si="1207"/>
        <v>0</v>
      </c>
      <c r="FV191" s="1058">
        <f t="shared" si="1208"/>
        <v>0</v>
      </c>
      <c r="FW191" s="1058">
        <f t="shared" si="1209"/>
        <v>0</v>
      </c>
      <c r="FX191" s="1058">
        <f t="shared" si="1210"/>
        <v>0</v>
      </c>
      <c r="FY191" s="1058">
        <f t="shared" si="1211"/>
        <v>0</v>
      </c>
      <c r="FZ191" s="1058">
        <f t="shared" si="1212"/>
        <v>0</v>
      </c>
      <c r="GA191" s="1058">
        <f t="shared" si="1213"/>
        <v>0</v>
      </c>
      <c r="GB191" s="1058">
        <f t="shared" si="1214"/>
        <v>0</v>
      </c>
      <c r="GC191" s="1058">
        <f t="shared" si="1215"/>
        <v>0</v>
      </c>
      <c r="GE191" s="1058">
        <v>0</v>
      </c>
      <c r="GF191" s="1058">
        <v>0</v>
      </c>
      <c r="GG191" s="424"/>
      <c r="GH191" s="424"/>
      <c r="GI191" s="424"/>
      <c r="GJ191" s="424"/>
      <c r="GL191" s="559"/>
      <c r="GM191" s="559"/>
      <c r="GN191" s="423"/>
      <c r="GO191" s="423"/>
      <c r="GP191" s="406"/>
      <c r="GQ191" s="406"/>
      <c r="GR191" s="422"/>
    </row>
    <row r="192" spans="1:200" ht="24.95" customHeight="1" x14ac:dyDescent="0.45">
      <c r="A192" s="424"/>
      <c r="B192" s="965"/>
      <c r="C192" s="965"/>
      <c r="D192" s="764"/>
      <c r="E192" s="424"/>
      <c r="F192" s="424"/>
      <c r="G192" s="424"/>
      <c r="H192" s="424"/>
      <c r="I192" s="424"/>
      <c r="J192" s="541"/>
      <c r="K192" s="424"/>
      <c r="L192" s="424"/>
      <c r="M192" s="608">
        <f t="shared" si="1636"/>
        <v>0</v>
      </c>
      <c r="N192" s="70"/>
      <c r="O192" s="852"/>
      <c r="P192" s="866"/>
      <c r="Q192" s="852"/>
      <c r="R192" s="866"/>
      <c r="S192" s="852"/>
      <c r="T192" s="866"/>
      <c r="U192" s="867"/>
      <c r="V192" s="866"/>
      <c r="W192" s="867"/>
      <c r="X192" s="852"/>
      <c r="Y192" s="852"/>
      <c r="Z192" s="866"/>
      <c r="AA192" s="867"/>
      <c r="AB192" s="866"/>
      <c r="AC192" s="852"/>
      <c r="AD192" s="866"/>
      <c r="AE192" s="855"/>
      <c r="AF192" s="866"/>
      <c r="AG192" s="867"/>
      <c r="AH192" s="866"/>
      <c r="AI192" s="867"/>
      <c r="AJ192" s="866"/>
      <c r="AK192" s="867"/>
      <c r="AL192" s="866"/>
      <c r="AM192" s="852"/>
      <c r="AN192" s="866"/>
      <c r="AO192" s="867"/>
      <c r="AP192" s="866"/>
      <c r="AQ192" s="852"/>
      <c r="AR192" s="866"/>
      <c r="AS192" s="852"/>
      <c r="AT192" s="866"/>
      <c r="AU192" s="867"/>
      <c r="AV192" s="866"/>
      <c r="AW192" s="867"/>
      <c r="AX192" s="866"/>
      <c r="AY192" s="867"/>
      <c r="AZ192" s="866"/>
      <c r="BA192" s="867"/>
      <c r="BB192" s="866"/>
      <c r="BC192" s="867"/>
      <c r="BD192" s="866"/>
      <c r="BE192" s="867"/>
      <c r="BF192" s="867"/>
      <c r="BG192" s="867">
        <f t="shared" si="1637"/>
        <v>0</v>
      </c>
      <c r="BH192" s="84"/>
      <c r="BI192" s="424"/>
      <c r="BJ192" s="424"/>
      <c r="BK192" s="424"/>
      <c r="BL192" s="424"/>
      <c r="BM192" s="424"/>
      <c r="BN192" s="965"/>
      <c r="BO192" s="965"/>
      <c r="BP192" s="764"/>
      <c r="BQ192" s="424"/>
      <c r="BR192" s="424"/>
      <c r="BS192" s="424"/>
      <c r="BT192" s="424"/>
      <c r="BU192" s="424"/>
      <c r="BV192" s="541"/>
      <c r="BW192" s="541"/>
      <c r="BX192" s="424"/>
      <c r="BY192" s="608">
        <f t="shared" si="1625"/>
        <v>0</v>
      </c>
      <c r="BZ192" s="70"/>
      <c r="CA192" s="767"/>
      <c r="CB192" s="796"/>
      <c r="CC192" s="767"/>
      <c r="CD192" s="796"/>
      <c r="CE192" s="767"/>
      <c r="CF192" s="780"/>
      <c r="CG192" s="612"/>
      <c r="CH192" s="780"/>
      <c r="CI192" s="612"/>
      <c r="CJ192" s="612"/>
      <c r="CK192" s="767"/>
      <c r="CL192" s="780"/>
      <c r="CM192" s="612"/>
      <c r="CN192" s="780"/>
      <c r="CO192" s="767"/>
      <c r="CP192" s="780"/>
      <c r="CQ192" s="770"/>
      <c r="CR192" s="780"/>
      <c r="CS192" s="612"/>
      <c r="CT192" s="780"/>
      <c r="CU192" s="612"/>
      <c r="CV192" s="780"/>
      <c r="CW192" s="612"/>
      <c r="CX192" s="780"/>
      <c r="CY192" s="767"/>
      <c r="CZ192" s="780"/>
      <c r="DA192" s="612"/>
      <c r="DB192" s="780"/>
      <c r="DC192" s="767"/>
      <c r="DD192" s="780"/>
      <c r="DE192" s="612"/>
      <c r="DF192" s="780"/>
      <c r="DG192" s="612"/>
      <c r="DH192" s="780"/>
      <c r="DI192" s="612"/>
      <c r="DJ192" s="780"/>
      <c r="DK192" s="612"/>
      <c r="DL192" s="780"/>
      <c r="DM192" s="612"/>
      <c r="DN192" s="780"/>
      <c r="DO192" s="612"/>
      <c r="DP192" s="780"/>
      <c r="DQ192" s="612"/>
      <c r="DR192" s="612"/>
      <c r="DS192" s="612">
        <f t="shared" si="1626"/>
        <v>0</v>
      </c>
      <c r="DT192" s="84"/>
      <c r="DU192" s="424"/>
      <c r="DV192" s="424"/>
      <c r="DW192" s="424"/>
      <c r="DX192" s="424"/>
      <c r="DY192" s="424"/>
      <c r="DZ192" s="965"/>
      <c r="EA192" s="965"/>
      <c r="EB192" s="764"/>
      <c r="EC192" s="424"/>
      <c r="ED192" s="424"/>
      <c r="EE192" s="424"/>
      <c r="EF192" s="424"/>
      <c r="EG192" s="424"/>
      <c r="EH192" s="424"/>
      <c r="EI192" s="424"/>
      <c r="EJ192" s="429">
        <f t="shared" si="1170"/>
        <v>0</v>
      </c>
      <c r="EK192" s="429">
        <f t="shared" si="1171"/>
        <v>0</v>
      </c>
      <c r="EL192" s="429">
        <f t="shared" si="1172"/>
        <v>0</v>
      </c>
      <c r="EM192" s="1058">
        <f t="shared" si="1173"/>
        <v>0</v>
      </c>
      <c r="EN192" s="1058">
        <f t="shared" si="1174"/>
        <v>0</v>
      </c>
      <c r="EO192" s="1058">
        <f t="shared" si="1175"/>
        <v>0</v>
      </c>
      <c r="EP192" s="1058">
        <f t="shared" si="1176"/>
        <v>0</v>
      </c>
      <c r="EQ192" s="1058">
        <f t="shared" si="1177"/>
        <v>0</v>
      </c>
      <c r="ER192" s="1058">
        <f t="shared" si="1178"/>
        <v>0</v>
      </c>
      <c r="ES192" s="1058">
        <f t="shared" si="1179"/>
        <v>0</v>
      </c>
      <c r="ET192" s="1058">
        <f t="shared" si="1180"/>
        <v>0</v>
      </c>
      <c r="EU192" s="1058">
        <f t="shared" si="1181"/>
        <v>0</v>
      </c>
      <c r="EV192" s="1058">
        <f t="shared" si="1182"/>
        <v>0</v>
      </c>
      <c r="EW192" s="1058">
        <f t="shared" si="1183"/>
        <v>0</v>
      </c>
      <c r="EX192" s="1058">
        <f t="shared" si="1184"/>
        <v>0</v>
      </c>
      <c r="EY192" s="1058">
        <f t="shared" si="1185"/>
        <v>0</v>
      </c>
      <c r="EZ192" s="1058">
        <f t="shared" si="1186"/>
        <v>0</v>
      </c>
      <c r="FA192" s="1058">
        <f t="shared" si="1187"/>
        <v>0</v>
      </c>
      <c r="FB192" s="1058">
        <f t="shared" si="1188"/>
        <v>0</v>
      </c>
      <c r="FC192" s="1058">
        <f t="shared" si="1189"/>
        <v>0</v>
      </c>
      <c r="FD192" s="1058">
        <f t="shared" si="1190"/>
        <v>0</v>
      </c>
      <c r="FE192" s="1058">
        <f t="shared" si="1191"/>
        <v>0</v>
      </c>
      <c r="FF192" s="1058">
        <f t="shared" si="1192"/>
        <v>0</v>
      </c>
      <c r="FG192" s="1058">
        <f t="shared" si="1193"/>
        <v>0</v>
      </c>
      <c r="FH192" s="1058">
        <f t="shared" si="1194"/>
        <v>0</v>
      </c>
      <c r="FI192" s="1058">
        <f t="shared" si="1195"/>
        <v>0</v>
      </c>
      <c r="FJ192" s="1058">
        <f t="shared" si="1196"/>
        <v>0</v>
      </c>
      <c r="FK192" s="1058">
        <f t="shared" si="1197"/>
        <v>0</v>
      </c>
      <c r="FL192" s="1058">
        <f t="shared" si="1198"/>
        <v>0</v>
      </c>
      <c r="FM192" s="1058">
        <f t="shared" si="1199"/>
        <v>0</v>
      </c>
      <c r="FN192" s="1058">
        <f t="shared" si="1200"/>
        <v>0</v>
      </c>
      <c r="FO192" s="1059">
        <f t="shared" si="1201"/>
        <v>0</v>
      </c>
      <c r="FP192" s="1058">
        <f t="shared" si="1202"/>
        <v>0</v>
      </c>
      <c r="FQ192" s="1058">
        <f t="shared" si="1203"/>
        <v>0</v>
      </c>
      <c r="FR192" s="1058">
        <f t="shared" si="1204"/>
        <v>0</v>
      </c>
      <c r="FS192" s="1058">
        <f t="shared" si="1205"/>
        <v>0</v>
      </c>
      <c r="FT192" s="1058">
        <f t="shared" si="1206"/>
        <v>0</v>
      </c>
      <c r="FU192" s="1058">
        <f t="shared" si="1207"/>
        <v>0</v>
      </c>
      <c r="FV192" s="1058">
        <f t="shared" si="1208"/>
        <v>0</v>
      </c>
      <c r="FW192" s="1058">
        <f t="shared" si="1209"/>
        <v>0</v>
      </c>
      <c r="FX192" s="1058">
        <f t="shared" si="1210"/>
        <v>0</v>
      </c>
      <c r="FY192" s="1058">
        <f t="shared" si="1211"/>
        <v>0</v>
      </c>
      <c r="FZ192" s="1058">
        <f t="shared" si="1212"/>
        <v>0</v>
      </c>
      <c r="GA192" s="1058">
        <f t="shared" si="1213"/>
        <v>0</v>
      </c>
      <c r="GB192" s="1058">
        <f t="shared" si="1214"/>
        <v>0</v>
      </c>
      <c r="GC192" s="1058">
        <f t="shared" si="1215"/>
        <v>0</v>
      </c>
      <c r="GE192" s="1058">
        <v>0</v>
      </c>
      <c r="GF192" s="1058">
        <v>0</v>
      </c>
      <c r="GG192" s="424"/>
      <c r="GH192" s="424"/>
      <c r="GI192" s="424"/>
      <c r="GJ192" s="424"/>
      <c r="GL192" s="559"/>
      <c r="GM192" s="559"/>
      <c r="GN192" s="423"/>
      <c r="GO192" s="423"/>
      <c r="GP192" s="406"/>
      <c r="GQ192" s="406"/>
      <c r="GR192" s="422"/>
    </row>
    <row r="193" spans="1:200" ht="24.95" customHeight="1" x14ac:dyDescent="0.45">
      <c r="A193" s="424"/>
      <c r="B193" s="965"/>
      <c r="C193" s="965"/>
      <c r="D193" s="764"/>
      <c r="E193" s="424"/>
      <c r="F193" s="424"/>
      <c r="G193" s="424"/>
      <c r="H193" s="424"/>
      <c r="I193" s="424"/>
      <c r="J193" s="541"/>
      <c r="K193" s="424"/>
      <c r="L193" s="424"/>
      <c r="M193" s="608">
        <f t="shared" si="1636"/>
        <v>0</v>
      </c>
      <c r="N193" s="70"/>
      <c r="O193" s="852"/>
      <c r="P193" s="866"/>
      <c r="Q193" s="852"/>
      <c r="R193" s="866"/>
      <c r="S193" s="852"/>
      <c r="T193" s="866"/>
      <c r="U193" s="867"/>
      <c r="V193" s="866"/>
      <c r="W193" s="867"/>
      <c r="X193" s="852"/>
      <c r="Y193" s="852"/>
      <c r="Z193" s="866"/>
      <c r="AA193" s="867"/>
      <c r="AB193" s="866"/>
      <c r="AC193" s="852"/>
      <c r="AD193" s="866"/>
      <c r="AE193" s="855"/>
      <c r="AF193" s="866"/>
      <c r="AG193" s="867"/>
      <c r="AH193" s="866"/>
      <c r="AI193" s="867"/>
      <c r="AJ193" s="866"/>
      <c r="AK193" s="867"/>
      <c r="AL193" s="866"/>
      <c r="AM193" s="852"/>
      <c r="AN193" s="866"/>
      <c r="AO193" s="867"/>
      <c r="AP193" s="866"/>
      <c r="AQ193" s="852"/>
      <c r="AR193" s="866"/>
      <c r="AS193" s="852"/>
      <c r="AT193" s="866"/>
      <c r="AU193" s="867"/>
      <c r="AV193" s="866"/>
      <c r="AW193" s="867"/>
      <c r="AX193" s="866"/>
      <c r="AY193" s="867"/>
      <c r="AZ193" s="866"/>
      <c r="BA193" s="867"/>
      <c r="BB193" s="866"/>
      <c r="BC193" s="867"/>
      <c r="BD193" s="866"/>
      <c r="BE193" s="867"/>
      <c r="BF193" s="867"/>
      <c r="BG193" s="867">
        <f t="shared" si="1637"/>
        <v>0</v>
      </c>
      <c r="BH193" s="84"/>
      <c r="BI193" s="424"/>
      <c r="BJ193" s="424"/>
      <c r="BK193" s="424"/>
      <c r="BL193" s="424"/>
      <c r="BM193" s="424"/>
      <c r="BN193" s="965"/>
      <c r="BO193" s="965"/>
      <c r="BP193" s="764"/>
      <c r="BQ193" s="424"/>
      <c r="BR193" s="424"/>
      <c r="BS193" s="424"/>
      <c r="BT193" s="424"/>
      <c r="BU193" s="424"/>
      <c r="BV193" s="541"/>
      <c r="BW193" s="541"/>
      <c r="BX193" s="424"/>
      <c r="BY193" s="608">
        <f t="shared" si="1625"/>
        <v>0</v>
      </c>
      <c r="BZ193" s="70"/>
      <c r="CA193" s="767"/>
      <c r="CB193" s="796"/>
      <c r="CC193" s="767"/>
      <c r="CD193" s="796"/>
      <c r="CE193" s="767"/>
      <c r="CF193" s="780"/>
      <c r="CG193" s="612"/>
      <c r="CH193" s="780"/>
      <c r="CI193" s="612"/>
      <c r="CJ193" s="612"/>
      <c r="CK193" s="767"/>
      <c r="CL193" s="780"/>
      <c r="CM193" s="612"/>
      <c r="CN193" s="780"/>
      <c r="CO193" s="767"/>
      <c r="CP193" s="780"/>
      <c r="CQ193" s="770"/>
      <c r="CR193" s="780"/>
      <c r="CS193" s="612"/>
      <c r="CT193" s="780"/>
      <c r="CU193" s="612"/>
      <c r="CV193" s="780"/>
      <c r="CW193" s="612"/>
      <c r="CX193" s="780"/>
      <c r="CY193" s="767"/>
      <c r="CZ193" s="780"/>
      <c r="DA193" s="612"/>
      <c r="DB193" s="780"/>
      <c r="DC193" s="767"/>
      <c r="DD193" s="780"/>
      <c r="DE193" s="612"/>
      <c r="DF193" s="780"/>
      <c r="DG193" s="612"/>
      <c r="DH193" s="780"/>
      <c r="DI193" s="612"/>
      <c r="DJ193" s="780"/>
      <c r="DK193" s="612"/>
      <c r="DL193" s="780"/>
      <c r="DM193" s="612"/>
      <c r="DN193" s="780"/>
      <c r="DO193" s="612"/>
      <c r="DP193" s="780"/>
      <c r="DQ193" s="612"/>
      <c r="DR193" s="612"/>
      <c r="DS193" s="612">
        <f t="shared" si="1626"/>
        <v>0</v>
      </c>
      <c r="DT193" s="84"/>
      <c r="DU193" s="424"/>
      <c r="DV193" s="424"/>
      <c r="DW193" s="424"/>
      <c r="DX193" s="424"/>
      <c r="DY193" s="424"/>
      <c r="DZ193" s="965"/>
      <c r="EA193" s="965"/>
      <c r="EB193" s="764"/>
      <c r="EC193" s="424"/>
      <c r="ED193" s="424"/>
      <c r="EE193" s="424"/>
      <c r="EF193" s="424"/>
      <c r="EG193" s="424"/>
      <c r="EH193" s="424"/>
      <c r="EI193" s="424"/>
      <c r="EJ193" s="429">
        <f t="shared" si="1170"/>
        <v>0</v>
      </c>
      <c r="EK193" s="429">
        <f t="shared" si="1171"/>
        <v>0</v>
      </c>
      <c r="EL193" s="429">
        <f t="shared" si="1172"/>
        <v>0</v>
      </c>
      <c r="EM193" s="1058">
        <f t="shared" si="1173"/>
        <v>0</v>
      </c>
      <c r="EN193" s="1058">
        <f t="shared" si="1174"/>
        <v>0</v>
      </c>
      <c r="EO193" s="1058">
        <f t="shared" si="1175"/>
        <v>0</v>
      </c>
      <c r="EP193" s="1058">
        <f t="shared" si="1176"/>
        <v>0</v>
      </c>
      <c r="EQ193" s="1058">
        <f t="shared" si="1177"/>
        <v>0</v>
      </c>
      <c r="ER193" s="1058">
        <f t="shared" si="1178"/>
        <v>0</v>
      </c>
      <c r="ES193" s="1058">
        <f t="shared" si="1179"/>
        <v>0</v>
      </c>
      <c r="ET193" s="1058">
        <f t="shared" si="1180"/>
        <v>0</v>
      </c>
      <c r="EU193" s="1058">
        <f t="shared" si="1181"/>
        <v>0</v>
      </c>
      <c r="EV193" s="1058">
        <f t="shared" si="1182"/>
        <v>0</v>
      </c>
      <c r="EW193" s="1058">
        <f t="shared" si="1183"/>
        <v>0</v>
      </c>
      <c r="EX193" s="1058">
        <f t="shared" si="1184"/>
        <v>0</v>
      </c>
      <c r="EY193" s="1058">
        <f t="shared" si="1185"/>
        <v>0</v>
      </c>
      <c r="EZ193" s="1058">
        <f t="shared" si="1186"/>
        <v>0</v>
      </c>
      <c r="FA193" s="1058">
        <f t="shared" si="1187"/>
        <v>0</v>
      </c>
      <c r="FB193" s="1058">
        <f t="shared" si="1188"/>
        <v>0</v>
      </c>
      <c r="FC193" s="1058">
        <f t="shared" si="1189"/>
        <v>0</v>
      </c>
      <c r="FD193" s="1058">
        <f t="shared" si="1190"/>
        <v>0</v>
      </c>
      <c r="FE193" s="1058">
        <f t="shared" si="1191"/>
        <v>0</v>
      </c>
      <c r="FF193" s="1058">
        <f t="shared" si="1192"/>
        <v>0</v>
      </c>
      <c r="FG193" s="1058">
        <f t="shared" si="1193"/>
        <v>0</v>
      </c>
      <c r="FH193" s="1058">
        <f t="shared" si="1194"/>
        <v>0</v>
      </c>
      <c r="FI193" s="1058">
        <f t="shared" si="1195"/>
        <v>0</v>
      </c>
      <c r="FJ193" s="1058">
        <f t="shared" si="1196"/>
        <v>0</v>
      </c>
      <c r="FK193" s="1058">
        <f t="shared" si="1197"/>
        <v>0</v>
      </c>
      <c r="FL193" s="1058">
        <f t="shared" si="1198"/>
        <v>0</v>
      </c>
      <c r="FM193" s="1058">
        <f t="shared" si="1199"/>
        <v>0</v>
      </c>
      <c r="FN193" s="1058">
        <f t="shared" si="1200"/>
        <v>0</v>
      </c>
      <c r="FO193" s="1059">
        <f t="shared" si="1201"/>
        <v>0</v>
      </c>
      <c r="FP193" s="1058">
        <f t="shared" si="1202"/>
        <v>0</v>
      </c>
      <c r="FQ193" s="1058">
        <f t="shared" si="1203"/>
        <v>0</v>
      </c>
      <c r="FR193" s="1058">
        <f t="shared" si="1204"/>
        <v>0</v>
      </c>
      <c r="FS193" s="1058">
        <f t="shared" si="1205"/>
        <v>0</v>
      </c>
      <c r="FT193" s="1058">
        <f t="shared" si="1206"/>
        <v>0</v>
      </c>
      <c r="FU193" s="1058">
        <f t="shared" si="1207"/>
        <v>0</v>
      </c>
      <c r="FV193" s="1058">
        <f t="shared" si="1208"/>
        <v>0</v>
      </c>
      <c r="FW193" s="1058">
        <f t="shared" si="1209"/>
        <v>0</v>
      </c>
      <c r="FX193" s="1058">
        <f t="shared" si="1210"/>
        <v>0</v>
      </c>
      <c r="FY193" s="1058">
        <f t="shared" si="1211"/>
        <v>0</v>
      </c>
      <c r="FZ193" s="1058">
        <f t="shared" si="1212"/>
        <v>0</v>
      </c>
      <c r="GA193" s="1058">
        <f t="shared" si="1213"/>
        <v>0</v>
      </c>
      <c r="GB193" s="1058">
        <f t="shared" si="1214"/>
        <v>0</v>
      </c>
      <c r="GC193" s="1058">
        <f t="shared" si="1215"/>
        <v>0</v>
      </c>
      <c r="GE193" s="1058">
        <v>0</v>
      </c>
      <c r="GF193" s="1058">
        <v>0</v>
      </c>
      <c r="GG193" s="424"/>
      <c r="GH193" s="424"/>
      <c r="GI193" s="424"/>
      <c r="GJ193" s="424"/>
      <c r="GL193" s="559"/>
      <c r="GM193" s="559"/>
      <c r="GN193" s="423"/>
      <c r="GO193" s="423"/>
      <c r="GP193" s="406"/>
      <c r="GQ193" s="406"/>
      <c r="GR193" s="422"/>
    </row>
    <row r="194" spans="1:200" ht="24.95" customHeight="1" x14ac:dyDescent="0.45">
      <c r="A194" s="424"/>
      <c r="B194" s="965"/>
      <c r="C194" s="965"/>
      <c r="D194" s="764"/>
      <c r="E194" s="424"/>
      <c r="F194" s="424"/>
      <c r="G194" s="424"/>
      <c r="H194" s="424"/>
      <c r="I194" s="424"/>
      <c r="J194" s="541"/>
      <c r="K194" s="424"/>
      <c r="L194" s="424"/>
      <c r="M194" s="608">
        <f t="shared" si="1636"/>
        <v>0</v>
      </c>
      <c r="N194" s="70"/>
      <c r="O194" s="852"/>
      <c r="P194" s="866"/>
      <c r="Q194" s="852"/>
      <c r="R194" s="866"/>
      <c r="S194" s="852"/>
      <c r="T194" s="866"/>
      <c r="U194" s="867"/>
      <c r="V194" s="866"/>
      <c r="W194" s="867"/>
      <c r="X194" s="852"/>
      <c r="Y194" s="852"/>
      <c r="Z194" s="866"/>
      <c r="AA194" s="867"/>
      <c r="AB194" s="866"/>
      <c r="AC194" s="852"/>
      <c r="AD194" s="866"/>
      <c r="AE194" s="855"/>
      <c r="AF194" s="866"/>
      <c r="AG194" s="867"/>
      <c r="AH194" s="866"/>
      <c r="AI194" s="867"/>
      <c r="AJ194" s="866"/>
      <c r="AK194" s="867"/>
      <c r="AL194" s="866"/>
      <c r="AM194" s="852"/>
      <c r="AN194" s="866"/>
      <c r="AO194" s="867"/>
      <c r="AP194" s="866"/>
      <c r="AQ194" s="852"/>
      <c r="AR194" s="866"/>
      <c r="AS194" s="852"/>
      <c r="AT194" s="866"/>
      <c r="AU194" s="867"/>
      <c r="AV194" s="866"/>
      <c r="AW194" s="867"/>
      <c r="AX194" s="866"/>
      <c r="AY194" s="867"/>
      <c r="AZ194" s="866"/>
      <c r="BA194" s="867"/>
      <c r="BB194" s="866"/>
      <c r="BC194" s="867"/>
      <c r="BD194" s="866"/>
      <c r="BE194" s="867"/>
      <c r="BF194" s="867"/>
      <c r="BG194" s="867">
        <f t="shared" si="1637"/>
        <v>0</v>
      </c>
      <c r="BH194" s="84"/>
      <c r="BI194" s="424"/>
      <c r="BJ194" s="424"/>
      <c r="BK194" s="424"/>
      <c r="BL194" s="424"/>
      <c r="BM194" s="424"/>
      <c r="BN194" s="965"/>
      <c r="BO194" s="965"/>
      <c r="BP194" s="764"/>
      <c r="BQ194" s="424"/>
      <c r="BR194" s="424"/>
      <c r="BS194" s="424"/>
      <c r="BT194" s="424"/>
      <c r="BU194" s="424"/>
      <c r="BV194" s="541"/>
      <c r="BW194" s="541"/>
      <c r="BX194" s="424"/>
      <c r="BY194" s="608">
        <f t="shared" si="1625"/>
        <v>0</v>
      </c>
      <c r="BZ194" s="70"/>
      <c r="CA194" s="767"/>
      <c r="CB194" s="796"/>
      <c r="CC194" s="767"/>
      <c r="CD194" s="796"/>
      <c r="CE194" s="767"/>
      <c r="CF194" s="780"/>
      <c r="CG194" s="612"/>
      <c r="CH194" s="780"/>
      <c r="CI194" s="612"/>
      <c r="CJ194" s="612"/>
      <c r="CK194" s="767"/>
      <c r="CL194" s="780"/>
      <c r="CM194" s="612"/>
      <c r="CN194" s="780"/>
      <c r="CO194" s="767"/>
      <c r="CP194" s="780"/>
      <c r="CQ194" s="770"/>
      <c r="CR194" s="780"/>
      <c r="CS194" s="612"/>
      <c r="CT194" s="780"/>
      <c r="CU194" s="612"/>
      <c r="CV194" s="780"/>
      <c r="CW194" s="612"/>
      <c r="CX194" s="780"/>
      <c r="CY194" s="767"/>
      <c r="CZ194" s="780"/>
      <c r="DA194" s="612"/>
      <c r="DB194" s="780"/>
      <c r="DC194" s="767"/>
      <c r="DD194" s="780"/>
      <c r="DE194" s="612"/>
      <c r="DF194" s="780"/>
      <c r="DG194" s="612"/>
      <c r="DH194" s="780"/>
      <c r="DI194" s="612"/>
      <c r="DJ194" s="780"/>
      <c r="DK194" s="612"/>
      <c r="DL194" s="780"/>
      <c r="DM194" s="612"/>
      <c r="DN194" s="780"/>
      <c r="DO194" s="612"/>
      <c r="DP194" s="780"/>
      <c r="DQ194" s="612"/>
      <c r="DR194" s="612"/>
      <c r="DS194" s="612">
        <f t="shared" si="1626"/>
        <v>0</v>
      </c>
      <c r="DT194" s="84"/>
      <c r="DU194" s="424"/>
      <c r="DV194" s="424"/>
      <c r="DW194" s="424"/>
      <c r="DX194" s="424"/>
      <c r="DY194" s="424"/>
      <c r="DZ194" s="965"/>
      <c r="EA194" s="965"/>
      <c r="EB194" s="764"/>
      <c r="EC194" s="424"/>
      <c r="ED194" s="424"/>
      <c r="EE194" s="424"/>
      <c r="EF194" s="424"/>
      <c r="EG194" s="424"/>
      <c r="EH194" s="424"/>
      <c r="EI194" s="424"/>
      <c r="EJ194" s="429">
        <f t="shared" si="1170"/>
        <v>0</v>
      </c>
      <c r="EK194" s="429">
        <f t="shared" si="1171"/>
        <v>0</v>
      </c>
      <c r="EL194" s="429">
        <f t="shared" si="1172"/>
        <v>0</v>
      </c>
      <c r="EM194" s="1058">
        <f t="shared" si="1173"/>
        <v>0</v>
      </c>
      <c r="EN194" s="1058">
        <f t="shared" si="1174"/>
        <v>0</v>
      </c>
      <c r="EO194" s="1058">
        <f t="shared" si="1175"/>
        <v>0</v>
      </c>
      <c r="EP194" s="1058">
        <f t="shared" si="1176"/>
        <v>0</v>
      </c>
      <c r="EQ194" s="1058">
        <f t="shared" si="1177"/>
        <v>0</v>
      </c>
      <c r="ER194" s="1058">
        <f t="shared" si="1178"/>
        <v>0</v>
      </c>
      <c r="ES194" s="1058">
        <f t="shared" si="1179"/>
        <v>0</v>
      </c>
      <c r="ET194" s="1058">
        <f t="shared" si="1180"/>
        <v>0</v>
      </c>
      <c r="EU194" s="1058">
        <f t="shared" si="1181"/>
        <v>0</v>
      </c>
      <c r="EV194" s="1058">
        <f t="shared" si="1182"/>
        <v>0</v>
      </c>
      <c r="EW194" s="1058">
        <f t="shared" si="1183"/>
        <v>0</v>
      </c>
      <c r="EX194" s="1058">
        <f t="shared" si="1184"/>
        <v>0</v>
      </c>
      <c r="EY194" s="1058">
        <f t="shared" si="1185"/>
        <v>0</v>
      </c>
      <c r="EZ194" s="1058">
        <f t="shared" si="1186"/>
        <v>0</v>
      </c>
      <c r="FA194" s="1058">
        <f t="shared" si="1187"/>
        <v>0</v>
      </c>
      <c r="FB194" s="1058">
        <f t="shared" si="1188"/>
        <v>0</v>
      </c>
      <c r="FC194" s="1058">
        <f t="shared" si="1189"/>
        <v>0</v>
      </c>
      <c r="FD194" s="1058">
        <f t="shared" si="1190"/>
        <v>0</v>
      </c>
      <c r="FE194" s="1058">
        <f t="shared" si="1191"/>
        <v>0</v>
      </c>
      <c r="FF194" s="1058">
        <f t="shared" si="1192"/>
        <v>0</v>
      </c>
      <c r="FG194" s="1058">
        <f t="shared" si="1193"/>
        <v>0</v>
      </c>
      <c r="FH194" s="1058">
        <f t="shared" si="1194"/>
        <v>0</v>
      </c>
      <c r="FI194" s="1058">
        <f t="shared" si="1195"/>
        <v>0</v>
      </c>
      <c r="FJ194" s="1058">
        <f t="shared" si="1196"/>
        <v>0</v>
      </c>
      <c r="FK194" s="1058">
        <f t="shared" si="1197"/>
        <v>0</v>
      </c>
      <c r="FL194" s="1058">
        <f t="shared" si="1198"/>
        <v>0</v>
      </c>
      <c r="FM194" s="1058">
        <f t="shared" si="1199"/>
        <v>0</v>
      </c>
      <c r="FN194" s="1058">
        <f t="shared" si="1200"/>
        <v>0</v>
      </c>
      <c r="FO194" s="1059">
        <f t="shared" si="1201"/>
        <v>0</v>
      </c>
      <c r="FP194" s="1058">
        <f t="shared" si="1202"/>
        <v>0</v>
      </c>
      <c r="FQ194" s="1058">
        <f t="shared" si="1203"/>
        <v>0</v>
      </c>
      <c r="FR194" s="1058">
        <f t="shared" si="1204"/>
        <v>0</v>
      </c>
      <c r="FS194" s="1058">
        <f t="shared" si="1205"/>
        <v>0</v>
      </c>
      <c r="FT194" s="1058">
        <f t="shared" si="1206"/>
        <v>0</v>
      </c>
      <c r="FU194" s="1058">
        <f t="shared" si="1207"/>
        <v>0</v>
      </c>
      <c r="FV194" s="1058">
        <f t="shared" si="1208"/>
        <v>0</v>
      </c>
      <c r="FW194" s="1058">
        <f t="shared" si="1209"/>
        <v>0</v>
      </c>
      <c r="FX194" s="1058">
        <f t="shared" si="1210"/>
        <v>0</v>
      </c>
      <c r="FY194" s="1058">
        <f t="shared" si="1211"/>
        <v>0</v>
      </c>
      <c r="FZ194" s="1058">
        <f t="shared" si="1212"/>
        <v>0</v>
      </c>
      <c r="GA194" s="1058">
        <f t="shared" si="1213"/>
        <v>0</v>
      </c>
      <c r="GB194" s="1058">
        <f t="shared" si="1214"/>
        <v>0</v>
      </c>
      <c r="GC194" s="1058">
        <f t="shared" si="1215"/>
        <v>0</v>
      </c>
      <c r="GE194" s="1058">
        <v>0</v>
      </c>
      <c r="GF194" s="1058">
        <v>0</v>
      </c>
      <c r="GG194" s="424"/>
      <c r="GH194" s="424"/>
      <c r="GI194" s="424"/>
      <c r="GJ194" s="424"/>
      <c r="GL194" s="559"/>
      <c r="GM194" s="559"/>
      <c r="GN194" s="423"/>
      <c r="GO194" s="423"/>
      <c r="GP194" s="406"/>
      <c r="GQ194" s="406"/>
      <c r="GR194" s="422"/>
    </row>
    <row r="195" spans="1:200" ht="24.95" customHeight="1" x14ac:dyDescent="0.45">
      <c r="A195" s="424"/>
      <c r="B195" s="959"/>
      <c r="C195" s="959"/>
      <c r="D195" s="764"/>
      <c r="E195" s="424"/>
      <c r="F195" s="424"/>
      <c r="G195" s="424"/>
      <c r="H195" s="424"/>
      <c r="I195" s="424"/>
      <c r="J195" s="541"/>
      <c r="K195" s="424"/>
      <c r="L195" s="424"/>
      <c r="M195" s="608">
        <f t="shared" si="1636"/>
        <v>0</v>
      </c>
      <c r="N195" s="70"/>
      <c r="O195" s="852"/>
      <c r="P195" s="866"/>
      <c r="Q195" s="852"/>
      <c r="R195" s="866"/>
      <c r="S195" s="852"/>
      <c r="T195" s="866"/>
      <c r="U195" s="867"/>
      <c r="V195" s="866"/>
      <c r="W195" s="867"/>
      <c r="X195" s="852"/>
      <c r="Y195" s="852"/>
      <c r="Z195" s="866"/>
      <c r="AA195" s="867"/>
      <c r="AB195" s="866"/>
      <c r="AC195" s="852"/>
      <c r="AD195" s="866"/>
      <c r="AE195" s="855"/>
      <c r="AF195" s="866"/>
      <c r="AG195" s="867"/>
      <c r="AH195" s="866"/>
      <c r="AI195" s="867"/>
      <c r="AJ195" s="866"/>
      <c r="AK195" s="867"/>
      <c r="AL195" s="866"/>
      <c r="AM195" s="852"/>
      <c r="AN195" s="866"/>
      <c r="AO195" s="867"/>
      <c r="AP195" s="866"/>
      <c r="AQ195" s="852"/>
      <c r="AR195" s="866"/>
      <c r="AS195" s="852"/>
      <c r="AT195" s="866"/>
      <c r="AU195" s="867"/>
      <c r="AV195" s="866"/>
      <c r="AW195" s="867"/>
      <c r="AX195" s="866"/>
      <c r="AY195" s="867"/>
      <c r="AZ195" s="866"/>
      <c r="BA195" s="867"/>
      <c r="BB195" s="866"/>
      <c r="BC195" s="867"/>
      <c r="BD195" s="866"/>
      <c r="BE195" s="867"/>
      <c r="BF195" s="867"/>
      <c r="BG195" s="867">
        <f t="shared" si="1637"/>
        <v>0</v>
      </c>
      <c r="BH195" s="84"/>
      <c r="BI195" s="424"/>
      <c r="BJ195" s="424"/>
      <c r="BK195" s="424"/>
      <c r="BL195" s="424"/>
      <c r="BM195" s="424"/>
      <c r="BN195" s="959"/>
      <c r="BO195" s="959"/>
      <c r="BP195" s="764"/>
      <c r="BQ195" s="424"/>
      <c r="BR195" s="424"/>
      <c r="BS195" s="424"/>
      <c r="BT195" s="424"/>
      <c r="BU195" s="424"/>
      <c r="BV195" s="541"/>
      <c r="BW195" s="541"/>
      <c r="BX195" s="424"/>
      <c r="BY195" s="608">
        <f t="shared" si="1625"/>
        <v>0</v>
      </c>
      <c r="BZ195" s="70"/>
      <c r="CA195" s="767"/>
      <c r="CB195" s="796"/>
      <c r="CC195" s="767"/>
      <c r="CD195" s="796"/>
      <c r="CE195" s="767"/>
      <c r="CF195" s="780"/>
      <c r="CG195" s="612"/>
      <c r="CH195" s="780"/>
      <c r="CI195" s="612"/>
      <c r="CJ195" s="612"/>
      <c r="CK195" s="767"/>
      <c r="CL195" s="780"/>
      <c r="CM195" s="612"/>
      <c r="CN195" s="780"/>
      <c r="CO195" s="767"/>
      <c r="CP195" s="780"/>
      <c r="CQ195" s="770"/>
      <c r="CR195" s="780"/>
      <c r="CS195" s="612"/>
      <c r="CT195" s="780"/>
      <c r="CU195" s="612"/>
      <c r="CV195" s="780"/>
      <c r="CW195" s="612"/>
      <c r="CX195" s="780"/>
      <c r="CY195" s="767"/>
      <c r="CZ195" s="780"/>
      <c r="DA195" s="612"/>
      <c r="DB195" s="780"/>
      <c r="DC195" s="767"/>
      <c r="DD195" s="780"/>
      <c r="DE195" s="612"/>
      <c r="DF195" s="780"/>
      <c r="DG195" s="612"/>
      <c r="DH195" s="780"/>
      <c r="DI195" s="612"/>
      <c r="DJ195" s="780"/>
      <c r="DK195" s="612"/>
      <c r="DL195" s="780"/>
      <c r="DM195" s="612"/>
      <c r="DN195" s="780"/>
      <c r="DO195" s="612"/>
      <c r="DP195" s="780"/>
      <c r="DQ195" s="612"/>
      <c r="DR195" s="612"/>
      <c r="DS195" s="612">
        <f t="shared" si="1626"/>
        <v>0</v>
      </c>
      <c r="DT195" s="84"/>
      <c r="DU195" s="424"/>
      <c r="DV195" s="424"/>
      <c r="DW195" s="424"/>
      <c r="DX195" s="424"/>
      <c r="DY195" s="424"/>
      <c r="DZ195" s="959"/>
      <c r="EA195" s="959"/>
      <c r="EB195" s="764"/>
      <c r="EC195" s="424"/>
      <c r="ED195" s="424"/>
      <c r="EE195" s="424"/>
      <c r="EF195" s="424"/>
      <c r="EG195" s="424"/>
      <c r="EH195" s="424"/>
      <c r="EI195" s="424"/>
      <c r="EJ195" s="429">
        <f t="shared" si="1170"/>
        <v>0</v>
      </c>
      <c r="EK195" s="429">
        <f t="shared" si="1171"/>
        <v>0</v>
      </c>
      <c r="EL195" s="429">
        <f t="shared" si="1172"/>
        <v>0</v>
      </c>
      <c r="EM195" s="1058">
        <f t="shared" si="1173"/>
        <v>0</v>
      </c>
      <c r="EN195" s="1058">
        <f t="shared" si="1174"/>
        <v>0</v>
      </c>
      <c r="EO195" s="1058">
        <f t="shared" si="1175"/>
        <v>0</v>
      </c>
      <c r="EP195" s="1058">
        <f t="shared" si="1176"/>
        <v>0</v>
      </c>
      <c r="EQ195" s="1058">
        <f t="shared" si="1177"/>
        <v>0</v>
      </c>
      <c r="ER195" s="1058">
        <f t="shared" si="1178"/>
        <v>0</v>
      </c>
      <c r="ES195" s="1058">
        <f t="shared" si="1179"/>
        <v>0</v>
      </c>
      <c r="ET195" s="1058">
        <f t="shared" si="1180"/>
        <v>0</v>
      </c>
      <c r="EU195" s="1058">
        <f t="shared" si="1181"/>
        <v>0</v>
      </c>
      <c r="EV195" s="1058">
        <f t="shared" si="1182"/>
        <v>0</v>
      </c>
      <c r="EW195" s="1058">
        <f t="shared" si="1183"/>
        <v>0</v>
      </c>
      <c r="EX195" s="1058">
        <f t="shared" si="1184"/>
        <v>0</v>
      </c>
      <c r="EY195" s="1058">
        <f t="shared" si="1185"/>
        <v>0</v>
      </c>
      <c r="EZ195" s="1058">
        <f t="shared" si="1186"/>
        <v>0</v>
      </c>
      <c r="FA195" s="1058">
        <f t="shared" si="1187"/>
        <v>0</v>
      </c>
      <c r="FB195" s="1058">
        <f t="shared" si="1188"/>
        <v>0</v>
      </c>
      <c r="FC195" s="1058">
        <f t="shared" si="1189"/>
        <v>0</v>
      </c>
      <c r="FD195" s="1058">
        <f t="shared" si="1190"/>
        <v>0</v>
      </c>
      <c r="FE195" s="1058">
        <f t="shared" si="1191"/>
        <v>0</v>
      </c>
      <c r="FF195" s="1058">
        <f t="shared" si="1192"/>
        <v>0</v>
      </c>
      <c r="FG195" s="1058">
        <f t="shared" si="1193"/>
        <v>0</v>
      </c>
      <c r="FH195" s="1058">
        <f t="shared" si="1194"/>
        <v>0</v>
      </c>
      <c r="FI195" s="1058">
        <f t="shared" si="1195"/>
        <v>0</v>
      </c>
      <c r="FJ195" s="1058">
        <f t="shared" si="1196"/>
        <v>0</v>
      </c>
      <c r="FK195" s="1058">
        <f t="shared" si="1197"/>
        <v>0</v>
      </c>
      <c r="FL195" s="1058">
        <f t="shared" si="1198"/>
        <v>0</v>
      </c>
      <c r="FM195" s="1058">
        <f t="shared" si="1199"/>
        <v>0</v>
      </c>
      <c r="FN195" s="1058">
        <f t="shared" si="1200"/>
        <v>0</v>
      </c>
      <c r="FO195" s="1059">
        <f t="shared" si="1201"/>
        <v>0</v>
      </c>
      <c r="FP195" s="1058">
        <f t="shared" si="1202"/>
        <v>0</v>
      </c>
      <c r="FQ195" s="1058">
        <f t="shared" si="1203"/>
        <v>0</v>
      </c>
      <c r="FR195" s="1058">
        <f t="shared" si="1204"/>
        <v>0</v>
      </c>
      <c r="FS195" s="1058">
        <f t="shared" si="1205"/>
        <v>0</v>
      </c>
      <c r="FT195" s="1058">
        <f t="shared" si="1206"/>
        <v>0</v>
      </c>
      <c r="FU195" s="1058">
        <f t="shared" si="1207"/>
        <v>0</v>
      </c>
      <c r="FV195" s="1058">
        <f t="shared" si="1208"/>
        <v>0</v>
      </c>
      <c r="FW195" s="1058">
        <f t="shared" si="1209"/>
        <v>0</v>
      </c>
      <c r="FX195" s="1058">
        <f t="shared" si="1210"/>
        <v>0</v>
      </c>
      <c r="FY195" s="1058">
        <f t="shared" si="1211"/>
        <v>0</v>
      </c>
      <c r="FZ195" s="1058">
        <f t="shared" si="1212"/>
        <v>0</v>
      </c>
      <c r="GA195" s="1058">
        <f t="shared" si="1213"/>
        <v>0</v>
      </c>
      <c r="GB195" s="1058">
        <f t="shared" si="1214"/>
        <v>0</v>
      </c>
      <c r="GC195" s="1058">
        <f t="shared" si="1215"/>
        <v>0</v>
      </c>
      <c r="GE195" s="1058">
        <v>0</v>
      </c>
      <c r="GF195" s="1058">
        <v>0</v>
      </c>
      <c r="GG195" s="424"/>
      <c r="GH195" s="424"/>
      <c r="GI195" s="424"/>
      <c r="GJ195" s="424"/>
      <c r="GL195" s="559"/>
      <c r="GM195" s="559"/>
      <c r="GN195" s="406"/>
      <c r="GO195" s="406"/>
      <c r="GP195" s="406"/>
      <c r="GQ195" s="406"/>
      <c r="GR195" s="422"/>
    </row>
    <row r="196" spans="1:200" ht="26.25" customHeight="1" x14ac:dyDescent="0.45">
      <c r="A196" s="424">
        <v>14</v>
      </c>
      <c r="B196" s="974" t="s">
        <v>663</v>
      </c>
      <c r="C196" s="975" t="s">
        <v>650</v>
      </c>
      <c r="D196" s="927">
        <v>1</v>
      </c>
      <c r="E196" s="424"/>
      <c r="F196" s="424"/>
      <c r="G196" s="424"/>
      <c r="H196" s="424"/>
      <c r="I196" s="424"/>
      <c r="J196" s="541"/>
      <c r="K196" s="424"/>
      <c r="L196" s="424">
        <f t="shared" ref="L196:AQ196" si="1638">SUM(L197:L211)</f>
        <v>108</v>
      </c>
      <c r="M196" s="424">
        <f t="shared" si="1638"/>
        <v>108</v>
      </c>
      <c r="N196" s="424">
        <f t="shared" si="1638"/>
        <v>32</v>
      </c>
      <c r="O196" s="765">
        <f t="shared" si="1638"/>
        <v>44</v>
      </c>
      <c r="P196" s="766">
        <f t="shared" si="1638"/>
        <v>34</v>
      </c>
      <c r="Q196" s="765">
        <f t="shared" si="1638"/>
        <v>110</v>
      </c>
      <c r="R196" s="766">
        <f t="shared" si="1638"/>
        <v>42</v>
      </c>
      <c r="S196" s="765">
        <f t="shared" si="1638"/>
        <v>126</v>
      </c>
      <c r="T196" s="766">
        <f t="shared" si="1638"/>
        <v>0</v>
      </c>
      <c r="U196" s="766">
        <f t="shared" si="1638"/>
        <v>0</v>
      </c>
      <c r="V196" s="766">
        <f t="shared" si="1638"/>
        <v>0</v>
      </c>
      <c r="W196" s="766">
        <f t="shared" si="1638"/>
        <v>0</v>
      </c>
      <c r="X196" s="765">
        <f t="shared" si="1638"/>
        <v>0</v>
      </c>
      <c r="Y196" s="765">
        <f t="shared" si="1638"/>
        <v>31.799999999999997</v>
      </c>
      <c r="Z196" s="766">
        <f t="shared" si="1638"/>
        <v>0</v>
      </c>
      <c r="AA196" s="766">
        <f t="shared" si="1638"/>
        <v>0</v>
      </c>
      <c r="AB196" s="766">
        <f t="shared" si="1638"/>
        <v>0</v>
      </c>
      <c r="AC196" s="765">
        <f t="shared" si="1638"/>
        <v>0</v>
      </c>
      <c r="AD196" s="766">
        <f t="shared" si="1638"/>
        <v>0</v>
      </c>
      <c r="AE196" s="765">
        <f t="shared" si="1638"/>
        <v>0</v>
      </c>
      <c r="AF196" s="766">
        <f t="shared" si="1638"/>
        <v>0</v>
      </c>
      <c r="AG196" s="766">
        <f t="shared" si="1638"/>
        <v>0</v>
      </c>
      <c r="AH196" s="766">
        <f t="shared" si="1638"/>
        <v>0</v>
      </c>
      <c r="AI196" s="766">
        <f t="shared" si="1638"/>
        <v>0</v>
      </c>
      <c r="AJ196" s="766">
        <f t="shared" si="1638"/>
        <v>0</v>
      </c>
      <c r="AK196" s="766">
        <f t="shared" si="1638"/>
        <v>0</v>
      </c>
      <c r="AL196" s="766">
        <f t="shared" si="1638"/>
        <v>0</v>
      </c>
      <c r="AM196" s="765">
        <f t="shared" si="1638"/>
        <v>0</v>
      </c>
      <c r="AN196" s="766">
        <f t="shared" si="1638"/>
        <v>0</v>
      </c>
      <c r="AO196" s="766">
        <f t="shared" si="1638"/>
        <v>0</v>
      </c>
      <c r="AP196" s="766">
        <f t="shared" si="1638"/>
        <v>0</v>
      </c>
      <c r="AQ196" s="765">
        <f t="shared" si="1638"/>
        <v>0</v>
      </c>
      <c r="AR196" s="766">
        <f t="shared" ref="AR196:BG196" si="1639">SUM(AR197:AR211)</f>
        <v>9</v>
      </c>
      <c r="AS196" s="765">
        <f t="shared" si="1639"/>
        <v>165.66666666666666</v>
      </c>
      <c r="AT196" s="766">
        <f t="shared" si="1639"/>
        <v>0</v>
      </c>
      <c r="AU196" s="766">
        <f t="shared" si="1639"/>
        <v>0</v>
      </c>
      <c r="AV196" s="766">
        <f t="shared" si="1639"/>
        <v>0</v>
      </c>
      <c r="AW196" s="766">
        <f t="shared" si="1639"/>
        <v>0</v>
      </c>
      <c r="AX196" s="766">
        <f t="shared" si="1639"/>
        <v>0</v>
      </c>
      <c r="AY196" s="766">
        <f t="shared" si="1639"/>
        <v>0</v>
      </c>
      <c r="AZ196" s="766">
        <f t="shared" si="1639"/>
        <v>0</v>
      </c>
      <c r="BA196" s="766">
        <f t="shared" si="1639"/>
        <v>0</v>
      </c>
      <c r="BB196" s="766">
        <f t="shared" si="1639"/>
        <v>0</v>
      </c>
      <c r="BC196" s="766">
        <f t="shared" si="1639"/>
        <v>0</v>
      </c>
      <c r="BD196" s="766">
        <f t="shared" si="1639"/>
        <v>0</v>
      </c>
      <c r="BE196" s="766">
        <f t="shared" si="1639"/>
        <v>0</v>
      </c>
      <c r="BF196" s="766">
        <f t="shared" si="1639"/>
        <v>477.46666666666664</v>
      </c>
      <c r="BG196" s="766">
        <f t="shared" si="1639"/>
        <v>445.66666666666669</v>
      </c>
      <c r="BH196" s="425"/>
      <c r="BI196" s="424"/>
      <c r="BJ196" s="424"/>
      <c r="BK196" s="424"/>
      <c r="BL196" s="424"/>
      <c r="BM196" s="424">
        <v>14</v>
      </c>
      <c r="BN196" s="974" t="s">
        <v>663</v>
      </c>
      <c r="BO196" s="975" t="s">
        <v>650</v>
      </c>
      <c r="BP196" s="927">
        <v>1</v>
      </c>
      <c r="BQ196" s="424"/>
      <c r="BR196" s="424"/>
      <c r="BS196" s="424"/>
      <c r="BT196" s="424"/>
      <c r="BU196" s="424"/>
      <c r="BV196" s="541"/>
      <c r="BW196" s="541"/>
      <c r="BX196" s="424">
        <f t="shared" ref="BX196:DC196" si="1640">SUM(BX197:BX211)</f>
        <v>80</v>
      </c>
      <c r="BY196" s="424">
        <f t="shared" si="1640"/>
        <v>80</v>
      </c>
      <c r="BZ196" s="424">
        <f t="shared" si="1640"/>
        <v>28</v>
      </c>
      <c r="CA196" s="765">
        <f t="shared" si="1640"/>
        <v>28</v>
      </c>
      <c r="CB196" s="765">
        <f t="shared" si="1640"/>
        <v>4</v>
      </c>
      <c r="CC196" s="765">
        <f t="shared" si="1640"/>
        <v>20</v>
      </c>
      <c r="CD196" s="765">
        <f t="shared" si="1640"/>
        <v>48</v>
      </c>
      <c r="CE196" s="765">
        <f t="shared" si="1640"/>
        <v>74</v>
      </c>
      <c r="CF196" s="766">
        <f t="shared" si="1640"/>
        <v>0</v>
      </c>
      <c r="CG196" s="766">
        <f t="shared" si="1640"/>
        <v>0</v>
      </c>
      <c r="CH196" s="766">
        <f t="shared" si="1640"/>
        <v>0</v>
      </c>
      <c r="CI196" s="766">
        <f t="shared" si="1640"/>
        <v>0</v>
      </c>
      <c r="CJ196" s="766">
        <f t="shared" si="1640"/>
        <v>0</v>
      </c>
      <c r="CK196" s="765">
        <f t="shared" si="1640"/>
        <v>13.6</v>
      </c>
      <c r="CL196" s="766">
        <f t="shared" si="1640"/>
        <v>0</v>
      </c>
      <c r="CM196" s="766">
        <f t="shared" si="1640"/>
        <v>0</v>
      </c>
      <c r="CN196" s="766">
        <f t="shared" si="1640"/>
        <v>0</v>
      </c>
      <c r="CO196" s="765">
        <f t="shared" si="1640"/>
        <v>0</v>
      </c>
      <c r="CP196" s="766">
        <f t="shared" si="1640"/>
        <v>0</v>
      </c>
      <c r="CQ196" s="765">
        <f t="shared" si="1640"/>
        <v>0</v>
      </c>
      <c r="CR196" s="766">
        <f t="shared" si="1640"/>
        <v>0</v>
      </c>
      <c r="CS196" s="766">
        <f t="shared" si="1640"/>
        <v>0</v>
      </c>
      <c r="CT196" s="766">
        <f t="shared" si="1640"/>
        <v>0</v>
      </c>
      <c r="CU196" s="766">
        <f t="shared" si="1640"/>
        <v>0</v>
      </c>
      <c r="CV196" s="766">
        <f t="shared" si="1640"/>
        <v>0</v>
      </c>
      <c r="CW196" s="766">
        <f t="shared" si="1640"/>
        <v>0</v>
      </c>
      <c r="CX196" s="766">
        <f t="shared" si="1640"/>
        <v>0</v>
      </c>
      <c r="CY196" s="765">
        <f t="shared" si="1640"/>
        <v>0</v>
      </c>
      <c r="CZ196" s="766">
        <f t="shared" si="1640"/>
        <v>0</v>
      </c>
      <c r="DA196" s="766">
        <f t="shared" si="1640"/>
        <v>0</v>
      </c>
      <c r="DB196" s="766">
        <f t="shared" si="1640"/>
        <v>0</v>
      </c>
      <c r="DC196" s="765">
        <f t="shared" si="1640"/>
        <v>0</v>
      </c>
      <c r="DD196" s="766">
        <f t="shared" ref="DD196:DS196" si="1641">SUM(DD197:DD211)</f>
        <v>5</v>
      </c>
      <c r="DE196" s="766">
        <f t="shared" si="1641"/>
        <v>72</v>
      </c>
      <c r="DF196" s="766">
        <f t="shared" si="1641"/>
        <v>0</v>
      </c>
      <c r="DG196" s="766">
        <f t="shared" si="1641"/>
        <v>0</v>
      </c>
      <c r="DH196" s="766">
        <f t="shared" si="1641"/>
        <v>0</v>
      </c>
      <c r="DI196" s="766">
        <f t="shared" si="1641"/>
        <v>0</v>
      </c>
      <c r="DJ196" s="766">
        <f t="shared" si="1641"/>
        <v>0</v>
      </c>
      <c r="DK196" s="766">
        <f t="shared" si="1641"/>
        <v>0</v>
      </c>
      <c r="DL196" s="766">
        <f t="shared" si="1641"/>
        <v>0</v>
      </c>
      <c r="DM196" s="766">
        <f t="shared" si="1641"/>
        <v>0</v>
      </c>
      <c r="DN196" s="766">
        <f t="shared" si="1641"/>
        <v>0</v>
      </c>
      <c r="DO196" s="766">
        <f t="shared" si="1641"/>
        <v>0</v>
      </c>
      <c r="DP196" s="766">
        <f t="shared" si="1641"/>
        <v>0</v>
      </c>
      <c r="DQ196" s="766">
        <f t="shared" si="1641"/>
        <v>0</v>
      </c>
      <c r="DR196" s="766">
        <f t="shared" si="1641"/>
        <v>207.6</v>
      </c>
      <c r="DS196" s="766">
        <f t="shared" si="1641"/>
        <v>194</v>
      </c>
      <c r="DT196" s="425"/>
      <c r="DU196" s="424"/>
      <c r="DV196" s="424"/>
      <c r="DW196" s="424"/>
      <c r="DX196" s="424"/>
      <c r="DY196" s="424">
        <v>14</v>
      </c>
      <c r="DZ196" s="974" t="s">
        <v>663</v>
      </c>
      <c r="EA196" s="975" t="s">
        <v>650</v>
      </c>
      <c r="EB196" s="927">
        <v>1</v>
      </c>
      <c r="EC196" s="424"/>
      <c r="ED196" s="424"/>
      <c r="EE196" s="424"/>
      <c r="EF196" s="424"/>
      <c r="EG196" s="424"/>
      <c r="EH196" s="424"/>
      <c r="EI196" s="424"/>
      <c r="EJ196" s="429">
        <f t="shared" si="1170"/>
        <v>188</v>
      </c>
      <c r="EK196" s="429">
        <f t="shared" si="1171"/>
        <v>188</v>
      </c>
      <c r="EL196" s="429">
        <f t="shared" si="1172"/>
        <v>60</v>
      </c>
      <c r="EM196" s="1058">
        <f t="shared" si="1173"/>
        <v>72</v>
      </c>
      <c r="EN196" s="1058">
        <f t="shared" si="1174"/>
        <v>38</v>
      </c>
      <c r="EO196" s="1058">
        <f t="shared" si="1175"/>
        <v>130</v>
      </c>
      <c r="EP196" s="1058">
        <f t="shared" si="1176"/>
        <v>90</v>
      </c>
      <c r="EQ196" s="1058">
        <f t="shared" si="1177"/>
        <v>200</v>
      </c>
      <c r="ER196" s="1058">
        <f t="shared" si="1178"/>
        <v>0</v>
      </c>
      <c r="ES196" s="1058">
        <f t="shared" si="1179"/>
        <v>0</v>
      </c>
      <c r="ET196" s="1058">
        <f t="shared" si="1180"/>
        <v>0</v>
      </c>
      <c r="EU196" s="1058">
        <f t="shared" si="1181"/>
        <v>0</v>
      </c>
      <c r="EV196" s="1058">
        <f t="shared" si="1182"/>
        <v>0</v>
      </c>
      <c r="EW196" s="1058">
        <f t="shared" si="1183"/>
        <v>45.4</v>
      </c>
      <c r="EX196" s="1058">
        <f t="shared" si="1184"/>
        <v>0</v>
      </c>
      <c r="EY196" s="1058">
        <f t="shared" si="1185"/>
        <v>0</v>
      </c>
      <c r="EZ196" s="1058">
        <f t="shared" si="1186"/>
        <v>0</v>
      </c>
      <c r="FA196" s="1058">
        <f t="shared" si="1187"/>
        <v>0</v>
      </c>
      <c r="FB196" s="1058">
        <f t="shared" si="1188"/>
        <v>0</v>
      </c>
      <c r="FC196" s="1058">
        <f t="shared" si="1189"/>
        <v>0</v>
      </c>
      <c r="FD196" s="1058">
        <f t="shared" si="1190"/>
        <v>0</v>
      </c>
      <c r="FE196" s="1058">
        <f t="shared" si="1191"/>
        <v>0</v>
      </c>
      <c r="FF196" s="1058">
        <f t="shared" si="1192"/>
        <v>0</v>
      </c>
      <c r="FG196" s="1058">
        <f t="shared" si="1193"/>
        <v>0</v>
      </c>
      <c r="FH196" s="1058">
        <f t="shared" si="1194"/>
        <v>0</v>
      </c>
      <c r="FI196" s="1058">
        <f t="shared" si="1195"/>
        <v>0</v>
      </c>
      <c r="FJ196" s="1058">
        <f t="shared" si="1196"/>
        <v>0</v>
      </c>
      <c r="FK196" s="1058">
        <f t="shared" si="1197"/>
        <v>0</v>
      </c>
      <c r="FL196" s="1058">
        <f t="shared" si="1198"/>
        <v>0</v>
      </c>
      <c r="FM196" s="1058">
        <f t="shared" si="1199"/>
        <v>0</v>
      </c>
      <c r="FN196" s="1058">
        <f t="shared" si="1200"/>
        <v>0</v>
      </c>
      <c r="FO196" s="1059">
        <f t="shared" si="1201"/>
        <v>0</v>
      </c>
      <c r="FP196" s="1058">
        <f t="shared" si="1202"/>
        <v>14</v>
      </c>
      <c r="FQ196" s="1058">
        <f t="shared" si="1203"/>
        <v>237.66666666666666</v>
      </c>
      <c r="FR196" s="1058">
        <f t="shared" si="1204"/>
        <v>0</v>
      </c>
      <c r="FS196" s="1058">
        <f t="shared" si="1205"/>
        <v>0</v>
      </c>
      <c r="FT196" s="1058">
        <f t="shared" si="1206"/>
        <v>0</v>
      </c>
      <c r="FU196" s="1058">
        <f t="shared" si="1207"/>
        <v>0</v>
      </c>
      <c r="FV196" s="1058">
        <f t="shared" si="1208"/>
        <v>0</v>
      </c>
      <c r="FW196" s="1058">
        <f t="shared" si="1209"/>
        <v>0</v>
      </c>
      <c r="FX196" s="1058">
        <f t="shared" si="1210"/>
        <v>0</v>
      </c>
      <c r="FY196" s="1058">
        <f t="shared" si="1211"/>
        <v>0</v>
      </c>
      <c r="FZ196" s="1058">
        <f t="shared" si="1212"/>
        <v>0</v>
      </c>
      <c r="GA196" s="1058">
        <f t="shared" si="1213"/>
        <v>0</v>
      </c>
      <c r="GB196" s="1058">
        <f t="shared" si="1214"/>
        <v>0</v>
      </c>
      <c r="GC196" s="1058">
        <f t="shared" si="1215"/>
        <v>0</v>
      </c>
      <c r="GE196" s="1058">
        <v>685.06666666666661</v>
      </c>
      <c r="GF196" s="1058">
        <v>639.66666666666674</v>
      </c>
      <c r="GG196" s="424"/>
      <c r="GH196" s="424"/>
      <c r="GI196" s="424"/>
      <c r="GJ196" s="424"/>
      <c r="GL196" s="559">
        <v>600</v>
      </c>
      <c r="GM196" s="559">
        <v>150</v>
      </c>
      <c r="GN196" s="470" t="s">
        <v>663</v>
      </c>
      <c r="GO196" s="463" t="s">
        <v>650</v>
      </c>
      <c r="GP196" s="463">
        <v>1</v>
      </c>
      <c r="GQ196" s="406"/>
      <c r="GR196" s="422"/>
    </row>
    <row r="197" spans="1:200" ht="24.95" customHeight="1" x14ac:dyDescent="0.45">
      <c r="A197" s="424"/>
      <c r="B197" s="987" t="s">
        <v>151</v>
      </c>
      <c r="C197" s="967" t="s">
        <v>183</v>
      </c>
      <c r="D197" s="936" t="s">
        <v>24</v>
      </c>
      <c r="E197" s="615" t="s">
        <v>323</v>
      </c>
      <c r="F197" s="615" t="s">
        <v>591</v>
      </c>
      <c r="G197" s="616">
        <v>1</v>
      </c>
      <c r="H197" s="615">
        <v>116</v>
      </c>
      <c r="I197" s="615">
        <v>2</v>
      </c>
      <c r="J197" s="660">
        <v>4</v>
      </c>
      <c r="K197" s="615">
        <f t="shared" ref="K197" si="1642">SUM(J197)*2</f>
        <v>8</v>
      </c>
      <c r="L197" s="621">
        <v>20</v>
      </c>
      <c r="M197" s="618">
        <f t="shared" ref="M197" si="1643">SUM(N197+P197+R197+T197+V197)</f>
        <v>20</v>
      </c>
      <c r="N197" s="619">
        <v>6</v>
      </c>
      <c r="O197" s="852">
        <f t="shared" ref="O197" si="1644">SUM(N197)*I197</f>
        <v>12</v>
      </c>
      <c r="P197" s="874"/>
      <c r="Q197" s="852">
        <f t="shared" ref="Q197" si="1645">P197*J197</f>
        <v>0</v>
      </c>
      <c r="R197" s="874">
        <v>14</v>
      </c>
      <c r="S197" s="852">
        <f t="shared" ref="S197" si="1646">SUM(R197)*J197</f>
        <v>56</v>
      </c>
      <c r="T197" s="874"/>
      <c r="U197" s="875">
        <f t="shared" ref="U197" si="1647">SUM(T197)*K197</f>
        <v>0</v>
      </c>
      <c r="V197" s="874"/>
      <c r="W197" s="875">
        <f t="shared" ref="W197" si="1648">SUM(V197)*J197*5</f>
        <v>0</v>
      </c>
      <c r="X197" s="875">
        <f t="shared" ref="X197" si="1649">SUM(J197*AX197*2+K197*AZ197*2)</f>
        <v>0</v>
      </c>
      <c r="Y197" s="852">
        <f>SUM(L197*5/100*J197)</f>
        <v>4</v>
      </c>
      <c r="Z197" s="874"/>
      <c r="AA197" s="875"/>
      <c r="AB197" s="874"/>
      <c r="AC197" s="852">
        <f t="shared" ref="AC197" si="1650">SUM(AB197)*3*H197/5</f>
        <v>0</v>
      </c>
      <c r="AD197" s="874"/>
      <c r="AE197" s="855">
        <f t="shared" ref="AE197" si="1651">SUM(AD197*H197*(30+4))</f>
        <v>0</v>
      </c>
      <c r="AF197" s="874"/>
      <c r="AG197" s="875">
        <f t="shared" ref="AG197" si="1652">SUM(AF197*H197*3)</f>
        <v>0</v>
      </c>
      <c r="AH197" s="874"/>
      <c r="AI197" s="875">
        <f t="shared" ref="AI197" si="1653">SUM(AH197*H197/3)</f>
        <v>0</v>
      </c>
      <c r="AJ197" s="874"/>
      <c r="AK197" s="875">
        <f t="shared" ref="AK197" si="1654">SUM(AJ197*H197*2/3)</f>
        <v>0</v>
      </c>
      <c r="AL197" s="874"/>
      <c r="AM197" s="852">
        <f t="shared" ref="AM197" si="1655">SUM(AL197*H197*2)</f>
        <v>0</v>
      </c>
      <c r="AN197" s="874"/>
      <c r="AO197" s="875">
        <f t="shared" ref="AO197" si="1656">SUM(AN197*J197)</f>
        <v>0</v>
      </c>
      <c r="AP197" s="874"/>
      <c r="AQ197" s="852">
        <f t="shared" ref="AQ197" si="1657">SUM(AP197*H197*2)</f>
        <v>0</v>
      </c>
      <c r="AR197" s="874">
        <v>1</v>
      </c>
      <c r="AS197" s="852">
        <f t="shared" ref="AS197" si="1658">AR197*J197*6</f>
        <v>24</v>
      </c>
      <c r="AT197" s="874"/>
      <c r="AU197" s="875">
        <f t="shared" ref="AU197" si="1659">AT197*H197/3</f>
        <v>0</v>
      </c>
      <c r="AV197" s="874"/>
      <c r="AW197" s="875">
        <f t="shared" ref="AW197" si="1660">SUM(J197*AV197*6)</f>
        <v>0</v>
      </c>
      <c r="AX197" s="874"/>
      <c r="AY197" s="875">
        <f t="shared" ref="AY197" si="1661">SUM(AX197*H197/3)</f>
        <v>0</v>
      </c>
      <c r="AZ197" s="874"/>
      <c r="BA197" s="875">
        <f t="shared" ref="BA197" si="1662">SUM(AZ197*K197*5*6)</f>
        <v>0</v>
      </c>
      <c r="BB197" s="874"/>
      <c r="BC197" s="875">
        <f t="shared" ref="BC197" si="1663">SUM(BB197*K197*4*6)</f>
        <v>0</v>
      </c>
      <c r="BD197" s="874"/>
      <c r="BE197" s="875">
        <f t="shared" ref="BE197" si="1664">SUM(BD197*50)</f>
        <v>0</v>
      </c>
      <c r="BF197" s="875">
        <f t="shared" ref="BF197" si="1665">O197+Q197+S197+U197+W197+X197+Y197+AA197+AC197+AE197+AG197+AI197+AK197+AM197+AO197+AQ197+AS197+AU197+AW197+AY197+BA197+BC197+BE197</f>
        <v>96</v>
      </c>
      <c r="BG197" s="875">
        <f t="shared" ref="BG197" si="1666">BC197+BA197+AY197+AW197+AS197+AQ197+X197+W197+U197+S197+Q197+O197</f>
        <v>92</v>
      </c>
      <c r="BH197" s="84"/>
      <c r="BI197" s="49"/>
      <c r="BJ197" s="49"/>
      <c r="BK197" s="49"/>
      <c r="BL197" s="49"/>
      <c r="BM197" s="424"/>
      <c r="BN197" s="978" t="s">
        <v>151</v>
      </c>
      <c r="BO197" s="979" t="s">
        <v>185</v>
      </c>
      <c r="BP197" s="940" t="s">
        <v>101</v>
      </c>
      <c r="BQ197" s="646" t="s">
        <v>233</v>
      </c>
      <c r="BR197" s="646" t="s">
        <v>216</v>
      </c>
      <c r="BS197" s="647">
        <v>4</v>
      </c>
      <c r="BT197" s="647">
        <v>83</v>
      </c>
      <c r="BU197" s="647">
        <v>1</v>
      </c>
      <c r="BV197" s="661">
        <v>3</v>
      </c>
      <c r="BW197" s="661">
        <f>SUM(BV197)*2</f>
        <v>6</v>
      </c>
      <c r="BX197" s="673">
        <v>6</v>
      </c>
      <c r="BY197" s="648">
        <f>SUM(BZ197+CB197+CD197+CF197+CH197)</f>
        <v>6</v>
      </c>
      <c r="BZ197" s="649"/>
      <c r="CA197" s="767">
        <f>SUM(BZ197)*BU197</f>
        <v>0</v>
      </c>
      <c r="CB197" s="796"/>
      <c r="CC197" s="767">
        <f>CB197*BV197</f>
        <v>0</v>
      </c>
      <c r="CD197" s="796">
        <v>6</v>
      </c>
      <c r="CE197" s="767">
        <f>SUM(CD197)*BV197</f>
        <v>18</v>
      </c>
      <c r="CF197" s="785"/>
      <c r="CG197" s="786">
        <f>SUM(CF197)*BW197</f>
        <v>0</v>
      </c>
      <c r="CH197" s="785"/>
      <c r="CI197" s="786">
        <f>SUM(CH197)*BV197*5</f>
        <v>0</v>
      </c>
      <c r="CJ197" s="786">
        <f>SUM(BV197*DJ197*2+BW197*DL197*2)</f>
        <v>0</v>
      </c>
      <c r="CK197" s="767">
        <f>SUM(BX197*5/100*BV197)</f>
        <v>0.89999999999999991</v>
      </c>
      <c r="CL197" s="785"/>
      <c r="CM197" s="786"/>
      <c r="CN197" s="785"/>
      <c r="CO197" s="767">
        <f>SUM(CN197)*3*BT197/5</f>
        <v>0</v>
      </c>
      <c r="CP197" s="785"/>
      <c r="CQ197" s="770">
        <f>SUM(CP197*BT197*(30+4))</f>
        <v>0</v>
      </c>
      <c r="CR197" s="785"/>
      <c r="CS197" s="786">
        <f>SUM(CR197*BT197*3)</f>
        <v>0</v>
      </c>
      <c r="CT197" s="785"/>
      <c r="CU197" s="786">
        <f>SUM(CT197*BT197/3)</f>
        <v>0</v>
      </c>
      <c r="CV197" s="785"/>
      <c r="CW197" s="786">
        <f>SUM(CV197*BT197*2/3)</f>
        <v>0</v>
      </c>
      <c r="CX197" s="785"/>
      <c r="CY197" s="767">
        <f>SUM(CX197*BT197*2)</f>
        <v>0</v>
      </c>
      <c r="CZ197" s="785"/>
      <c r="DA197" s="786">
        <f>SUM(CZ197*BV197)</f>
        <v>0</v>
      </c>
      <c r="DB197" s="785"/>
      <c r="DC197" s="767">
        <f>SUM(DB197*BT197*2)</f>
        <v>0</v>
      </c>
      <c r="DD197" s="785">
        <v>1</v>
      </c>
      <c r="DE197" s="786">
        <f>DD197*BV197*6</f>
        <v>18</v>
      </c>
      <c r="DF197" s="785"/>
      <c r="DG197" s="786">
        <f t="shared" ref="DG197" si="1667">DF197*BT197/3</f>
        <v>0</v>
      </c>
      <c r="DH197" s="785"/>
      <c r="DI197" s="786">
        <f>SUM(BV197*DH197*6)</f>
        <v>0</v>
      </c>
      <c r="DJ197" s="785"/>
      <c r="DK197" s="786">
        <f>SUM(DJ197*BT197/3)</f>
        <v>0</v>
      </c>
      <c r="DL197" s="785"/>
      <c r="DM197" s="786">
        <f>SUM(DL197*BW197*5*6)</f>
        <v>0</v>
      </c>
      <c r="DN197" s="785"/>
      <c r="DO197" s="786">
        <f>SUM(DN197*BW197*4*6)</f>
        <v>0</v>
      </c>
      <c r="DP197" s="785"/>
      <c r="DQ197" s="786">
        <f>SUM(DP197*50)</f>
        <v>0</v>
      </c>
      <c r="DR197" s="786">
        <f t="shared" ref="DR197" si="1668">CA197+CC197+CE197+CG197+CI197+CJ197+CK197+CM197+CO197+CQ197+CS197+CU197+CW197+CY197+DA197+DC197+DE197+DG197+DI197+DK197+DM197+DO197+DQ197</f>
        <v>36.9</v>
      </c>
      <c r="DS197" s="786">
        <f t="shared" ref="DS197" si="1669">DO197+DM197+DK197+DI197+DE197+DC197+CJ197+CI197+CG197+CE197+CC197+CA197</f>
        <v>36</v>
      </c>
      <c r="DT197" s="84"/>
      <c r="DU197" s="631"/>
      <c r="DV197" s="424"/>
      <c r="DW197" s="424"/>
      <c r="DX197" s="424"/>
      <c r="DY197" s="424"/>
      <c r="DZ197" s="971"/>
      <c r="EA197" s="965"/>
      <c r="EB197" s="611"/>
      <c r="EC197" s="84"/>
      <c r="ED197" s="49"/>
      <c r="EE197" s="49"/>
      <c r="EF197" s="49"/>
      <c r="EG197" s="49"/>
      <c r="EH197" s="84"/>
      <c r="EI197" s="84"/>
      <c r="EJ197" s="429">
        <f t="shared" si="1170"/>
        <v>26</v>
      </c>
      <c r="EK197" s="429">
        <f t="shared" si="1171"/>
        <v>26</v>
      </c>
      <c r="EL197" s="429">
        <f t="shared" si="1172"/>
        <v>6</v>
      </c>
      <c r="EM197" s="1058">
        <f t="shared" si="1173"/>
        <v>12</v>
      </c>
      <c r="EN197" s="1058">
        <f t="shared" si="1174"/>
        <v>0</v>
      </c>
      <c r="EO197" s="1058">
        <f t="shared" si="1175"/>
        <v>0</v>
      </c>
      <c r="EP197" s="1058">
        <f t="shared" si="1176"/>
        <v>20</v>
      </c>
      <c r="EQ197" s="1058">
        <f t="shared" si="1177"/>
        <v>74</v>
      </c>
      <c r="ER197" s="1058">
        <f t="shared" si="1178"/>
        <v>0</v>
      </c>
      <c r="ES197" s="1058">
        <f t="shared" si="1179"/>
        <v>0</v>
      </c>
      <c r="ET197" s="1058">
        <f t="shared" si="1180"/>
        <v>0</v>
      </c>
      <c r="EU197" s="1058">
        <f t="shared" si="1181"/>
        <v>0</v>
      </c>
      <c r="EV197" s="1058">
        <f t="shared" si="1182"/>
        <v>0</v>
      </c>
      <c r="EW197" s="1058">
        <f t="shared" si="1183"/>
        <v>4.9000000000000004</v>
      </c>
      <c r="EX197" s="1058">
        <f t="shared" si="1184"/>
        <v>0</v>
      </c>
      <c r="EY197" s="1058">
        <f t="shared" si="1185"/>
        <v>0</v>
      </c>
      <c r="EZ197" s="1058">
        <f t="shared" si="1186"/>
        <v>0</v>
      </c>
      <c r="FA197" s="1058">
        <f t="shared" si="1187"/>
        <v>0</v>
      </c>
      <c r="FB197" s="1058">
        <f t="shared" si="1188"/>
        <v>0</v>
      </c>
      <c r="FC197" s="1058">
        <f t="shared" si="1189"/>
        <v>0</v>
      </c>
      <c r="FD197" s="1058">
        <f t="shared" si="1190"/>
        <v>0</v>
      </c>
      <c r="FE197" s="1058">
        <f t="shared" si="1191"/>
        <v>0</v>
      </c>
      <c r="FF197" s="1058">
        <f t="shared" si="1192"/>
        <v>0</v>
      </c>
      <c r="FG197" s="1058">
        <f t="shared" si="1193"/>
        <v>0</v>
      </c>
      <c r="FH197" s="1058">
        <f t="shared" si="1194"/>
        <v>0</v>
      </c>
      <c r="FI197" s="1058">
        <f t="shared" si="1195"/>
        <v>0</v>
      </c>
      <c r="FJ197" s="1058">
        <f t="shared" si="1196"/>
        <v>0</v>
      </c>
      <c r="FK197" s="1058">
        <f t="shared" si="1197"/>
        <v>0</v>
      </c>
      <c r="FL197" s="1058">
        <f t="shared" si="1198"/>
        <v>0</v>
      </c>
      <c r="FM197" s="1058">
        <f t="shared" si="1199"/>
        <v>0</v>
      </c>
      <c r="FN197" s="1058">
        <f t="shared" si="1200"/>
        <v>0</v>
      </c>
      <c r="FO197" s="1059">
        <f t="shared" si="1201"/>
        <v>0</v>
      </c>
      <c r="FP197" s="1058">
        <f t="shared" si="1202"/>
        <v>2</v>
      </c>
      <c r="FQ197" s="1058">
        <f t="shared" si="1203"/>
        <v>42</v>
      </c>
      <c r="FR197" s="1058">
        <f t="shared" si="1204"/>
        <v>0</v>
      </c>
      <c r="FS197" s="1058">
        <f t="shared" si="1205"/>
        <v>0</v>
      </c>
      <c r="FT197" s="1058">
        <f t="shared" si="1206"/>
        <v>0</v>
      </c>
      <c r="FU197" s="1058">
        <f t="shared" si="1207"/>
        <v>0</v>
      </c>
      <c r="FV197" s="1058">
        <f t="shared" si="1208"/>
        <v>0</v>
      </c>
      <c r="FW197" s="1058">
        <f t="shared" si="1209"/>
        <v>0</v>
      </c>
      <c r="FX197" s="1058">
        <f t="shared" si="1210"/>
        <v>0</v>
      </c>
      <c r="FY197" s="1058">
        <f t="shared" si="1211"/>
        <v>0</v>
      </c>
      <c r="FZ197" s="1058">
        <f t="shared" si="1212"/>
        <v>0</v>
      </c>
      <c r="GA197" s="1058">
        <f t="shared" si="1213"/>
        <v>0</v>
      </c>
      <c r="GB197" s="1058">
        <f t="shared" si="1214"/>
        <v>0</v>
      </c>
      <c r="GC197" s="1058">
        <f t="shared" si="1215"/>
        <v>0</v>
      </c>
      <c r="GE197" s="1058">
        <v>132.9</v>
      </c>
      <c r="GF197" s="1058">
        <v>128</v>
      </c>
      <c r="GG197" s="424"/>
      <c r="GH197" s="424"/>
      <c r="GI197" s="424"/>
      <c r="GJ197" s="424"/>
      <c r="GL197" s="559"/>
      <c r="GM197" s="559"/>
      <c r="GN197" s="9"/>
      <c r="GO197" s="431"/>
      <c r="GP197" s="17"/>
      <c r="GQ197" s="406"/>
      <c r="GR197" s="422"/>
    </row>
    <row r="198" spans="1:200" ht="24.95" customHeight="1" x14ac:dyDescent="0.45">
      <c r="A198" s="424"/>
      <c r="B198" s="987" t="s">
        <v>151</v>
      </c>
      <c r="C198" s="967" t="s">
        <v>183</v>
      </c>
      <c r="D198" s="936" t="s">
        <v>24</v>
      </c>
      <c r="E198" s="615" t="s">
        <v>323</v>
      </c>
      <c r="F198" s="670" t="s">
        <v>592</v>
      </c>
      <c r="G198" s="616">
        <v>1</v>
      </c>
      <c r="H198" s="615">
        <v>80</v>
      </c>
      <c r="I198" s="615">
        <v>1</v>
      </c>
      <c r="J198" s="660">
        <v>3</v>
      </c>
      <c r="K198" s="615">
        <f>SUM(J198)*2</f>
        <v>6</v>
      </c>
      <c r="L198" s="621">
        <v>20</v>
      </c>
      <c r="M198" s="618">
        <f>SUM(N198+P198+R198+T198+V198)</f>
        <v>20</v>
      </c>
      <c r="N198" s="619">
        <v>6</v>
      </c>
      <c r="O198" s="852">
        <f>SUM(N198)*I198</f>
        <v>6</v>
      </c>
      <c r="P198" s="874"/>
      <c r="Q198" s="852">
        <f>P198*J198</f>
        <v>0</v>
      </c>
      <c r="R198" s="874">
        <v>14</v>
      </c>
      <c r="S198" s="852">
        <f>SUM(R198)*J198</f>
        <v>42</v>
      </c>
      <c r="T198" s="874"/>
      <c r="U198" s="875">
        <f>SUM(T198)*K198</f>
        <v>0</v>
      </c>
      <c r="V198" s="874"/>
      <c r="W198" s="875">
        <f>SUM(V198)*J198*5</f>
        <v>0</v>
      </c>
      <c r="X198" s="875">
        <f>SUM(J198*AX198*2+K198*AZ198*2)</f>
        <v>0</v>
      </c>
      <c r="Y198" s="852">
        <f>SUM(L198*5/100*J198)</f>
        <v>3</v>
      </c>
      <c r="Z198" s="874"/>
      <c r="AA198" s="875"/>
      <c r="AB198" s="874"/>
      <c r="AC198" s="852">
        <f>SUM(AB198)*3*H198/5</f>
        <v>0</v>
      </c>
      <c r="AD198" s="874"/>
      <c r="AE198" s="855">
        <f>SUM(AD198*H198*(30+4))</f>
        <v>0</v>
      </c>
      <c r="AF198" s="874"/>
      <c r="AG198" s="875">
        <f>SUM(AF198*H198*3)</f>
        <v>0</v>
      </c>
      <c r="AH198" s="874"/>
      <c r="AI198" s="875">
        <f>SUM(AH198*H198/3)</f>
        <v>0</v>
      </c>
      <c r="AJ198" s="874"/>
      <c r="AK198" s="875">
        <f>SUM(AJ198*H198*2/3)</f>
        <v>0</v>
      </c>
      <c r="AL198" s="874"/>
      <c r="AM198" s="852">
        <f>SUM(AL198*H198*2)</f>
        <v>0</v>
      </c>
      <c r="AN198" s="874"/>
      <c r="AO198" s="875">
        <f>SUM(AN198*J198)</f>
        <v>0</v>
      </c>
      <c r="AP198" s="874"/>
      <c r="AQ198" s="852">
        <f>SUM(AP198*H198*2)</f>
        <v>0</v>
      </c>
      <c r="AR198" s="874">
        <v>1</v>
      </c>
      <c r="AS198" s="852">
        <f>AR198*J198*6</f>
        <v>18</v>
      </c>
      <c r="AT198" s="858"/>
      <c r="AU198" s="854">
        <f>AT198*H198/3</f>
        <v>0</v>
      </c>
      <c r="AV198" s="874"/>
      <c r="AW198" s="875">
        <f>SUM(J198*AV198*6)</f>
        <v>0</v>
      </c>
      <c r="AX198" s="874"/>
      <c r="AY198" s="875">
        <f>SUM(AX198*H198/3)</f>
        <v>0</v>
      </c>
      <c r="AZ198" s="874"/>
      <c r="BA198" s="875">
        <f>SUM(AZ198*K198*5*6)</f>
        <v>0</v>
      </c>
      <c r="BB198" s="874"/>
      <c r="BC198" s="875">
        <f>SUM(BB198*K198*4*6)</f>
        <v>0</v>
      </c>
      <c r="BD198" s="874"/>
      <c r="BE198" s="875">
        <f>SUM(BD198*50)</f>
        <v>0</v>
      </c>
      <c r="BF198" s="854">
        <f>O198+Q198+S198+U198+W198+X198+Y198+AA198+AC198+AE198+AG198+AI198+AK198+AM198+AO198+AQ198+AS198+AU198+AW198+AY198+BA198+BC198+BE198</f>
        <v>69</v>
      </c>
      <c r="BG198" s="854">
        <f>BC198+BA198+AY198+AW198+AS198+AQ198+X198+W198+U198+S198+Q198+O198</f>
        <v>66</v>
      </c>
      <c r="BH198" s="84"/>
      <c r="BI198" s="424"/>
      <c r="BJ198" s="424"/>
      <c r="BK198" s="424"/>
      <c r="BL198" s="424"/>
      <c r="BM198" s="424"/>
      <c r="BN198" s="1034"/>
      <c r="BO198" s="1034"/>
      <c r="BP198" s="840"/>
      <c r="CA198" s="799"/>
      <c r="CB198" s="799"/>
      <c r="CC198" s="799"/>
      <c r="CD198" s="799"/>
      <c r="CE198" s="799"/>
      <c r="CF198" s="800"/>
      <c r="CG198" s="800"/>
      <c r="CH198" s="800"/>
      <c r="CI198" s="800"/>
      <c r="CJ198" s="800"/>
      <c r="CK198" s="799"/>
      <c r="CL198" s="800"/>
      <c r="CM198" s="800"/>
      <c r="CN198" s="800"/>
      <c r="CO198" s="799"/>
      <c r="CP198" s="800"/>
      <c r="CQ198" s="799"/>
      <c r="CR198" s="800"/>
      <c r="CS198" s="800"/>
      <c r="CT198" s="800"/>
      <c r="CU198" s="800"/>
      <c r="CV198" s="800"/>
      <c r="CW198" s="800"/>
      <c r="CX198" s="800"/>
      <c r="CY198" s="799"/>
      <c r="CZ198" s="800"/>
      <c r="DA198" s="800"/>
      <c r="DB198" s="800"/>
      <c r="DC198" s="799"/>
      <c r="DD198" s="800"/>
      <c r="DE198" s="800"/>
      <c r="DF198" s="800"/>
      <c r="DG198" s="800"/>
      <c r="DH198" s="800"/>
      <c r="DI198" s="800"/>
      <c r="DJ198" s="800"/>
      <c r="DK198" s="800"/>
      <c r="DL198" s="800"/>
      <c r="DM198" s="800"/>
      <c r="DN198" s="800"/>
      <c r="DO198" s="800"/>
      <c r="DP198" s="800"/>
      <c r="DQ198" s="800"/>
      <c r="DR198" s="800"/>
      <c r="DS198" s="800"/>
      <c r="DT198" s="84"/>
      <c r="DU198" s="424"/>
      <c r="DV198" s="424"/>
      <c r="DW198" s="424"/>
      <c r="DX198" s="424"/>
      <c r="DY198" s="424"/>
      <c r="DZ198" s="971"/>
      <c r="EA198" s="965"/>
      <c r="EB198" s="611"/>
      <c r="EC198" s="424"/>
      <c r="ED198" s="424"/>
      <c r="EE198" s="424"/>
      <c r="EF198" s="424"/>
      <c r="EG198" s="424"/>
      <c r="EH198" s="424"/>
      <c r="EI198" s="424"/>
      <c r="EJ198" s="429">
        <f t="shared" ref="EJ198:GC198" si="1670">SUM(BX143+L198)</f>
        <v>26</v>
      </c>
      <c r="EK198" s="429">
        <f t="shared" si="1670"/>
        <v>26</v>
      </c>
      <c r="EL198" s="429">
        <f t="shared" si="1670"/>
        <v>6</v>
      </c>
      <c r="EM198" s="1058">
        <f t="shared" si="1670"/>
        <v>6</v>
      </c>
      <c r="EN198" s="1058">
        <f t="shared" si="1670"/>
        <v>2</v>
      </c>
      <c r="EO198" s="1058">
        <f t="shared" si="1670"/>
        <v>4</v>
      </c>
      <c r="EP198" s="1058">
        <f t="shared" si="1670"/>
        <v>18</v>
      </c>
      <c r="EQ198" s="1058">
        <f t="shared" si="1670"/>
        <v>50</v>
      </c>
      <c r="ER198" s="1058">
        <f t="shared" si="1670"/>
        <v>0</v>
      </c>
      <c r="ES198" s="1058">
        <f t="shared" si="1670"/>
        <v>0</v>
      </c>
      <c r="ET198" s="1058">
        <f t="shared" si="1670"/>
        <v>0</v>
      </c>
      <c r="EU198" s="1058">
        <f t="shared" si="1670"/>
        <v>0</v>
      </c>
      <c r="EV198" s="1058">
        <f t="shared" si="1670"/>
        <v>0</v>
      </c>
      <c r="EW198" s="1058">
        <f t="shared" si="1670"/>
        <v>4.8</v>
      </c>
      <c r="EX198" s="1058">
        <f t="shared" si="1670"/>
        <v>0</v>
      </c>
      <c r="EY198" s="1058">
        <f t="shared" si="1670"/>
        <v>0</v>
      </c>
      <c r="EZ198" s="1058">
        <f t="shared" si="1670"/>
        <v>0</v>
      </c>
      <c r="FA198" s="1058">
        <f t="shared" si="1670"/>
        <v>0</v>
      </c>
      <c r="FB198" s="1058">
        <f t="shared" si="1670"/>
        <v>0</v>
      </c>
      <c r="FC198" s="1058">
        <f t="shared" si="1670"/>
        <v>0</v>
      </c>
      <c r="FD198" s="1058">
        <f t="shared" si="1670"/>
        <v>0</v>
      </c>
      <c r="FE198" s="1058">
        <f t="shared" si="1670"/>
        <v>0</v>
      </c>
      <c r="FF198" s="1058">
        <f t="shared" si="1670"/>
        <v>0</v>
      </c>
      <c r="FG198" s="1058">
        <f t="shared" si="1670"/>
        <v>0</v>
      </c>
      <c r="FH198" s="1058">
        <f t="shared" si="1670"/>
        <v>0</v>
      </c>
      <c r="FI198" s="1058">
        <f t="shared" si="1670"/>
        <v>0</v>
      </c>
      <c r="FJ198" s="1058">
        <f t="shared" si="1670"/>
        <v>0</v>
      </c>
      <c r="FK198" s="1058">
        <f t="shared" si="1670"/>
        <v>0</v>
      </c>
      <c r="FL198" s="1058">
        <f t="shared" si="1670"/>
        <v>0</v>
      </c>
      <c r="FM198" s="1058">
        <f t="shared" si="1670"/>
        <v>0</v>
      </c>
      <c r="FN198" s="1058">
        <f t="shared" si="1670"/>
        <v>0</v>
      </c>
      <c r="FO198" s="1059">
        <f t="shared" si="1670"/>
        <v>0</v>
      </c>
      <c r="FP198" s="1058">
        <f t="shared" si="1670"/>
        <v>2</v>
      </c>
      <c r="FQ198" s="1058">
        <f t="shared" si="1670"/>
        <v>30</v>
      </c>
      <c r="FR198" s="1058">
        <f t="shared" si="1670"/>
        <v>0</v>
      </c>
      <c r="FS198" s="1058">
        <f t="shared" si="1670"/>
        <v>0</v>
      </c>
      <c r="FT198" s="1058">
        <f t="shared" si="1670"/>
        <v>0</v>
      </c>
      <c r="FU198" s="1058">
        <f t="shared" si="1670"/>
        <v>0</v>
      </c>
      <c r="FV198" s="1058">
        <f t="shared" si="1670"/>
        <v>0</v>
      </c>
      <c r="FW198" s="1058">
        <f t="shared" si="1670"/>
        <v>0</v>
      </c>
      <c r="FX198" s="1058">
        <f t="shared" si="1670"/>
        <v>0</v>
      </c>
      <c r="FY198" s="1058">
        <f t="shared" si="1670"/>
        <v>0</v>
      </c>
      <c r="FZ198" s="1058">
        <f t="shared" si="1670"/>
        <v>0</v>
      </c>
      <c r="GA198" s="1058">
        <f t="shared" si="1670"/>
        <v>0</v>
      </c>
      <c r="GB198" s="1058">
        <f t="shared" si="1670"/>
        <v>0</v>
      </c>
      <c r="GC198" s="1058">
        <f t="shared" si="1670"/>
        <v>0</v>
      </c>
      <c r="GE198" s="1058">
        <v>94.8</v>
      </c>
      <c r="GF198" s="1058">
        <v>90</v>
      </c>
      <c r="GG198" s="424"/>
      <c r="GH198" s="424"/>
      <c r="GI198" s="424"/>
      <c r="GJ198" s="424"/>
      <c r="GL198" s="559"/>
      <c r="GM198" s="559"/>
      <c r="GN198" s="9"/>
      <c r="GO198" s="431"/>
      <c r="GP198" s="17"/>
      <c r="GQ198" s="406"/>
      <c r="GR198" s="422"/>
    </row>
    <row r="199" spans="1:200" ht="24.95" customHeight="1" x14ac:dyDescent="0.45">
      <c r="A199" s="424"/>
      <c r="B199" s="976" t="s">
        <v>151</v>
      </c>
      <c r="C199" s="977" t="s">
        <v>252</v>
      </c>
      <c r="D199" s="939" t="s">
        <v>24</v>
      </c>
      <c r="E199" s="636" t="s">
        <v>106</v>
      </c>
      <c r="F199" s="636" t="s">
        <v>46</v>
      </c>
      <c r="G199" s="636">
        <v>3</v>
      </c>
      <c r="H199" s="635">
        <v>11</v>
      </c>
      <c r="I199" s="635">
        <v>2</v>
      </c>
      <c r="J199" s="660">
        <v>2</v>
      </c>
      <c r="K199" s="635">
        <v>2</v>
      </c>
      <c r="L199" s="634">
        <v>20</v>
      </c>
      <c r="M199" s="637">
        <f t="shared" ref="M199" si="1671">SUM(N199+P199+R199+T199+V199)</f>
        <v>20</v>
      </c>
      <c r="N199" s="639">
        <v>6</v>
      </c>
      <c r="O199" s="852">
        <f t="shared" ref="O199" si="1672">SUM(N199)*I199</f>
        <v>12</v>
      </c>
      <c r="P199" s="877"/>
      <c r="Q199" s="852">
        <f t="shared" ref="Q199" si="1673">P199*J199</f>
        <v>0</v>
      </c>
      <c r="R199" s="877">
        <v>14</v>
      </c>
      <c r="S199" s="852">
        <f t="shared" ref="S199" si="1674">SUM(R199)*J199</f>
        <v>28</v>
      </c>
      <c r="T199" s="877"/>
      <c r="U199" s="878">
        <f t="shared" ref="U199" si="1675">SUM(T199)*K199</f>
        <v>0</v>
      </c>
      <c r="V199" s="877"/>
      <c r="W199" s="878">
        <f t="shared" ref="W199" si="1676">SUM(V199)*J199*5</f>
        <v>0</v>
      </c>
      <c r="X199" s="878">
        <f>SUM(J199*AX199*2+K199*AZ199*2)</f>
        <v>0</v>
      </c>
      <c r="Y199" s="852">
        <f t="shared" ref="Y199" si="1677">SUM(L199*5/100*J199)</f>
        <v>2</v>
      </c>
      <c r="Z199" s="877"/>
      <c r="AA199" s="878"/>
      <c r="AB199" s="877"/>
      <c r="AC199" s="852">
        <f t="shared" ref="AC199" si="1678">SUM(AB199)*3*H199/5</f>
        <v>0</v>
      </c>
      <c r="AD199" s="877"/>
      <c r="AE199" s="855">
        <f t="shared" ref="AE199" si="1679">SUM(AD199*H199*(30+4))</f>
        <v>0</v>
      </c>
      <c r="AF199" s="877"/>
      <c r="AG199" s="878">
        <f t="shared" ref="AG199" si="1680">SUM(AF199*H199*3)</f>
        <v>0</v>
      </c>
      <c r="AH199" s="877"/>
      <c r="AI199" s="878">
        <f t="shared" ref="AI199" si="1681">SUM(AH199*H199/3)</f>
        <v>0</v>
      </c>
      <c r="AJ199" s="877"/>
      <c r="AK199" s="878">
        <f t="shared" ref="AK199" si="1682">SUM(AJ199*H199*2/3)</f>
        <v>0</v>
      </c>
      <c r="AL199" s="877"/>
      <c r="AM199" s="852">
        <f t="shared" ref="AM199" si="1683">SUM(AL199*H199*2)</f>
        <v>0</v>
      </c>
      <c r="AN199" s="877"/>
      <c r="AO199" s="878">
        <f t="shared" ref="AO199" si="1684">SUM(AN199*J199)</f>
        <v>0</v>
      </c>
      <c r="AP199" s="877"/>
      <c r="AQ199" s="852">
        <f t="shared" ref="AQ199" si="1685">SUM(AP199*H199*2)</f>
        <v>0</v>
      </c>
      <c r="AR199" s="877">
        <v>1</v>
      </c>
      <c r="AS199" s="852">
        <f>SUM(AR199*H199/3)</f>
        <v>3.6666666666666665</v>
      </c>
      <c r="AT199" s="858"/>
      <c r="AU199" s="854">
        <f t="shared" ref="AU199:AU206" si="1686">AT199*H199/3</f>
        <v>0</v>
      </c>
      <c r="AV199" s="877"/>
      <c r="AW199" s="878">
        <f t="shared" ref="AW199" si="1687">SUM(J199*AV199*6)</f>
        <v>0</v>
      </c>
      <c r="AX199" s="877"/>
      <c r="AY199" s="878">
        <f t="shared" ref="AY199" si="1688">SUM(AX199*H199/3)</f>
        <v>0</v>
      </c>
      <c r="AZ199" s="877"/>
      <c r="BA199" s="878">
        <f t="shared" ref="BA199" si="1689">SUM(AZ199*K199*5*6)</f>
        <v>0</v>
      </c>
      <c r="BB199" s="877"/>
      <c r="BC199" s="878">
        <f t="shared" ref="BC199" si="1690">SUM(BB199*K199*4*6)</f>
        <v>0</v>
      </c>
      <c r="BD199" s="877"/>
      <c r="BE199" s="878">
        <f t="shared" ref="BE199" si="1691">SUM(BD199*50)</f>
        <v>0</v>
      </c>
      <c r="BF199" s="854">
        <f t="shared" ref="BF199:BF206" si="1692">O199+Q199+S199+U199+W199+X199+Y199+AA199+AC199+AE199+AG199+AI199+AK199+AM199+AO199+AQ199+AS199+AU199+AW199+AY199+BA199+BC199+BE199</f>
        <v>45.666666666666664</v>
      </c>
      <c r="BG199" s="854">
        <f t="shared" ref="BG199:BG206" si="1693">BC199+BA199+AY199+AW199+AS199+AQ199+X199+W199+U199+S199+Q199+O199</f>
        <v>43.666666666666671</v>
      </c>
      <c r="BH199" s="84"/>
      <c r="BI199" s="424"/>
      <c r="BJ199" s="424"/>
      <c r="BK199" s="424"/>
      <c r="BL199" s="424"/>
      <c r="BM199" s="424"/>
      <c r="BN199" s="1034"/>
      <c r="BO199" s="1034"/>
      <c r="BP199" s="840"/>
      <c r="CA199" s="799"/>
      <c r="CB199" s="799"/>
      <c r="CC199" s="799"/>
      <c r="CD199" s="799"/>
      <c r="CE199" s="799"/>
      <c r="CF199" s="800"/>
      <c r="CG199" s="800"/>
      <c r="CH199" s="800"/>
      <c r="CI199" s="800"/>
      <c r="CJ199" s="800"/>
      <c r="CK199" s="799"/>
      <c r="CL199" s="800"/>
      <c r="CM199" s="800"/>
      <c r="CN199" s="800"/>
      <c r="CO199" s="799"/>
      <c r="CP199" s="800"/>
      <c r="CQ199" s="799"/>
      <c r="CR199" s="800"/>
      <c r="CS199" s="800"/>
      <c r="CT199" s="800"/>
      <c r="CU199" s="800"/>
      <c r="CV199" s="800"/>
      <c r="CW199" s="800"/>
      <c r="CX199" s="800"/>
      <c r="CY199" s="799"/>
      <c r="CZ199" s="800"/>
      <c r="DA199" s="800"/>
      <c r="DB199" s="800"/>
      <c r="DC199" s="799"/>
      <c r="DD199" s="800"/>
      <c r="DE199" s="800"/>
      <c r="DF199" s="800"/>
      <c r="DG199" s="800"/>
      <c r="DH199" s="800"/>
      <c r="DI199" s="800"/>
      <c r="DJ199" s="800"/>
      <c r="DK199" s="800"/>
      <c r="DL199" s="800"/>
      <c r="DM199" s="800"/>
      <c r="DN199" s="800"/>
      <c r="DO199" s="800"/>
      <c r="DP199" s="800"/>
      <c r="DQ199" s="800"/>
      <c r="DR199" s="800"/>
      <c r="DS199" s="800"/>
      <c r="DT199" s="84"/>
      <c r="DU199" s="424"/>
      <c r="DV199" s="424"/>
      <c r="DW199" s="424"/>
      <c r="DX199" s="424"/>
      <c r="DY199" s="424"/>
      <c r="DZ199" s="971"/>
      <c r="EA199" s="965"/>
      <c r="EB199" s="611"/>
      <c r="EC199" s="424"/>
      <c r="ED199" s="424"/>
      <c r="EE199" s="424"/>
      <c r="EF199" s="424"/>
      <c r="EG199" s="424"/>
      <c r="EH199" s="424"/>
      <c r="EI199" s="424"/>
      <c r="EJ199" s="429">
        <f t="shared" ref="EJ199:GC199" si="1694">SUM(BX142+L199)</f>
        <v>26</v>
      </c>
      <c r="EK199" s="429">
        <f t="shared" si="1694"/>
        <v>26</v>
      </c>
      <c r="EL199" s="429">
        <f t="shared" si="1694"/>
        <v>6</v>
      </c>
      <c r="EM199" s="1058">
        <f t="shared" si="1694"/>
        <v>12</v>
      </c>
      <c r="EN199" s="1058">
        <f t="shared" si="1694"/>
        <v>2</v>
      </c>
      <c r="EO199" s="1058">
        <f t="shared" si="1694"/>
        <v>14</v>
      </c>
      <c r="EP199" s="1058">
        <f t="shared" si="1694"/>
        <v>18</v>
      </c>
      <c r="EQ199" s="1058">
        <f t="shared" si="1694"/>
        <v>56</v>
      </c>
      <c r="ER199" s="1058">
        <f t="shared" si="1694"/>
        <v>0</v>
      </c>
      <c r="ES199" s="1058">
        <f t="shared" si="1694"/>
        <v>0</v>
      </c>
      <c r="ET199" s="1058">
        <f t="shared" si="1694"/>
        <v>0</v>
      </c>
      <c r="EU199" s="1058">
        <f t="shared" si="1694"/>
        <v>0</v>
      </c>
      <c r="EV199" s="1058">
        <f t="shared" si="1694"/>
        <v>0</v>
      </c>
      <c r="EW199" s="1058">
        <f t="shared" si="1694"/>
        <v>8.3000000000000007</v>
      </c>
      <c r="EX199" s="1058">
        <f t="shared" si="1694"/>
        <v>0</v>
      </c>
      <c r="EY199" s="1058">
        <f t="shared" si="1694"/>
        <v>0</v>
      </c>
      <c r="EZ199" s="1058">
        <f t="shared" si="1694"/>
        <v>0</v>
      </c>
      <c r="FA199" s="1058">
        <f t="shared" si="1694"/>
        <v>0</v>
      </c>
      <c r="FB199" s="1058">
        <f t="shared" si="1694"/>
        <v>0</v>
      </c>
      <c r="FC199" s="1058">
        <f t="shared" si="1694"/>
        <v>0</v>
      </c>
      <c r="FD199" s="1058">
        <f t="shared" si="1694"/>
        <v>0</v>
      </c>
      <c r="FE199" s="1058">
        <f t="shared" si="1694"/>
        <v>0</v>
      </c>
      <c r="FF199" s="1058">
        <f t="shared" si="1694"/>
        <v>0</v>
      </c>
      <c r="FG199" s="1058">
        <f t="shared" si="1694"/>
        <v>0</v>
      </c>
      <c r="FH199" s="1058">
        <f t="shared" si="1694"/>
        <v>0</v>
      </c>
      <c r="FI199" s="1058">
        <f t="shared" si="1694"/>
        <v>0</v>
      </c>
      <c r="FJ199" s="1058">
        <f t="shared" si="1694"/>
        <v>0</v>
      </c>
      <c r="FK199" s="1058">
        <f t="shared" si="1694"/>
        <v>0</v>
      </c>
      <c r="FL199" s="1058">
        <f t="shared" si="1694"/>
        <v>0</v>
      </c>
      <c r="FM199" s="1058">
        <f t="shared" si="1694"/>
        <v>0</v>
      </c>
      <c r="FN199" s="1058">
        <f t="shared" si="1694"/>
        <v>0</v>
      </c>
      <c r="FO199" s="1059">
        <f t="shared" si="1694"/>
        <v>0</v>
      </c>
      <c r="FP199" s="1058">
        <f t="shared" si="1694"/>
        <v>2</v>
      </c>
      <c r="FQ199" s="1058">
        <f t="shared" si="1694"/>
        <v>45.666666666666664</v>
      </c>
      <c r="FR199" s="1058">
        <f t="shared" si="1694"/>
        <v>0</v>
      </c>
      <c r="FS199" s="1058">
        <f t="shared" si="1694"/>
        <v>0</v>
      </c>
      <c r="FT199" s="1058">
        <f t="shared" si="1694"/>
        <v>0</v>
      </c>
      <c r="FU199" s="1058">
        <f t="shared" si="1694"/>
        <v>0</v>
      </c>
      <c r="FV199" s="1058">
        <f t="shared" si="1694"/>
        <v>0</v>
      </c>
      <c r="FW199" s="1058">
        <f t="shared" si="1694"/>
        <v>0</v>
      </c>
      <c r="FX199" s="1058">
        <f t="shared" si="1694"/>
        <v>0</v>
      </c>
      <c r="FY199" s="1058">
        <f t="shared" si="1694"/>
        <v>0</v>
      </c>
      <c r="FZ199" s="1058">
        <f t="shared" si="1694"/>
        <v>0</v>
      </c>
      <c r="GA199" s="1058">
        <f t="shared" si="1694"/>
        <v>0</v>
      </c>
      <c r="GB199" s="1058">
        <f t="shared" si="1694"/>
        <v>0</v>
      </c>
      <c r="GC199" s="1058">
        <f t="shared" si="1694"/>
        <v>0</v>
      </c>
      <c r="GE199" s="1058">
        <v>135.96666666666667</v>
      </c>
      <c r="GF199" s="1058">
        <v>127.66666666666667</v>
      </c>
      <c r="GG199" s="424"/>
      <c r="GH199" s="424"/>
      <c r="GI199" s="424"/>
      <c r="GJ199" s="424"/>
      <c r="GL199" s="559"/>
      <c r="GM199" s="559"/>
      <c r="GN199" s="9"/>
      <c r="GO199" s="431"/>
      <c r="GP199" s="17"/>
      <c r="GQ199" s="406"/>
      <c r="GR199" s="422"/>
    </row>
    <row r="200" spans="1:200" ht="24.95" customHeight="1" x14ac:dyDescent="0.45">
      <c r="A200" s="424"/>
      <c r="B200" s="980" t="s">
        <v>151</v>
      </c>
      <c r="C200" s="981" t="s">
        <v>183</v>
      </c>
      <c r="D200" s="941" t="s">
        <v>51</v>
      </c>
      <c r="E200" s="641" t="s">
        <v>233</v>
      </c>
      <c r="F200" s="642" t="s">
        <v>129</v>
      </c>
      <c r="G200" s="641">
        <v>1</v>
      </c>
      <c r="H200" s="641">
        <v>54</v>
      </c>
      <c r="I200" s="641">
        <v>1</v>
      </c>
      <c r="J200" s="660">
        <v>2</v>
      </c>
      <c r="K200" s="641">
        <f>SUM(J200)*2</f>
        <v>4</v>
      </c>
      <c r="L200" s="640">
        <v>8</v>
      </c>
      <c r="M200" s="643">
        <f>SUM(N200+P200+R200+T200+V200)</f>
        <v>8</v>
      </c>
      <c r="N200" s="644"/>
      <c r="O200" s="852">
        <f>SUM(N200)*I200</f>
        <v>0</v>
      </c>
      <c r="P200" s="881">
        <v>8</v>
      </c>
      <c r="Q200" s="852">
        <f>P200*J200</f>
        <v>16</v>
      </c>
      <c r="R200" s="881"/>
      <c r="S200" s="852">
        <f>SUM(R200)*J200</f>
        <v>0</v>
      </c>
      <c r="T200" s="881"/>
      <c r="U200" s="882">
        <f>SUM(T200)*K200</f>
        <v>0</v>
      </c>
      <c r="V200" s="881"/>
      <c r="W200" s="882">
        <f>SUM(V200)*J200*5</f>
        <v>0</v>
      </c>
      <c r="X200" s="882">
        <f>SUM(J200*AX200*2+K200*AZ200*2)</f>
        <v>0</v>
      </c>
      <c r="Y200" s="852">
        <f>SUM(L200*15/100*J200)</f>
        <v>2.4</v>
      </c>
      <c r="Z200" s="881"/>
      <c r="AA200" s="882"/>
      <c r="AB200" s="881"/>
      <c r="AC200" s="852">
        <f>SUM(AB200)*3*H200/5</f>
        <v>0</v>
      </c>
      <c r="AD200" s="881"/>
      <c r="AE200" s="855">
        <f>SUM(AD200*H200*(30+4))</f>
        <v>0</v>
      </c>
      <c r="AF200" s="881"/>
      <c r="AG200" s="882">
        <f>SUM(AF200*H200*3)</f>
        <v>0</v>
      </c>
      <c r="AH200" s="881"/>
      <c r="AI200" s="882">
        <f>SUM(AH200*H200/3)</f>
        <v>0</v>
      </c>
      <c r="AJ200" s="881"/>
      <c r="AK200" s="882">
        <f>SUM(AJ200*H200*2/3)</f>
        <v>0</v>
      </c>
      <c r="AL200" s="881"/>
      <c r="AM200" s="852">
        <f>SUM(AL200*H200*2)</f>
        <v>0</v>
      </c>
      <c r="AN200" s="881"/>
      <c r="AO200" s="882">
        <f>SUM(AN200*J200)</f>
        <v>0</v>
      </c>
      <c r="AP200" s="881"/>
      <c r="AQ200" s="852">
        <f>SUM(AP200*H200*2)</f>
        <v>0</v>
      </c>
      <c r="AR200" s="881">
        <v>1</v>
      </c>
      <c r="AS200" s="852">
        <f>AR200*J200*6</f>
        <v>12</v>
      </c>
      <c r="AT200" s="881"/>
      <c r="AU200" s="882">
        <f t="shared" si="1686"/>
        <v>0</v>
      </c>
      <c r="AV200" s="881"/>
      <c r="AW200" s="882">
        <f>SUM(J200*AV200*6)</f>
        <v>0</v>
      </c>
      <c r="AX200" s="881"/>
      <c r="AY200" s="882">
        <f>SUM(AX200*H200/3)</f>
        <v>0</v>
      </c>
      <c r="AZ200" s="881"/>
      <c r="BA200" s="882">
        <f>SUM(AZ200*K200*5*6)</f>
        <v>0</v>
      </c>
      <c r="BB200" s="881"/>
      <c r="BC200" s="882">
        <f>SUM(BB200*K200*4*6)</f>
        <v>0</v>
      </c>
      <c r="BD200" s="881"/>
      <c r="BE200" s="882">
        <f>SUM(BD200*50)</f>
        <v>0</v>
      </c>
      <c r="BF200" s="882">
        <f t="shared" si="1692"/>
        <v>30.4</v>
      </c>
      <c r="BG200" s="882">
        <f t="shared" si="1693"/>
        <v>28</v>
      </c>
      <c r="BH200" s="84"/>
      <c r="BI200" s="424"/>
      <c r="BJ200" s="424"/>
      <c r="BK200" s="424"/>
      <c r="BL200" s="424"/>
      <c r="BM200" s="424"/>
      <c r="BN200" s="987" t="s">
        <v>151</v>
      </c>
      <c r="BO200" s="967" t="s">
        <v>252</v>
      </c>
      <c r="BP200" s="936" t="s">
        <v>24</v>
      </c>
      <c r="BQ200" s="615" t="s">
        <v>322</v>
      </c>
      <c r="BR200" s="615" t="s">
        <v>348</v>
      </c>
      <c r="BS200" s="616">
        <v>2</v>
      </c>
      <c r="BT200" s="615">
        <v>25</v>
      </c>
      <c r="BU200" s="615">
        <v>1</v>
      </c>
      <c r="BV200" s="660">
        <v>1</v>
      </c>
      <c r="BW200" s="660">
        <f>SUM(BV200)*2</f>
        <v>2</v>
      </c>
      <c r="BX200" s="621">
        <v>20</v>
      </c>
      <c r="BY200" s="618">
        <f>SUM(BZ200+CB200+CD200+CF200+CH200)</f>
        <v>20</v>
      </c>
      <c r="BZ200" s="619">
        <v>6</v>
      </c>
      <c r="CA200" s="767">
        <f>SUM(BZ200)*BU200</f>
        <v>6</v>
      </c>
      <c r="CB200" s="796"/>
      <c r="CC200" s="767">
        <f>CB200*BV200</f>
        <v>0</v>
      </c>
      <c r="CD200" s="796">
        <v>14</v>
      </c>
      <c r="CE200" s="767">
        <f>SUM(CD200)*BV200</f>
        <v>14</v>
      </c>
      <c r="CF200" s="781"/>
      <c r="CG200" s="782">
        <f>SUM(CF200)*BW200</f>
        <v>0</v>
      </c>
      <c r="CH200" s="781"/>
      <c r="CI200" s="782">
        <f>SUM(CH200)*BV200*5</f>
        <v>0</v>
      </c>
      <c r="CJ200" s="782">
        <f>SUM(BV200*DJ200*2+BW200*DL200*2)</f>
        <v>0</v>
      </c>
      <c r="CK200" s="767">
        <f t="shared" ref="CK200:CK201" si="1695">SUM(BX200*5/100*BV200)</f>
        <v>1</v>
      </c>
      <c r="CL200" s="781"/>
      <c r="CM200" s="782"/>
      <c r="CN200" s="781"/>
      <c r="CO200" s="767">
        <f>SUM(CN200)*3*BT200/5</f>
        <v>0</v>
      </c>
      <c r="CP200" s="781"/>
      <c r="CQ200" s="770">
        <f>SUM(CP200*BT200*(30+4))</f>
        <v>0</v>
      </c>
      <c r="CR200" s="781"/>
      <c r="CS200" s="782">
        <f>SUM(CR200*BT200*3)</f>
        <v>0</v>
      </c>
      <c r="CT200" s="781"/>
      <c r="CU200" s="782">
        <f>SUM(CT200*BT200/3)</f>
        <v>0</v>
      </c>
      <c r="CV200" s="781"/>
      <c r="CW200" s="782">
        <f>SUM(CV200*BT200*2/3)</f>
        <v>0</v>
      </c>
      <c r="CX200" s="781"/>
      <c r="CY200" s="767">
        <f>SUM(CX200*BT200*2)</f>
        <v>0</v>
      </c>
      <c r="CZ200" s="781"/>
      <c r="DA200" s="782">
        <f>SUM(CZ200*BV200)</f>
        <v>0</v>
      </c>
      <c r="DB200" s="781"/>
      <c r="DC200" s="767">
        <f>SUM(DB200*BT200*2)</f>
        <v>0</v>
      </c>
      <c r="DD200" s="781">
        <v>1</v>
      </c>
      <c r="DE200" s="782">
        <f t="shared" ref="DE200:DE203" si="1696">DD200*BV200*6</f>
        <v>6</v>
      </c>
      <c r="DF200" s="781"/>
      <c r="DG200" s="782">
        <f>DF200*BT200/3</f>
        <v>0</v>
      </c>
      <c r="DH200" s="781"/>
      <c r="DI200" s="782">
        <f>SUM(BV200*DH200*6)</f>
        <v>0</v>
      </c>
      <c r="DJ200" s="781"/>
      <c r="DK200" s="782">
        <f t="shared" ref="DK200:DK206" si="1697">SUM(DJ200*BT200/3)</f>
        <v>0</v>
      </c>
      <c r="DL200" s="781"/>
      <c r="DM200" s="782">
        <f>SUM(DL200*BW200*5*6)</f>
        <v>0</v>
      </c>
      <c r="DN200" s="781"/>
      <c r="DO200" s="782">
        <f>SUM(DN200*BW200*4*6)</f>
        <v>0</v>
      </c>
      <c r="DP200" s="781"/>
      <c r="DQ200" s="782">
        <f>SUM(DP200*50)</f>
        <v>0</v>
      </c>
      <c r="DR200" s="782">
        <f>CA200+CC200+CE200+CG200+CI200+CJ200+CK200+CM200+CO200+CQ200+CS200+CU200+CW200+CY200+DA200+DC200+DE200+DG200+DI200+DK200+DM200+DO200+DQ200</f>
        <v>27</v>
      </c>
      <c r="DS200" s="782">
        <f>DO200+DM200+DK200+DI200+DE200+DC200+CJ200+CI200+CG200+CE200+CC200+CA200</f>
        <v>26</v>
      </c>
      <c r="DT200" s="84"/>
      <c r="DU200" s="424"/>
      <c r="DV200" s="424"/>
      <c r="DW200" s="424"/>
      <c r="DX200" s="424"/>
      <c r="DY200" s="424"/>
      <c r="DZ200" s="971"/>
      <c r="EA200" s="965"/>
      <c r="EB200" s="611"/>
      <c r="EC200" s="424"/>
      <c r="ED200" s="424"/>
      <c r="EE200" s="424"/>
      <c r="EF200" s="424"/>
      <c r="EG200" s="424"/>
      <c r="EH200" s="424"/>
      <c r="EI200" s="424"/>
      <c r="EJ200" s="429">
        <f t="shared" si="1170"/>
        <v>28</v>
      </c>
      <c r="EK200" s="429">
        <f t="shared" si="1171"/>
        <v>28</v>
      </c>
      <c r="EL200" s="429">
        <f t="shared" si="1172"/>
        <v>6</v>
      </c>
      <c r="EM200" s="1058">
        <f t="shared" si="1173"/>
        <v>6</v>
      </c>
      <c r="EN200" s="1058">
        <f t="shared" si="1174"/>
        <v>8</v>
      </c>
      <c r="EO200" s="1058">
        <f t="shared" si="1175"/>
        <v>16</v>
      </c>
      <c r="EP200" s="1058">
        <f t="shared" si="1176"/>
        <v>14</v>
      </c>
      <c r="EQ200" s="1058">
        <f t="shared" si="1177"/>
        <v>14</v>
      </c>
      <c r="ER200" s="1058">
        <f t="shared" si="1178"/>
        <v>0</v>
      </c>
      <c r="ES200" s="1058">
        <f t="shared" si="1179"/>
        <v>0</v>
      </c>
      <c r="ET200" s="1058">
        <f t="shared" si="1180"/>
        <v>0</v>
      </c>
      <c r="EU200" s="1058">
        <f t="shared" si="1181"/>
        <v>0</v>
      </c>
      <c r="EV200" s="1058">
        <f t="shared" si="1182"/>
        <v>0</v>
      </c>
      <c r="EW200" s="1058">
        <f t="shared" si="1183"/>
        <v>3.4</v>
      </c>
      <c r="EX200" s="1058">
        <f t="shared" si="1184"/>
        <v>0</v>
      </c>
      <c r="EY200" s="1058">
        <f t="shared" si="1185"/>
        <v>0</v>
      </c>
      <c r="EZ200" s="1058">
        <f t="shared" si="1186"/>
        <v>0</v>
      </c>
      <c r="FA200" s="1058">
        <f t="shared" si="1187"/>
        <v>0</v>
      </c>
      <c r="FB200" s="1058">
        <f t="shared" si="1188"/>
        <v>0</v>
      </c>
      <c r="FC200" s="1058">
        <f t="shared" si="1189"/>
        <v>0</v>
      </c>
      <c r="FD200" s="1058">
        <f t="shared" si="1190"/>
        <v>0</v>
      </c>
      <c r="FE200" s="1058">
        <f t="shared" si="1191"/>
        <v>0</v>
      </c>
      <c r="FF200" s="1058">
        <f t="shared" si="1192"/>
        <v>0</v>
      </c>
      <c r="FG200" s="1058">
        <f t="shared" si="1193"/>
        <v>0</v>
      </c>
      <c r="FH200" s="1058">
        <f t="shared" si="1194"/>
        <v>0</v>
      </c>
      <c r="FI200" s="1058">
        <f t="shared" si="1195"/>
        <v>0</v>
      </c>
      <c r="FJ200" s="1058">
        <f t="shared" si="1196"/>
        <v>0</v>
      </c>
      <c r="FK200" s="1058">
        <f t="shared" si="1197"/>
        <v>0</v>
      </c>
      <c r="FL200" s="1058">
        <f t="shared" si="1198"/>
        <v>0</v>
      </c>
      <c r="FM200" s="1058">
        <f t="shared" si="1199"/>
        <v>0</v>
      </c>
      <c r="FN200" s="1058">
        <f t="shared" si="1200"/>
        <v>0</v>
      </c>
      <c r="FO200" s="1059">
        <f t="shared" si="1201"/>
        <v>0</v>
      </c>
      <c r="FP200" s="1058">
        <f t="shared" si="1202"/>
        <v>2</v>
      </c>
      <c r="FQ200" s="1058">
        <f t="shared" si="1203"/>
        <v>18</v>
      </c>
      <c r="FR200" s="1058">
        <f t="shared" si="1204"/>
        <v>0</v>
      </c>
      <c r="FS200" s="1058">
        <f t="shared" si="1205"/>
        <v>0</v>
      </c>
      <c r="FT200" s="1058">
        <f t="shared" si="1206"/>
        <v>0</v>
      </c>
      <c r="FU200" s="1058">
        <f t="shared" si="1207"/>
        <v>0</v>
      </c>
      <c r="FV200" s="1058">
        <f t="shared" si="1208"/>
        <v>0</v>
      </c>
      <c r="FW200" s="1058">
        <f t="shared" si="1209"/>
        <v>0</v>
      </c>
      <c r="FX200" s="1058">
        <f t="shared" si="1210"/>
        <v>0</v>
      </c>
      <c r="FY200" s="1058">
        <f t="shared" si="1211"/>
        <v>0</v>
      </c>
      <c r="FZ200" s="1058">
        <f t="shared" si="1212"/>
        <v>0</v>
      </c>
      <c r="GA200" s="1058">
        <f t="shared" si="1213"/>
        <v>0</v>
      </c>
      <c r="GB200" s="1058">
        <f t="shared" si="1214"/>
        <v>0</v>
      </c>
      <c r="GC200" s="1058">
        <f t="shared" si="1215"/>
        <v>0</v>
      </c>
      <c r="GE200" s="1058">
        <v>57.4</v>
      </c>
      <c r="GF200" s="1058">
        <v>54</v>
      </c>
      <c r="GG200" s="424"/>
      <c r="GH200" s="424"/>
      <c r="GI200" s="424"/>
      <c r="GJ200" s="424"/>
      <c r="GL200" s="559"/>
      <c r="GM200" s="559"/>
      <c r="GN200" s="9"/>
      <c r="GO200" s="431"/>
      <c r="GP200" s="17"/>
      <c r="GQ200" s="406"/>
      <c r="GR200" s="422"/>
    </row>
    <row r="201" spans="1:200" ht="24.95" customHeight="1" x14ac:dyDescent="0.45">
      <c r="A201" s="424"/>
      <c r="B201" s="978" t="s">
        <v>151</v>
      </c>
      <c r="C201" s="979" t="s">
        <v>182</v>
      </c>
      <c r="D201" s="940" t="s">
        <v>51</v>
      </c>
      <c r="E201" s="646" t="s">
        <v>233</v>
      </c>
      <c r="F201" s="646" t="s">
        <v>128</v>
      </c>
      <c r="G201" s="641">
        <v>1</v>
      </c>
      <c r="H201" s="646">
        <v>100</v>
      </c>
      <c r="I201" s="646">
        <v>1</v>
      </c>
      <c r="J201" s="660">
        <v>5</v>
      </c>
      <c r="K201" s="646">
        <f>SUM(J201)*2</f>
        <v>10</v>
      </c>
      <c r="L201" s="645">
        <v>8</v>
      </c>
      <c r="M201" s="648">
        <f>SUM(N201+P201+R201+T201+V201)</f>
        <v>8</v>
      </c>
      <c r="N201" s="649"/>
      <c r="O201" s="852">
        <f>SUM(N201)*I201</f>
        <v>0</v>
      </c>
      <c r="P201" s="879">
        <v>8</v>
      </c>
      <c r="Q201" s="852">
        <f>P201*J201</f>
        <v>40</v>
      </c>
      <c r="R201" s="879"/>
      <c r="S201" s="852">
        <f>SUM(R201)*J201</f>
        <v>0</v>
      </c>
      <c r="T201" s="879"/>
      <c r="U201" s="880">
        <f>SUM(T201)*K201</f>
        <v>0</v>
      </c>
      <c r="V201" s="879"/>
      <c r="W201" s="880">
        <f>SUM(V201)*J201*5</f>
        <v>0</v>
      </c>
      <c r="X201" s="880">
        <f>SUM(J201*AX201*2+K201*AZ201*2)</f>
        <v>0</v>
      </c>
      <c r="Y201" s="852">
        <f>SUM(L201*15/100*J201)</f>
        <v>6</v>
      </c>
      <c r="Z201" s="879"/>
      <c r="AA201" s="880"/>
      <c r="AB201" s="879"/>
      <c r="AC201" s="852">
        <f>SUM(AB201)*3*H201/5</f>
        <v>0</v>
      </c>
      <c r="AD201" s="879"/>
      <c r="AE201" s="855">
        <f>SUM(AD201*H201*(30+4))</f>
        <v>0</v>
      </c>
      <c r="AF201" s="879"/>
      <c r="AG201" s="880">
        <f>SUM(AF201*H201*3)</f>
        <v>0</v>
      </c>
      <c r="AH201" s="879"/>
      <c r="AI201" s="880">
        <f>SUM(AH201*H201/3)</f>
        <v>0</v>
      </c>
      <c r="AJ201" s="879"/>
      <c r="AK201" s="880">
        <f>SUM(AJ201*H201*2/3)</f>
        <v>0</v>
      </c>
      <c r="AL201" s="879"/>
      <c r="AM201" s="852">
        <f>SUM(AL201*H201*2)</f>
        <v>0</v>
      </c>
      <c r="AN201" s="879"/>
      <c r="AO201" s="880">
        <f>SUM(AN201*J201)</f>
        <v>0</v>
      </c>
      <c r="AP201" s="879"/>
      <c r="AQ201" s="852">
        <f>SUM(AP201*H201*2)</f>
        <v>0</v>
      </c>
      <c r="AR201" s="879">
        <v>1</v>
      </c>
      <c r="AS201" s="852">
        <f>AR201*J201*6</f>
        <v>30</v>
      </c>
      <c r="AT201" s="879"/>
      <c r="AU201" s="880">
        <f>AT201*H201/3</f>
        <v>0</v>
      </c>
      <c r="AV201" s="879"/>
      <c r="AW201" s="880">
        <f>SUM(J201*AV201*6)</f>
        <v>0</v>
      </c>
      <c r="AX201" s="879"/>
      <c r="AY201" s="880">
        <f>SUM(AX201*H201/3)</f>
        <v>0</v>
      </c>
      <c r="AZ201" s="879"/>
      <c r="BA201" s="880">
        <f>SUM(AZ201*K201*5*6)</f>
        <v>0</v>
      </c>
      <c r="BB201" s="879"/>
      <c r="BC201" s="880">
        <f>SUM(BB201*K201*4*6)</f>
        <v>0</v>
      </c>
      <c r="BD201" s="879"/>
      <c r="BE201" s="880">
        <f>SUM(BD201*50)</f>
        <v>0</v>
      </c>
      <c r="BF201" s="880">
        <f>O201+Q201+S201+U201+W201+X201+Y201+AA201+AC201+AE201+AG201+AI201+AK201+AM201+AO201+AQ201+AS201+AU201+AW201+AY201+BA201+BC201+BE201</f>
        <v>76</v>
      </c>
      <c r="BG201" s="880">
        <f>BC201+BA201+AY201+AW201+AS201+AQ201+X201+W201+U201+S201+Q201+O201</f>
        <v>70</v>
      </c>
      <c r="BH201" s="84"/>
      <c r="BI201" s="424"/>
      <c r="BJ201" s="424"/>
      <c r="BK201" s="424"/>
      <c r="BL201" s="424"/>
      <c r="BM201" s="424"/>
      <c r="BN201" s="985" t="s">
        <v>151</v>
      </c>
      <c r="BO201" s="986" t="s">
        <v>253</v>
      </c>
      <c r="BP201" s="943" t="s">
        <v>24</v>
      </c>
      <c r="BQ201" s="653" t="s">
        <v>322</v>
      </c>
      <c r="BR201" s="653" t="s">
        <v>311</v>
      </c>
      <c r="BS201" s="616">
        <v>2</v>
      </c>
      <c r="BT201" s="653">
        <v>25</v>
      </c>
      <c r="BU201" s="653">
        <v>1</v>
      </c>
      <c r="BV201" s="660">
        <v>1</v>
      </c>
      <c r="BW201" s="660">
        <f>SUM(BV201)*2</f>
        <v>2</v>
      </c>
      <c r="BX201" s="652">
        <v>20</v>
      </c>
      <c r="BY201" s="655">
        <f>SUM(BZ201+CB201+CD201+CF201+CH201)</f>
        <v>20</v>
      </c>
      <c r="BZ201" s="604">
        <v>6</v>
      </c>
      <c r="CA201" s="767">
        <f>SUM(BZ201)*BU201</f>
        <v>6</v>
      </c>
      <c r="CB201" s="796"/>
      <c r="CC201" s="767">
        <f>CB201*BV201</f>
        <v>0</v>
      </c>
      <c r="CD201" s="796">
        <v>14</v>
      </c>
      <c r="CE201" s="767">
        <f>SUM(CD201)*BV201</f>
        <v>14</v>
      </c>
      <c r="CF201" s="773"/>
      <c r="CG201" s="791">
        <f>SUM(CF201)*BW201</f>
        <v>0</v>
      </c>
      <c r="CH201" s="773"/>
      <c r="CI201" s="791">
        <f>SUM(CH201)*BV201*5</f>
        <v>0</v>
      </c>
      <c r="CJ201" s="791">
        <f>SUM(BV201*DJ201*2+BW201*DL201*2)</f>
        <v>0</v>
      </c>
      <c r="CK201" s="767">
        <f t="shared" si="1695"/>
        <v>1</v>
      </c>
      <c r="CL201" s="773"/>
      <c r="CM201" s="791"/>
      <c r="CN201" s="773"/>
      <c r="CO201" s="767">
        <f>SUM(CN201)*3*BT201/5</f>
        <v>0</v>
      </c>
      <c r="CP201" s="773"/>
      <c r="CQ201" s="770">
        <f>SUM(CP201*BT201*(30+4))</f>
        <v>0</v>
      </c>
      <c r="CR201" s="773"/>
      <c r="CS201" s="791">
        <f>SUM(CR201*BT201*3)</f>
        <v>0</v>
      </c>
      <c r="CT201" s="773"/>
      <c r="CU201" s="791">
        <f>SUM(CT201*BT201/3)</f>
        <v>0</v>
      </c>
      <c r="CV201" s="773"/>
      <c r="CW201" s="791">
        <f>SUM(CV201*BT201*2/3)</f>
        <v>0</v>
      </c>
      <c r="CX201" s="773"/>
      <c r="CY201" s="767">
        <f>SUM(CX201*BT201*2)</f>
        <v>0</v>
      </c>
      <c r="CZ201" s="773"/>
      <c r="DA201" s="791">
        <f>SUM(CZ201*BV201)</f>
        <v>0</v>
      </c>
      <c r="DB201" s="773"/>
      <c r="DC201" s="767">
        <f>SUM(DB201*BT201*2)</f>
        <v>0</v>
      </c>
      <c r="DD201" s="773">
        <v>1</v>
      </c>
      <c r="DE201" s="791">
        <f t="shared" si="1696"/>
        <v>6</v>
      </c>
      <c r="DF201" s="773"/>
      <c r="DG201" s="791">
        <f>DF201*BT201/3</f>
        <v>0</v>
      </c>
      <c r="DH201" s="773"/>
      <c r="DI201" s="791">
        <f>SUM(BV201*DH201*6)</f>
        <v>0</v>
      </c>
      <c r="DJ201" s="773"/>
      <c r="DK201" s="791">
        <f t="shared" si="1697"/>
        <v>0</v>
      </c>
      <c r="DL201" s="773"/>
      <c r="DM201" s="791">
        <f>SUM(DL201*BW201*5*6)</f>
        <v>0</v>
      </c>
      <c r="DN201" s="773"/>
      <c r="DO201" s="791">
        <f>SUM(DN201*BW201*4*6)</f>
        <v>0</v>
      </c>
      <c r="DP201" s="773"/>
      <c r="DQ201" s="791">
        <f>SUM(DP201*50)</f>
        <v>0</v>
      </c>
      <c r="DR201" s="791">
        <f>CA201+CC201+CE201+CG201+CI201+CJ201+CK201+CM201+CO201+CQ201+CS201+CU201+CW201+CY201+DA201+DC201+DE201+DG201+DI201+DK201+DM201+DO201+DQ201</f>
        <v>27</v>
      </c>
      <c r="DS201" s="791">
        <f>DO201+DM201+DK201+DI201+DE201+DC201+CJ201+CI201+CG201+CE201+CC201+CA201</f>
        <v>26</v>
      </c>
      <c r="DT201" s="84"/>
      <c r="DU201" s="424"/>
      <c r="DV201" s="424"/>
      <c r="DW201" s="424"/>
      <c r="DX201" s="424"/>
      <c r="DY201" s="424"/>
      <c r="DZ201" s="965"/>
      <c r="EA201" s="965"/>
      <c r="EB201" s="764"/>
      <c r="EC201" s="424"/>
      <c r="ED201" s="424"/>
      <c r="EE201" s="424"/>
      <c r="EF201" s="424"/>
      <c r="EG201" s="424"/>
      <c r="EH201" s="424"/>
      <c r="EI201" s="424"/>
      <c r="EJ201" s="429">
        <f t="shared" si="1170"/>
        <v>28</v>
      </c>
      <c r="EK201" s="429">
        <f t="shared" si="1171"/>
        <v>28</v>
      </c>
      <c r="EL201" s="429">
        <f t="shared" si="1172"/>
        <v>6</v>
      </c>
      <c r="EM201" s="1058">
        <f t="shared" si="1173"/>
        <v>6</v>
      </c>
      <c r="EN201" s="1058">
        <f t="shared" si="1174"/>
        <v>8</v>
      </c>
      <c r="EO201" s="1058">
        <f t="shared" si="1175"/>
        <v>40</v>
      </c>
      <c r="EP201" s="1058">
        <f t="shared" si="1176"/>
        <v>14</v>
      </c>
      <c r="EQ201" s="1058">
        <f t="shared" si="1177"/>
        <v>14</v>
      </c>
      <c r="ER201" s="1058">
        <f t="shared" si="1178"/>
        <v>0</v>
      </c>
      <c r="ES201" s="1058">
        <f t="shared" si="1179"/>
        <v>0</v>
      </c>
      <c r="ET201" s="1058">
        <f t="shared" si="1180"/>
        <v>0</v>
      </c>
      <c r="EU201" s="1058">
        <f t="shared" si="1181"/>
        <v>0</v>
      </c>
      <c r="EV201" s="1058">
        <f t="shared" si="1182"/>
        <v>0</v>
      </c>
      <c r="EW201" s="1058">
        <f t="shared" si="1183"/>
        <v>7</v>
      </c>
      <c r="EX201" s="1058">
        <f t="shared" si="1184"/>
        <v>0</v>
      </c>
      <c r="EY201" s="1058">
        <f t="shared" si="1185"/>
        <v>0</v>
      </c>
      <c r="EZ201" s="1058">
        <f t="shared" si="1186"/>
        <v>0</v>
      </c>
      <c r="FA201" s="1058">
        <f t="shared" si="1187"/>
        <v>0</v>
      </c>
      <c r="FB201" s="1058">
        <f t="shared" si="1188"/>
        <v>0</v>
      </c>
      <c r="FC201" s="1058">
        <f t="shared" si="1189"/>
        <v>0</v>
      </c>
      <c r="FD201" s="1058">
        <f t="shared" si="1190"/>
        <v>0</v>
      </c>
      <c r="FE201" s="1058">
        <f t="shared" si="1191"/>
        <v>0</v>
      </c>
      <c r="FF201" s="1058">
        <f t="shared" si="1192"/>
        <v>0</v>
      </c>
      <c r="FG201" s="1058">
        <f t="shared" si="1193"/>
        <v>0</v>
      </c>
      <c r="FH201" s="1058">
        <f t="shared" si="1194"/>
        <v>0</v>
      </c>
      <c r="FI201" s="1058">
        <f t="shared" si="1195"/>
        <v>0</v>
      </c>
      <c r="FJ201" s="1058">
        <f t="shared" si="1196"/>
        <v>0</v>
      </c>
      <c r="FK201" s="1058">
        <f t="shared" si="1197"/>
        <v>0</v>
      </c>
      <c r="FL201" s="1058">
        <f t="shared" si="1198"/>
        <v>0</v>
      </c>
      <c r="FM201" s="1058">
        <f t="shared" si="1199"/>
        <v>0</v>
      </c>
      <c r="FN201" s="1058">
        <f t="shared" si="1200"/>
        <v>0</v>
      </c>
      <c r="FO201" s="1059">
        <f t="shared" si="1201"/>
        <v>0</v>
      </c>
      <c r="FP201" s="1058">
        <f t="shared" si="1202"/>
        <v>2</v>
      </c>
      <c r="FQ201" s="1058">
        <f t="shared" si="1203"/>
        <v>36</v>
      </c>
      <c r="FR201" s="1058">
        <f t="shared" si="1204"/>
        <v>0</v>
      </c>
      <c r="FS201" s="1058">
        <f t="shared" si="1205"/>
        <v>0</v>
      </c>
      <c r="FT201" s="1058">
        <f t="shared" si="1206"/>
        <v>0</v>
      </c>
      <c r="FU201" s="1058">
        <f t="shared" si="1207"/>
        <v>0</v>
      </c>
      <c r="FV201" s="1058">
        <f t="shared" si="1208"/>
        <v>0</v>
      </c>
      <c r="FW201" s="1058">
        <f t="shared" si="1209"/>
        <v>0</v>
      </c>
      <c r="FX201" s="1058">
        <f t="shared" si="1210"/>
        <v>0</v>
      </c>
      <c r="FY201" s="1058">
        <f t="shared" si="1211"/>
        <v>0</v>
      </c>
      <c r="FZ201" s="1058">
        <f t="shared" si="1212"/>
        <v>0</v>
      </c>
      <c r="GA201" s="1058">
        <f t="shared" si="1213"/>
        <v>0</v>
      </c>
      <c r="GB201" s="1058">
        <f t="shared" si="1214"/>
        <v>0</v>
      </c>
      <c r="GC201" s="1058">
        <f t="shared" si="1215"/>
        <v>0</v>
      </c>
      <c r="GE201" s="1058">
        <v>103</v>
      </c>
      <c r="GF201" s="1058">
        <v>96</v>
      </c>
      <c r="GG201" s="424"/>
      <c r="GH201" s="424"/>
      <c r="GI201" s="424"/>
      <c r="GJ201" s="424"/>
      <c r="GL201" s="559"/>
      <c r="GM201" s="559"/>
      <c r="GN201" s="423"/>
      <c r="GO201" s="431"/>
      <c r="GP201" s="406"/>
      <c r="GQ201" s="406"/>
      <c r="GR201" s="422"/>
    </row>
    <row r="202" spans="1:200" ht="24.95" customHeight="1" x14ac:dyDescent="0.45">
      <c r="A202" s="424"/>
      <c r="B202" s="985" t="s">
        <v>151</v>
      </c>
      <c r="C202" s="986" t="s">
        <v>345</v>
      </c>
      <c r="D202" s="943" t="s">
        <v>355</v>
      </c>
      <c r="E202" s="653" t="s">
        <v>233</v>
      </c>
      <c r="F202" s="653" t="s">
        <v>346</v>
      </c>
      <c r="G202" s="654">
        <v>1</v>
      </c>
      <c r="H202" s="653">
        <v>21</v>
      </c>
      <c r="I202" s="653">
        <v>1</v>
      </c>
      <c r="J202" s="660">
        <v>1</v>
      </c>
      <c r="K202" s="653">
        <f t="shared" ref="K202" si="1698">SUM(J202)*2</f>
        <v>2</v>
      </c>
      <c r="L202" s="652">
        <v>10</v>
      </c>
      <c r="M202" s="655">
        <f>SUM(N202+P202+R202+T202+V202)</f>
        <v>10</v>
      </c>
      <c r="N202" s="604">
        <v>4</v>
      </c>
      <c r="O202" s="852">
        <f t="shared" ref="O202" si="1699">SUM(N202)*I202</f>
        <v>4</v>
      </c>
      <c r="P202" s="858">
        <v>6</v>
      </c>
      <c r="Q202" s="852">
        <f>P202*J202</f>
        <v>6</v>
      </c>
      <c r="R202" s="858"/>
      <c r="S202" s="852">
        <f t="shared" ref="S202:S206" si="1700">SUM(R202)*J202</f>
        <v>0</v>
      </c>
      <c r="T202" s="858"/>
      <c r="U202" s="887">
        <f t="shared" ref="U202:U206" si="1701">SUM(T202)*K202</f>
        <v>0</v>
      </c>
      <c r="V202" s="858"/>
      <c r="W202" s="887">
        <f t="shared" ref="W202:W206" si="1702">SUM(V202)*J202*5</f>
        <v>0</v>
      </c>
      <c r="X202" s="887">
        <f>SUM(J202*AX202*2+K202*AZ202*2)</f>
        <v>0</v>
      </c>
      <c r="Y202" s="852">
        <f>SUM(L202*15/100*J202)</f>
        <v>1.5</v>
      </c>
      <c r="Z202" s="858"/>
      <c r="AA202" s="887"/>
      <c r="AB202" s="858"/>
      <c r="AC202" s="852">
        <f t="shared" ref="AC202:AC203" si="1703">SUM(AB202)*3*H202/5</f>
        <v>0</v>
      </c>
      <c r="AD202" s="858"/>
      <c r="AE202" s="855">
        <f t="shared" ref="AE202:AE206" si="1704">SUM(AD202*H202*(30+4))</f>
        <v>0</v>
      </c>
      <c r="AF202" s="858"/>
      <c r="AG202" s="887">
        <f t="shared" ref="AG202:AG206" si="1705">SUM(AF202*H202*3)</f>
        <v>0</v>
      </c>
      <c r="AH202" s="858"/>
      <c r="AI202" s="887">
        <f t="shared" ref="AI202:AI206" si="1706">SUM(AH202*H202/3)</f>
        <v>0</v>
      </c>
      <c r="AJ202" s="858"/>
      <c r="AK202" s="887">
        <f t="shared" ref="AK202" si="1707">SUM(AJ202*H202*2/3)</f>
        <v>0</v>
      </c>
      <c r="AL202" s="858"/>
      <c r="AM202" s="852">
        <f t="shared" ref="AM202" si="1708">SUM(AL202*H202*2)</f>
        <v>0</v>
      </c>
      <c r="AN202" s="858"/>
      <c r="AO202" s="887">
        <f t="shared" ref="AO202:AO206" si="1709">SUM(AN202*J202)</f>
        <v>0</v>
      </c>
      <c r="AP202" s="858"/>
      <c r="AQ202" s="852">
        <f t="shared" ref="AQ202:AQ206" si="1710">SUM(AP202*H202*2)</f>
        <v>0</v>
      </c>
      <c r="AR202" s="858">
        <v>1</v>
      </c>
      <c r="AS202" s="852">
        <f>AR202*6*J202</f>
        <v>6</v>
      </c>
      <c r="AT202" s="858"/>
      <c r="AU202" s="854">
        <f t="shared" si="1686"/>
        <v>0</v>
      </c>
      <c r="AV202" s="858"/>
      <c r="AW202" s="887">
        <f t="shared" ref="AW202:AW203" si="1711">SUM(J202*AV202*6)</f>
        <v>0</v>
      </c>
      <c r="AX202" s="858"/>
      <c r="AY202" s="887">
        <f t="shared" ref="AY202:AY206" si="1712">SUM(AX202*H202/3)</f>
        <v>0</v>
      </c>
      <c r="AZ202" s="858"/>
      <c r="BA202" s="887">
        <f t="shared" ref="BA202:BA206" si="1713">SUM(AZ202*K202*5*6)</f>
        <v>0</v>
      </c>
      <c r="BB202" s="858"/>
      <c r="BC202" s="887">
        <f t="shared" ref="BC202:BC206" si="1714">SUM(BB202*K202*4*6)</f>
        <v>0</v>
      </c>
      <c r="BD202" s="858"/>
      <c r="BE202" s="887">
        <f t="shared" ref="BE202:BE206" si="1715">SUM(BD202*50)</f>
        <v>0</v>
      </c>
      <c r="BF202" s="854">
        <f t="shared" si="1692"/>
        <v>17.5</v>
      </c>
      <c r="BG202" s="854">
        <f t="shared" si="1693"/>
        <v>16</v>
      </c>
      <c r="BH202" s="84"/>
      <c r="BI202" s="424"/>
      <c r="BJ202" s="424"/>
      <c r="BK202" s="424"/>
      <c r="BL202" s="424"/>
      <c r="BM202" s="424"/>
      <c r="BN202" s="1021" t="s">
        <v>151</v>
      </c>
      <c r="BO202" s="1022" t="s">
        <v>257</v>
      </c>
      <c r="BP202" s="1008" t="s">
        <v>24</v>
      </c>
      <c r="BQ202" s="624" t="s">
        <v>320</v>
      </c>
      <c r="BR202" s="625" t="s">
        <v>40</v>
      </c>
      <c r="BS202" s="616">
        <v>2</v>
      </c>
      <c r="BT202" s="624">
        <v>54</v>
      </c>
      <c r="BU202" s="624">
        <v>1</v>
      </c>
      <c r="BV202" s="660">
        <v>2</v>
      </c>
      <c r="BW202" s="660">
        <f>SUM(BV202)*2</f>
        <v>4</v>
      </c>
      <c r="BX202" s="674">
        <v>20</v>
      </c>
      <c r="BY202" s="627">
        <f>SUM(BZ202+CB202+CD202+CF202+CH202)</f>
        <v>20</v>
      </c>
      <c r="BZ202" s="628">
        <v>6</v>
      </c>
      <c r="CA202" s="767">
        <f>SUM(BZ202)*BU202</f>
        <v>6</v>
      </c>
      <c r="CB202" s="796"/>
      <c r="CC202" s="767">
        <f>CB202*BV202</f>
        <v>0</v>
      </c>
      <c r="CD202" s="796">
        <v>14</v>
      </c>
      <c r="CE202" s="767">
        <f t="shared" ref="CE202:CE206" si="1716">SUM(CD202)*BV202</f>
        <v>28</v>
      </c>
      <c r="CF202" s="813"/>
      <c r="CG202" s="802">
        <f t="shared" ref="CG202:CG206" si="1717">SUM(CF202)*BW202</f>
        <v>0</v>
      </c>
      <c r="CH202" s="813"/>
      <c r="CI202" s="802">
        <f t="shared" ref="CI202:CI206" si="1718">SUM(CH202)*BV202*5</f>
        <v>0</v>
      </c>
      <c r="CJ202" s="802">
        <f>SUM(BV202*DJ202*2+BW202*DL202*2)</f>
        <v>0</v>
      </c>
      <c r="CK202" s="767">
        <f>SUM(BX202*5/100*BV202)</f>
        <v>2</v>
      </c>
      <c r="CL202" s="813"/>
      <c r="CM202" s="802"/>
      <c r="CN202" s="813"/>
      <c r="CO202" s="767">
        <f>SUM(CN202)*3*BT202/5</f>
        <v>0</v>
      </c>
      <c r="CP202" s="813"/>
      <c r="CQ202" s="770">
        <f>SUM(CP202*BT202*(30+4))</f>
        <v>0</v>
      </c>
      <c r="CR202" s="813"/>
      <c r="CS202" s="802">
        <f>SUM(CR202*BT202*3)</f>
        <v>0</v>
      </c>
      <c r="CT202" s="813"/>
      <c r="CU202" s="802">
        <f>SUM(CT202*BT202/3)</f>
        <v>0</v>
      </c>
      <c r="CV202" s="813"/>
      <c r="CW202" s="802">
        <f>SUM(CV202*BT202*2/3)</f>
        <v>0</v>
      </c>
      <c r="CX202" s="813"/>
      <c r="CY202" s="767">
        <f>SUM(CX202*BT202*2)</f>
        <v>0</v>
      </c>
      <c r="CZ202" s="813"/>
      <c r="DA202" s="802">
        <f t="shared" ref="DA202" si="1719">SUM(CZ202*BV202)</f>
        <v>0</v>
      </c>
      <c r="DB202" s="813"/>
      <c r="DC202" s="767">
        <f t="shared" ref="DC202" si="1720">SUM(DB202*BT202*2)</f>
        <v>0</v>
      </c>
      <c r="DD202" s="813">
        <v>1</v>
      </c>
      <c r="DE202" s="802">
        <f t="shared" si="1696"/>
        <v>12</v>
      </c>
      <c r="DF202" s="813"/>
      <c r="DG202" s="802">
        <f>DF202*BT202/3</f>
        <v>0</v>
      </c>
      <c r="DH202" s="813"/>
      <c r="DI202" s="802">
        <f>SUM(BV202*DH202*6)</f>
        <v>0</v>
      </c>
      <c r="DJ202" s="813"/>
      <c r="DK202" s="802">
        <f t="shared" si="1697"/>
        <v>0</v>
      </c>
      <c r="DL202" s="813"/>
      <c r="DM202" s="802">
        <f>SUM(DL202*BW202*5*6)</f>
        <v>0</v>
      </c>
      <c r="DN202" s="813"/>
      <c r="DO202" s="802">
        <f>SUM(DN202*BW202*4*6)</f>
        <v>0</v>
      </c>
      <c r="DP202" s="813"/>
      <c r="DQ202" s="802">
        <f>SUM(DP202*50)</f>
        <v>0</v>
      </c>
      <c r="DR202" s="802">
        <f>CA202+CC202+CE202+CG202+CI202+CJ202+CK202+CM202+CO202+CQ202+CS202+CU202+CW202+CY202+DA202+DC202+DE202+DG202+DI202+DK202+DM202+DO202+DQ202</f>
        <v>48</v>
      </c>
      <c r="DS202" s="802">
        <f>DO202+DM202+DK202+DI202+DE202+DC202+CJ202+CI202+CG202+CE202+CC202+CA202</f>
        <v>46</v>
      </c>
      <c r="DT202" s="84"/>
      <c r="DU202" s="424"/>
      <c r="DV202" s="424"/>
      <c r="DW202" s="424"/>
      <c r="DX202" s="424"/>
      <c r="DY202" s="424"/>
      <c r="DZ202" s="965"/>
      <c r="EA202" s="965"/>
      <c r="EB202" s="764"/>
      <c r="EC202" s="424"/>
      <c r="ED202" s="424"/>
      <c r="EE202" s="424"/>
      <c r="EF202" s="424"/>
      <c r="EG202" s="424"/>
      <c r="EH202" s="424"/>
      <c r="EI202" s="424"/>
      <c r="EJ202" s="429">
        <f t="shared" ref="EJ202:EJ265" si="1721">SUM(BX202+L202)</f>
        <v>30</v>
      </c>
      <c r="EK202" s="429">
        <f t="shared" ref="EK202:EK265" si="1722">SUM(BY202+M202)</f>
        <v>30</v>
      </c>
      <c r="EL202" s="429">
        <f t="shared" ref="EL202:EL265" si="1723">SUM(BZ202+N202)</f>
        <v>10</v>
      </c>
      <c r="EM202" s="1058">
        <f t="shared" ref="EM202:EM265" si="1724">SUM(CA202+O202)</f>
        <v>10</v>
      </c>
      <c r="EN202" s="1058">
        <f t="shared" ref="EN202:EN265" si="1725">SUM(CB202+P202)</f>
        <v>6</v>
      </c>
      <c r="EO202" s="1058">
        <f t="shared" ref="EO202:EO265" si="1726">SUM(CC202+Q202)</f>
        <v>6</v>
      </c>
      <c r="EP202" s="1058">
        <f t="shared" ref="EP202:EP265" si="1727">SUM(CD202+R202)</f>
        <v>14</v>
      </c>
      <c r="EQ202" s="1058">
        <f t="shared" ref="EQ202:EQ265" si="1728">SUM(CE202+S202)</f>
        <v>28</v>
      </c>
      <c r="ER202" s="1058">
        <f t="shared" ref="ER202:ER265" si="1729">SUM(CF202+T202)</f>
        <v>0</v>
      </c>
      <c r="ES202" s="1058">
        <f t="shared" ref="ES202:ES265" si="1730">SUM(CG202+U202)</f>
        <v>0</v>
      </c>
      <c r="ET202" s="1058">
        <f t="shared" ref="ET202:ET265" si="1731">SUM(CH202+V202)</f>
        <v>0</v>
      </c>
      <c r="EU202" s="1058">
        <f t="shared" ref="EU202:EU265" si="1732">SUM(CI202+W202)</f>
        <v>0</v>
      </c>
      <c r="EV202" s="1058">
        <f t="shared" ref="EV202:EV265" si="1733">SUM(CJ202+X202)</f>
        <v>0</v>
      </c>
      <c r="EW202" s="1058">
        <f t="shared" ref="EW202:EW265" si="1734">SUM(CK202+Y202)</f>
        <v>3.5</v>
      </c>
      <c r="EX202" s="1058">
        <f t="shared" ref="EX202:EX265" si="1735">SUM(CL202+Z202)</f>
        <v>0</v>
      </c>
      <c r="EY202" s="1058">
        <f t="shared" ref="EY202:EY265" si="1736">SUM(CM202+AA202)</f>
        <v>0</v>
      </c>
      <c r="EZ202" s="1058">
        <f t="shared" ref="EZ202:EZ265" si="1737">SUM(CN202+AB202)</f>
        <v>0</v>
      </c>
      <c r="FA202" s="1058">
        <f t="shared" ref="FA202:FA265" si="1738">SUM(CO202+AC202)</f>
        <v>0</v>
      </c>
      <c r="FB202" s="1058">
        <f t="shared" ref="FB202:FB265" si="1739">SUM(CP202+AD202)</f>
        <v>0</v>
      </c>
      <c r="FC202" s="1058">
        <f t="shared" ref="FC202:FC265" si="1740">SUM(CQ202+AE202)</f>
        <v>0</v>
      </c>
      <c r="FD202" s="1058">
        <f t="shared" ref="FD202:FD265" si="1741">SUM(CR202+AF202)</f>
        <v>0</v>
      </c>
      <c r="FE202" s="1058">
        <f t="shared" ref="FE202:FE265" si="1742">SUM(CS202+AG202)</f>
        <v>0</v>
      </c>
      <c r="FF202" s="1058">
        <f t="shared" ref="FF202:FF265" si="1743">SUM(CT202+AH202)</f>
        <v>0</v>
      </c>
      <c r="FG202" s="1058">
        <f t="shared" ref="FG202:FG265" si="1744">SUM(CU202+AI202)</f>
        <v>0</v>
      </c>
      <c r="FH202" s="1058">
        <f t="shared" ref="FH202:FH265" si="1745">SUM(CV202+AJ202)</f>
        <v>0</v>
      </c>
      <c r="FI202" s="1058">
        <f t="shared" ref="FI202:FI265" si="1746">SUM(CW202+AK202)</f>
        <v>0</v>
      </c>
      <c r="FJ202" s="1058">
        <f t="shared" ref="FJ202:FJ265" si="1747">SUM(CX202+AL202)</f>
        <v>0</v>
      </c>
      <c r="FK202" s="1058">
        <f t="shared" ref="FK202:FK265" si="1748">SUM(CY202+AM202)</f>
        <v>0</v>
      </c>
      <c r="FL202" s="1058">
        <f t="shared" ref="FL202:FL265" si="1749">SUM(CZ202+AN202)</f>
        <v>0</v>
      </c>
      <c r="FM202" s="1058">
        <f t="shared" ref="FM202:FM265" si="1750">SUM(DA202+AO202)</f>
        <v>0</v>
      </c>
      <c r="FN202" s="1058">
        <f t="shared" ref="FN202:FN265" si="1751">SUM(DB202+AP202)</f>
        <v>0</v>
      </c>
      <c r="FO202" s="1059">
        <f t="shared" ref="FO202:FO265" si="1752">SUM(DC202+AQ202)</f>
        <v>0</v>
      </c>
      <c r="FP202" s="1058">
        <f t="shared" ref="FP202:FP265" si="1753">SUM(DD202+AR202)</f>
        <v>2</v>
      </c>
      <c r="FQ202" s="1058">
        <f t="shared" ref="FQ202:FQ265" si="1754">SUM(DE202+AS202)</f>
        <v>18</v>
      </c>
      <c r="FR202" s="1058">
        <f t="shared" ref="FR202:FR265" si="1755">SUM(DF202+AT202)</f>
        <v>0</v>
      </c>
      <c r="FS202" s="1058">
        <f t="shared" ref="FS202:FS265" si="1756">SUM(DG202+AU202)</f>
        <v>0</v>
      </c>
      <c r="FT202" s="1058">
        <f t="shared" ref="FT202:FT265" si="1757">SUM(DH202+AV202)</f>
        <v>0</v>
      </c>
      <c r="FU202" s="1058">
        <f t="shared" ref="FU202:FU265" si="1758">SUM(DI202+AW202)</f>
        <v>0</v>
      </c>
      <c r="FV202" s="1058">
        <f t="shared" ref="FV202:FV265" si="1759">SUM(DJ202+AX202)</f>
        <v>0</v>
      </c>
      <c r="FW202" s="1058">
        <f t="shared" ref="FW202:FW265" si="1760">SUM(DK202+AY202)</f>
        <v>0</v>
      </c>
      <c r="FX202" s="1058">
        <f t="shared" ref="FX202:FX265" si="1761">SUM(DL202+AZ202)</f>
        <v>0</v>
      </c>
      <c r="FY202" s="1058">
        <f t="shared" ref="FY202:FY265" si="1762">SUM(DM202+BA202)</f>
        <v>0</v>
      </c>
      <c r="FZ202" s="1058">
        <f t="shared" ref="FZ202:FZ265" si="1763">SUM(DN202+BB202)</f>
        <v>0</v>
      </c>
      <c r="GA202" s="1058">
        <f t="shared" ref="GA202:GA265" si="1764">SUM(DO202+BC202)</f>
        <v>0</v>
      </c>
      <c r="GB202" s="1058">
        <f t="shared" ref="GB202:GB265" si="1765">SUM(DP202+BD202)</f>
        <v>0</v>
      </c>
      <c r="GC202" s="1058">
        <f t="shared" ref="GC202:GC265" si="1766">SUM(DQ202+BE202)</f>
        <v>0</v>
      </c>
      <c r="GE202" s="1058">
        <v>65.5</v>
      </c>
      <c r="GF202" s="1058">
        <v>62</v>
      </c>
      <c r="GG202" s="424"/>
      <c r="GH202" s="424"/>
      <c r="GI202" s="424"/>
      <c r="GJ202" s="424"/>
      <c r="GL202" s="559"/>
      <c r="GM202" s="559"/>
      <c r="GN202" s="423"/>
      <c r="GO202" s="431"/>
      <c r="GP202" s="406"/>
      <c r="GQ202" s="406"/>
      <c r="GR202" s="422"/>
    </row>
    <row r="203" spans="1:200" ht="24.95" customHeight="1" x14ac:dyDescent="0.45">
      <c r="A203" s="424"/>
      <c r="B203" s="976" t="s">
        <v>152</v>
      </c>
      <c r="C203" s="977" t="s">
        <v>182</v>
      </c>
      <c r="D203" s="939" t="s">
        <v>101</v>
      </c>
      <c r="E203" s="635" t="s">
        <v>233</v>
      </c>
      <c r="F203" s="635" t="s">
        <v>493</v>
      </c>
      <c r="G203" s="636">
        <v>5</v>
      </c>
      <c r="H203" s="635">
        <v>187</v>
      </c>
      <c r="I203" s="635">
        <v>1</v>
      </c>
      <c r="J203" s="660">
        <v>8</v>
      </c>
      <c r="K203" s="635">
        <f>J203*2</f>
        <v>16</v>
      </c>
      <c r="L203" s="634">
        <v>6</v>
      </c>
      <c r="M203" s="637">
        <f t="shared" ref="M203:M206" si="1767">SUM(N203+P203+R203+T203+V203)</f>
        <v>6</v>
      </c>
      <c r="N203" s="639">
        <v>2</v>
      </c>
      <c r="O203" s="852">
        <f t="shared" ref="O203:O206" si="1768">SUM(N203)*I203</f>
        <v>2</v>
      </c>
      <c r="P203" s="877">
        <v>4</v>
      </c>
      <c r="Q203" s="852">
        <f t="shared" ref="Q203:Q206" si="1769">P203*J203</f>
        <v>32</v>
      </c>
      <c r="R203" s="877"/>
      <c r="S203" s="852">
        <f t="shared" si="1700"/>
        <v>0</v>
      </c>
      <c r="T203" s="877"/>
      <c r="U203" s="878">
        <f t="shared" si="1701"/>
        <v>0</v>
      </c>
      <c r="V203" s="877"/>
      <c r="W203" s="878">
        <f t="shared" si="1702"/>
        <v>0</v>
      </c>
      <c r="X203" s="878">
        <f t="shared" ref="X203:X206" si="1770">SUM(J203*AX203*2+K203*AZ203*2)</f>
        <v>0</v>
      </c>
      <c r="Y203" s="852">
        <f t="shared" ref="Y203:Y206" si="1771">SUM(L203*15/100*J203)</f>
        <v>7.2</v>
      </c>
      <c r="Z203" s="877"/>
      <c r="AA203" s="878"/>
      <c r="AB203" s="877"/>
      <c r="AC203" s="852">
        <f t="shared" si="1703"/>
        <v>0</v>
      </c>
      <c r="AD203" s="877"/>
      <c r="AE203" s="855">
        <f t="shared" si="1704"/>
        <v>0</v>
      </c>
      <c r="AF203" s="877"/>
      <c r="AG203" s="878">
        <f t="shared" si="1705"/>
        <v>0</v>
      </c>
      <c r="AH203" s="877"/>
      <c r="AI203" s="878">
        <f t="shared" si="1706"/>
        <v>0</v>
      </c>
      <c r="AJ203" s="877"/>
      <c r="AK203" s="878">
        <f>SUM(AJ203*H203*2/3)</f>
        <v>0</v>
      </c>
      <c r="AL203" s="877"/>
      <c r="AM203" s="852">
        <f t="shared" ref="AM203:AM206" si="1772">SUM(AL203*H203*1)</f>
        <v>0</v>
      </c>
      <c r="AN203" s="877"/>
      <c r="AO203" s="878">
        <f t="shared" si="1709"/>
        <v>0</v>
      </c>
      <c r="AP203" s="877"/>
      <c r="AQ203" s="852">
        <f t="shared" si="1710"/>
        <v>0</v>
      </c>
      <c r="AR203" s="877">
        <v>1</v>
      </c>
      <c r="AS203" s="852">
        <f>AR203*J203*6</f>
        <v>48</v>
      </c>
      <c r="AT203" s="858"/>
      <c r="AU203" s="854">
        <f t="shared" si="1686"/>
        <v>0</v>
      </c>
      <c r="AV203" s="877"/>
      <c r="AW203" s="878">
        <f t="shared" si="1711"/>
        <v>0</v>
      </c>
      <c r="AX203" s="877"/>
      <c r="AY203" s="878">
        <f t="shared" si="1712"/>
        <v>0</v>
      </c>
      <c r="AZ203" s="877"/>
      <c r="BA203" s="878">
        <f t="shared" si="1713"/>
        <v>0</v>
      </c>
      <c r="BB203" s="877"/>
      <c r="BC203" s="878">
        <f t="shared" si="1714"/>
        <v>0</v>
      </c>
      <c r="BD203" s="877"/>
      <c r="BE203" s="878">
        <f t="shared" si="1715"/>
        <v>0</v>
      </c>
      <c r="BF203" s="854">
        <f t="shared" si="1692"/>
        <v>89.2</v>
      </c>
      <c r="BG203" s="854">
        <f t="shared" si="1693"/>
        <v>82</v>
      </c>
      <c r="BH203" s="84"/>
      <c r="BI203" s="424"/>
      <c r="BJ203" s="424"/>
      <c r="BK203" s="424"/>
      <c r="BL203" s="424"/>
      <c r="BM203" s="424"/>
      <c r="BN203" s="978" t="s">
        <v>152</v>
      </c>
      <c r="BO203" s="979" t="s">
        <v>182</v>
      </c>
      <c r="BP203" s="940" t="s">
        <v>51</v>
      </c>
      <c r="BQ203" s="646" t="s">
        <v>233</v>
      </c>
      <c r="BR203" s="646" t="s">
        <v>388</v>
      </c>
      <c r="BS203" s="647">
        <v>10</v>
      </c>
      <c r="BT203" s="646">
        <v>127</v>
      </c>
      <c r="BU203" s="646">
        <v>1</v>
      </c>
      <c r="BV203" s="660">
        <v>5</v>
      </c>
      <c r="BW203" s="660">
        <f t="shared" ref="BW203:BW204" si="1773">SUM(BV203)*2</f>
        <v>10</v>
      </c>
      <c r="BX203" s="645">
        <v>6</v>
      </c>
      <c r="BY203" s="648">
        <f t="shared" ref="BY203:BY206" si="1774">SUM(BZ203+CB203+CD203+CF203+CH203)</f>
        <v>6</v>
      </c>
      <c r="BZ203" s="649">
        <v>2</v>
      </c>
      <c r="CA203" s="767">
        <f t="shared" ref="CA203:CA206" si="1775">SUM(BZ203)*BU203</f>
        <v>2</v>
      </c>
      <c r="CB203" s="796">
        <v>4</v>
      </c>
      <c r="CC203" s="767">
        <f t="shared" ref="CC203:CC206" si="1776">CB203*BV203</f>
        <v>20</v>
      </c>
      <c r="CD203" s="796"/>
      <c r="CE203" s="767">
        <f t="shared" si="1716"/>
        <v>0</v>
      </c>
      <c r="CF203" s="785"/>
      <c r="CG203" s="786">
        <f t="shared" si="1717"/>
        <v>0</v>
      </c>
      <c r="CH203" s="785"/>
      <c r="CI203" s="786">
        <f t="shared" si="1718"/>
        <v>0</v>
      </c>
      <c r="CJ203" s="786">
        <f t="shared" ref="CJ203:CJ206" si="1777">SUM(BV203*DJ203*2+BW203*DL203*2)</f>
        <v>0</v>
      </c>
      <c r="CK203" s="767">
        <f>SUM(BX203*15/100*BV203)</f>
        <v>4.5</v>
      </c>
      <c r="CL203" s="785"/>
      <c r="CM203" s="786"/>
      <c r="CN203" s="785"/>
      <c r="CO203" s="767">
        <f>SUM(CN203)*3*BT203/5</f>
        <v>0</v>
      </c>
      <c r="CP203" s="785"/>
      <c r="CQ203" s="770">
        <f>SUM(CP203*BT203*(30+4))</f>
        <v>0</v>
      </c>
      <c r="CR203" s="785"/>
      <c r="CS203" s="786">
        <f>SUM(CR203*BT203*3)</f>
        <v>0</v>
      </c>
      <c r="CT203" s="785"/>
      <c r="CU203" s="786">
        <f>SUM(CT203*BT203/3)</f>
        <v>0</v>
      </c>
      <c r="CV203" s="785"/>
      <c r="CW203" s="786">
        <f>SUM(CV203*BT203*2/3)</f>
        <v>0</v>
      </c>
      <c r="CX203" s="785"/>
      <c r="CY203" s="767">
        <f t="shared" ref="CY203:CY206" si="1778">SUM(CX203*BT203*1)</f>
        <v>0</v>
      </c>
      <c r="CZ203" s="785"/>
      <c r="DA203" s="786">
        <f>SUM(CZ203*BV203)</f>
        <v>0</v>
      </c>
      <c r="DB203" s="785"/>
      <c r="DC203" s="767">
        <f>SUM(DB203*BT203*2)</f>
        <v>0</v>
      </c>
      <c r="DD203" s="785">
        <v>1</v>
      </c>
      <c r="DE203" s="786">
        <f t="shared" si="1696"/>
        <v>30</v>
      </c>
      <c r="DF203" s="785"/>
      <c r="DG203" s="786">
        <f t="shared" ref="DG203:DG206" si="1779">DF203*BT203/3</f>
        <v>0</v>
      </c>
      <c r="DH203" s="785"/>
      <c r="DI203" s="786">
        <f>SUM(BV203*DH203*6)</f>
        <v>0</v>
      </c>
      <c r="DJ203" s="785"/>
      <c r="DK203" s="786">
        <f t="shared" si="1697"/>
        <v>0</v>
      </c>
      <c r="DL203" s="785"/>
      <c r="DM203" s="786">
        <f>SUM(DL203*BW203*5*6)</f>
        <v>0</v>
      </c>
      <c r="DN203" s="785"/>
      <c r="DO203" s="786">
        <f>SUM(DN203*BW203*4*6)</f>
        <v>0</v>
      </c>
      <c r="DP203" s="785"/>
      <c r="DQ203" s="786">
        <f>SUM(DP203*50)</f>
        <v>0</v>
      </c>
      <c r="DR203" s="786">
        <f t="shared" ref="DR203:DR206" si="1780">CA203+CC203+CE203+CG203+CI203+CJ203+CK203+CM203+CO203+CQ203+CS203+CU203+CW203+CY203+DA203+DC203+DE203+DG203+DI203+DK203+DM203+DO203+DQ203</f>
        <v>56.5</v>
      </c>
      <c r="DS203" s="786">
        <f t="shared" ref="DS203:DS206" si="1781">DO203+DM203+DK203+DI203+DE203+DC203+CJ203+CI203+CG203+CE203+CC203+CA203</f>
        <v>52</v>
      </c>
      <c r="DT203" s="84"/>
      <c r="DU203" s="424"/>
      <c r="DV203" s="424"/>
      <c r="DW203" s="424"/>
      <c r="DX203" s="424"/>
      <c r="DY203" s="424"/>
      <c r="DZ203" s="965"/>
      <c r="EA203" s="965"/>
      <c r="EB203" s="764"/>
      <c r="EC203" s="424"/>
      <c r="ED203" s="424"/>
      <c r="EE203" s="424"/>
      <c r="EF203" s="424"/>
      <c r="EG203" s="424"/>
      <c r="EH203" s="424"/>
      <c r="EI203" s="424"/>
      <c r="EJ203" s="429">
        <f t="shared" si="1721"/>
        <v>12</v>
      </c>
      <c r="EK203" s="429">
        <f t="shared" si="1722"/>
        <v>12</v>
      </c>
      <c r="EL203" s="429">
        <f t="shared" si="1723"/>
        <v>4</v>
      </c>
      <c r="EM203" s="1058">
        <f t="shared" si="1724"/>
        <v>4</v>
      </c>
      <c r="EN203" s="1058">
        <f t="shared" si="1725"/>
        <v>8</v>
      </c>
      <c r="EO203" s="1058">
        <f t="shared" si="1726"/>
        <v>52</v>
      </c>
      <c r="EP203" s="1058">
        <f t="shared" si="1727"/>
        <v>0</v>
      </c>
      <c r="EQ203" s="1058">
        <f t="shared" si="1728"/>
        <v>0</v>
      </c>
      <c r="ER203" s="1058">
        <f t="shared" si="1729"/>
        <v>0</v>
      </c>
      <c r="ES203" s="1058">
        <f t="shared" si="1730"/>
        <v>0</v>
      </c>
      <c r="ET203" s="1058">
        <f t="shared" si="1731"/>
        <v>0</v>
      </c>
      <c r="EU203" s="1058">
        <f t="shared" si="1732"/>
        <v>0</v>
      </c>
      <c r="EV203" s="1058">
        <f t="shared" si="1733"/>
        <v>0</v>
      </c>
      <c r="EW203" s="1058">
        <f t="shared" si="1734"/>
        <v>11.7</v>
      </c>
      <c r="EX203" s="1058">
        <f t="shared" si="1735"/>
        <v>0</v>
      </c>
      <c r="EY203" s="1058">
        <f t="shared" si="1736"/>
        <v>0</v>
      </c>
      <c r="EZ203" s="1058">
        <f t="shared" si="1737"/>
        <v>0</v>
      </c>
      <c r="FA203" s="1058">
        <f t="shared" si="1738"/>
        <v>0</v>
      </c>
      <c r="FB203" s="1058">
        <f t="shared" si="1739"/>
        <v>0</v>
      </c>
      <c r="FC203" s="1058">
        <f t="shared" si="1740"/>
        <v>0</v>
      </c>
      <c r="FD203" s="1058">
        <f t="shared" si="1741"/>
        <v>0</v>
      </c>
      <c r="FE203" s="1058">
        <f t="shared" si="1742"/>
        <v>0</v>
      </c>
      <c r="FF203" s="1058">
        <f t="shared" si="1743"/>
        <v>0</v>
      </c>
      <c r="FG203" s="1058">
        <f t="shared" si="1744"/>
        <v>0</v>
      </c>
      <c r="FH203" s="1058">
        <f t="shared" si="1745"/>
        <v>0</v>
      </c>
      <c r="FI203" s="1058">
        <f t="shared" si="1746"/>
        <v>0</v>
      </c>
      <c r="FJ203" s="1058">
        <f t="shared" si="1747"/>
        <v>0</v>
      </c>
      <c r="FK203" s="1058">
        <f t="shared" si="1748"/>
        <v>0</v>
      </c>
      <c r="FL203" s="1058">
        <f t="shared" si="1749"/>
        <v>0</v>
      </c>
      <c r="FM203" s="1058">
        <f t="shared" si="1750"/>
        <v>0</v>
      </c>
      <c r="FN203" s="1058">
        <f t="shared" si="1751"/>
        <v>0</v>
      </c>
      <c r="FO203" s="1059">
        <f t="shared" si="1752"/>
        <v>0</v>
      </c>
      <c r="FP203" s="1058">
        <f t="shared" si="1753"/>
        <v>2</v>
      </c>
      <c r="FQ203" s="1058">
        <f t="shared" si="1754"/>
        <v>78</v>
      </c>
      <c r="FR203" s="1058">
        <f t="shared" si="1755"/>
        <v>0</v>
      </c>
      <c r="FS203" s="1058">
        <f t="shared" si="1756"/>
        <v>0</v>
      </c>
      <c r="FT203" s="1058">
        <f t="shared" si="1757"/>
        <v>0</v>
      </c>
      <c r="FU203" s="1058">
        <f t="shared" si="1758"/>
        <v>0</v>
      </c>
      <c r="FV203" s="1058">
        <f t="shared" si="1759"/>
        <v>0</v>
      </c>
      <c r="FW203" s="1058">
        <f t="shared" si="1760"/>
        <v>0</v>
      </c>
      <c r="FX203" s="1058">
        <f t="shared" si="1761"/>
        <v>0</v>
      </c>
      <c r="FY203" s="1058">
        <f t="shared" si="1762"/>
        <v>0</v>
      </c>
      <c r="FZ203" s="1058">
        <f t="shared" si="1763"/>
        <v>0</v>
      </c>
      <c r="GA203" s="1058">
        <f t="shared" si="1764"/>
        <v>0</v>
      </c>
      <c r="GB203" s="1058">
        <f t="shared" si="1765"/>
        <v>0</v>
      </c>
      <c r="GC203" s="1058">
        <f t="shared" si="1766"/>
        <v>0</v>
      </c>
      <c r="GE203" s="1058">
        <v>145.69999999999999</v>
      </c>
      <c r="GF203" s="1058">
        <v>134</v>
      </c>
      <c r="GG203" s="424"/>
      <c r="GH203" s="424"/>
      <c r="GI203" s="424"/>
      <c r="GJ203" s="424"/>
      <c r="GL203" s="559"/>
      <c r="GM203" s="559"/>
      <c r="GN203" s="423"/>
      <c r="GO203" s="431"/>
      <c r="GP203" s="406"/>
      <c r="GQ203" s="406"/>
      <c r="GR203" s="422"/>
    </row>
    <row r="204" spans="1:200" ht="24.95" customHeight="1" x14ac:dyDescent="0.45">
      <c r="A204" s="424"/>
      <c r="B204" s="980" t="s">
        <v>152</v>
      </c>
      <c r="C204" s="981" t="s">
        <v>183</v>
      </c>
      <c r="D204" s="941" t="s">
        <v>51</v>
      </c>
      <c r="E204" s="641" t="s">
        <v>233</v>
      </c>
      <c r="F204" s="641" t="s">
        <v>179</v>
      </c>
      <c r="G204" s="641">
        <v>9</v>
      </c>
      <c r="H204" s="641">
        <f>21+21</f>
        <v>42</v>
      </c>
      <c r="I204" s="641">
        <v>1</v>
      </c>
      <c r="J204" s="660">
        <v>2</v>
      </c>
      <c r="K204" s="641">
        <f t="shared" ref="K204:K206" si="1782">SUM(J204)*2</f>
        <v>4</v>
      </c>
      <c r="L204" s="640">
        <v>8</v>
      </c>
      <c r="M204" s="643">
        <f t="shared" si="1767"/>
        <v>8</v>
      </c>
      <c r="N204" s="644">
        <v>2</v>
      </c>
      <c r="O204" s="852">
        <f t="shared" si="1768"/>
        <v>2</v>
      </c>
      <c r="P204" s="881">
        <v>6</v>
      </c>
      <c r="Q204" s="852">
        <f t="shared" si="1769"/>
        <v>12</v>
      </c>
      <c r="R204" s="881"/>
      <c r="S204" s="852">
        <f t="shared" si="1700"/>
        <v>0</v>
      </c>
      <c r="T204" s="881"/>
      <c r="U204" s="882">
        <f t="shared" si="1701"/>
        <v>0</v>
      </c>
      <c r="V204" s="881"/>
      <c r="W204" s="882">
        <f t="shared" si="1702"/>
        <v>0</v>
      </c>
      <c r="X204" s="882">
        <f t="shared" si="1770"/>
        <v>0</v>
      </c>
      <c r="Y204" s="852">
        <f t="shared" si="1771"/>
        <v>2.4</v>
      </c>
      <c r="Z204" s="881"/>
      <c r="AA204" s="882"/>
      <c r="AB204" s="881"/>
      <c r="AC204" s="852">
        <f t="shared" ref="AC204:AC206" si="1783">SUM(AB204)*3*H204/5</f>
        <v>0</v>
      </c>
      <c r="AD204" s="881"/>
      <c r="AE204" s="855">
        <f t="shared" si="1704"/>
        <v>0</v>
      </c>
      <c r="AF204" s="881"/>
      <c r="AG204" s="882">
        <f t="shared" si="1705"/>
        <v>0</v>
      </c>
      <c r="AH204" s="881"/>
      <c r="AI204" s="882">
        <f t="shared" si="1706"/>
        <v>0</v>
      </c>
      <c r="AJ204" s="881"/>
      <c r="AK204" s="882">
        <f>SUM(AJ204*H204*2/3)</f>
        <v>0</v>
      </c>
      <c r="AL204" s="881"/>
      <c r="AM204" s="852">
        <f t="shared" si="1772"/>
        <v>0</v>
      </c>
      <c r="AN204" s="881"/>
      <c r="AO204" s="882">
        <f t="shared" si="1709"/>
        <v>0</v>
      </c>
      <c r="AP204" s="881"/>
      <c r="AQ204" s="852">
        <f t="shared" si="1710"/>
        <v>0</v>
      </c>
      <c r="AR204" s="881">
        <v>1</v>
      </c>
      <c r="AS204" s="852">
        <f>AR204*J204*6</f>
        <v>12</v>
      </c>
      <c r="AT204" s="881"/>
      <c r="AU204" s="882">
        <f t="shared" si="1686"/>
        <v>0</v>
      </c>
      <c r="AV204" s="881"/>
      <c r="AW204" s="882">
        <f t="shared" ref="AW204:AW206" si="1784">SUM(J204*AV204*6)</f>
        <v>0</v>
      </c>
      <c r="AX204" s="881"/>
      <c r="AY204" s="882">
        <f t="shared" si="1712"/>
        <v>0</v>
      </c>
      <c r="AZ204" s="881"/>
      <c r="BA204" s="882">
        <f t="shared" si="1713"/>
        <v>0</v>
      </c>
      <c r="BB204" s="881"/>
      <c r="BC204" s="882">
        <f t="shared" si="1714"/>
        <v>0</v>
      </c>
      <c r="BD204" s="881"/>
      <c r="BE204" s="882">
        <f t="shared" si="1715"/>
        <v>0</v>
      </c>
      <c r="BF204" s="882">
        <f t="shared" si="1692"/>
        <v>28.4</v>
      </c>
      <c r="BG204" s="882">
        <f t="shared" si="1693"/>
        <v>26</v>
      </c>
      <c r="BH204" s="84"/>
      <c r="BI204" s="424"/>
      <c r="BJ204" s="424"/>
      <c r="BK204" s="424"/>
      <c r="BL204" s="424"/>
      <c r="BM204" s="424"/>
      <c r="BN204" s="980" t="s">
        <v>563</v>
      </c>
      <c r="BO204" s="981" t="s">
        <v>183</v>
      </c>
      <c r="BP204" s="941" t="s">
        <v>51</v>
      </c>
      <c r="BQ204" s="641" t="s">
        <v>233</v>
      </c>
      <c r="BR204" s="641" t="s">
        <v>144</v>
      </c>
      <c r="BS204" s="641" t="s">
        <v>100</v>
      </c>
      <c r="BT204" s="641">
        <v>39</v>
      </c>
      <c r="BU204" s="641">
        <v>1</v>
      </c>
      <c r="BV204" s="660">
        <v>2</v>
      </c>
      <c r="BW204" s="660">
        <f t="shared" si="1773"/>
        <v>4</v>
      </c>
      <c r="BX204" s="640">
        <v>4</v>
      </c>
      <c r="BY204" s="643">
        <f t="shared" si="1774"/>
        <v>4</v>
      </c>
      <c r="BZ204" s="644">
        <v>4</v>
      </c>
      <c r="CA204" s="767">
        <f t="shared" si="1775"/>
        <v>4</v>
      </c>
      <c r="CB204" s="796"/>
      <c r="CC204" s="767">
        <f t="shared" si="1776"/>
        <v>0</v>
      </c>
      <c r="CD204" s="796"/>
      <c r="CE204" s="767">
        <f t="shared" si="1716"/>
        <v>0</v>
      </c>
      <c r="CF204" s="787"/>
      <c r="CG204" s="788">
        <f t="shared" si="1717"/>
        <v>0</v>
      </c>
      <c r="CH204" s="787"/>
      <c r="CI204" s="788">
        <f t="shared" si="1718"/>
        <v>0</v>
      </c>
      <c r="CJ204" s="788">
        <f t="shared" si="1777"/>
        <v>0</v>
      </c>
      <c r="CK204" s="767">
        <f>SUM(BX204*15/100*BV204)</f>
        <v>1.2</v>
      </c>
      <c r="CL204" s="787"/>
      <c r="CM204" s="788"/>
      <c r="CN204" s="787"/>
      <c r="CO204" s="767">
        <f t="shared" ref="CO204:CO206" si="1785">SUM(CN204)*3*BT204/5</f>
        <v>0</v>
      </c>
      <c r="CP204" s="787"/>
      <c r="CQ204" s="770">
        <f t="shared" ref="CQ204:CQ206" si="1786">SUM(CP204*BT204*(30+4))</f>
        <v>0</v>
      </c>
      <c r="CR204" s="787"/>
      <c r="CS204" s="788">
        <f t="shared" ref="CS204:CS206" si="1787">SUM(CR204*BT204*3)</f>
        <v>0</v>
      </c>
      <c r="CT204" s="787"/>
      <c r="CU204" s="788">
        <f t="shared" ref="CU204:CU206" si="1788">SUM(CT204*BT204/3)</f>
        <v>0</v>
      </c>
      <c r="CV204" s="787"/>
      <c r="CW204" s="788">
        <f t="shared" ref="CW204:CW206" si="1789">SUM(CV204*BT204*2/3)</f>
        <v>0</v>
      </c>
      <c r="CX204" s="787"/>
      <c r="CY204" s="767">
        <f t="shared" si="1778"/>
        <v>0</v>
      </c>
      <c r="CZ204" s="787"/>
      <c r="DA204" s="788">
        <f>SUM(CZ204*BV204)</f>
        <v>0</v>
      </c>
      <c r="DB204" s="787"/>
      <c r="DC204" s="767">
        <f t="shared" ref="DC204:DC206" si="1790">SUM(DB204*BT204*2)</f>
        <v>0</v>
      </c>
      <c r="DD204" s="787"/>
      <c r="DE204" s="788">
        <f>SUM(BV204*DD204*6)</f>
        <v>0</v>
      </c>
      <c r="DF204" s="787"/>
      <c r="DG204" s="788">
        <f t="shared" si="1779"/>
        <v>0</v>
      </c>
      <c r="DH204" s="787"/>
      <c r="DI204" s="788">
        <f t="shared" ref="DI204:DI206" si="1791">SUM(BV204*DH204*6)</f>
        <v>0</v>
      </c>
      <c r="DJ204" s="787"/>
      <c r="DK204" s="788">
        <f t="shared" si="1697"/>
        <v>0</v>
      </c>
      <c r="DL204" s="787"/>
      <c r="DM204" s="788">
        <f t="shared" ref="DM204:DM206" si="1792">SUM(DL204*BW204*5*6)</f>
        <v>0</v>
      </c>
      <c r="DN204" s="787"/>
      <c r="DO204" s="788">
        <f t="shared" ref="DO204:DO206" si="1793">SUM(DN204*BW204*4*6)</f>
        <v>0</v>
      </c>
      <c r="DP204" s="787"/>
      <c r="DQ204" s="788">
        <f t="shared" ref="DQ204:DQ206" si="1794">SUM(DP204*50)</f>
        <v>0</v>
      </c>
      <c r="DR204" s="788">
        <f t="shared" si="1780"/>
        <v>5.2</v>
      </c>
      <c r="DS204" s="788">
        <f t="shared" si="1781"/>
        <v>4</v>
      </c>
      <c r="DT204" s="84"/>
      <c r="DU204" s="424"/>
      <c r="DV204" s="424"/>
      <c r="DW204" s="424"/>
      <c r="DX204" s="424"/>
      <c r="DY204" s="424"/>
      <c r="DZ204" s="965"/>
      <c r="EA204" s="965"/>
      <c r="EB204" s="764"/>
      <c r="EC204" s="424"/>
      <c r="ED204" s="424"/>
      <c r="EE204" s="424"/>
      <c r="EF204" s="424"/>
      <c r="EG204" s="424"/>
      <c r="EH204" s="424"/>
      <c r="EI204" s="424"/>
      <c r="EJ204" s="429">
        <f t="shared" si="1721"/>
        <v>12</v>
      </c>
      <c r="EK204" s="429">
        <f t="shared" si="1722"/>
        <v>12</v>
      </c>
      <c r="EL204" s="429">
        <f t="shared" si="1723"/>
        <v>6</v>
      </c>
      <c r="EM204" s="1058">
        <f t="shared" si="1724"/>
        <v>6</v>
      </c>
      <c r="EN204" s="1058">
        <f t="shared" si="1725"/>
        <v>6</v>
      </c>
      <c r="EO204" s="1058">
        <f t="shared" si="1726"/>
        <v>12</v>
      </c>
      <c r="EP204" s="1058">
        <f t="shared" si="1727"/>
        <v>0</v>
      </c>
      <c r="EQ204" s="1058">
        <f t="shared" si="1728"/>
        <v>0</v>
      </c>
      <c r="ER204" s="1058">
        <f t="shared" si="1729"/>
        <v>0</v>
      </c>
      <c r="ES204" s="1058">
        <f t="shared" si="1730"/>
        <v>0</v>
      </c>
      <c r="ET204" s="1058">
        <f t="shared" si="1731"/>
        <v>0</v>
      </c>
      <c r="EU204" s="1058">
        <f t="shared" si="1732"/>
        <v>0</v>
      </c>
      <c r="EV204" s="1058">
        <f t="shared" si="1733"/>
        <v>0</v>
      </c>
      <c r="EW204" s="1058">
        <f t="shared" si="1734"/>
        <v>3.5999999999999996</v>
      </c>
      <c r="EX204" s="1058">
        <f t="shared" si="1735"/>
        <v>0</v>
      </c>
      <c r="EY204" s="1058">
        <f t="shared" si="1736"/>
        <v>0</v>
      </c>
      <c r="EZ204" s="1058">
        <f t="shared" si="1737"/>
        <v>0</v>
      </c>
      <c r="FA204" s="1058">
        <f t="shared" si="1738"/>
        <v>0</v>
      </c>
      <c r="FB204" s="1058">
        <f t="shared" si="1739"/>
        <v>0</v>
      </c>
      <c r="FC204" s="1058">
        <f t="shared" si="1740"/>
        <v>0</v>
      </c>
      <c r="FD204" s="1058">
        <f t="shared" si="1741"/>
        <v>0</v>
      </c>
      <c r="FE204" s="1058">
        <f t="shared" si="1742"/>
        <v>0</v>
      </c>
      <c r="FF204" s="1058">
        <f t="shared" si="1743"/>
        <v>0</v>
      </c>
      <c r="FG204" s="1058">
        <f t="shared" si="1744"/>
        <v>0</v>
      </c>
      <c r="FH204" s="1058">
        <f t="shared" si="1745"/>
        <v>0</v>
      </c>
      <c r="FI204" s="1058">
        <f t="shared" si="1746"/>
        <v>0</v>
      </c>
      <c r="FJ204" s="1058">
        <f t="shared" si="1747"/>
        <v>0</v>
      </c>
      <c r="FK204" s="1058">
        <f t="shared" si="1748"/>
        <v>0</v>
      </c>
      <c r="FL204" s="1058">
        <f t="shared" si="1749"/>
        <v>0</v>
      </c>
      <c r="FM204" s="1058">
        <f t="shared" si="1750"/>
        <v>0</v>
      </c>
      <c r="FN204" s="1058">
        <f t="shared" si="1751"/>
        <v>0</v>
      </c>
      <c r="FO204" s="1059">
        <f t="shared" si="1752"/>
        <v>0</v>
      </c>
      <c r="FP204" s="1058">
        <f t="shared" si="1753"/>
        <v>1</v>
      </c>
      <c r="FQ204" s="1058">
        <f t="shared" si="1754"/>
        <v>12</v>
      </c>
      <c r="FR204" s="1058">
        <f t="shared" si="1755"/>
        <v>0</v>
      </c>
      <c r="FS204" s="1058">
        <f t="shared" si="1756"/>
        <v>0</v>
      </c>
      <c r="FT204" s="1058">
        <f t="shared" si="1757"/>
        <v>0</v>
      </c>
      <c r="FU204" s="1058">
        <f t="shared" si="1758"/>
        <v>0</v>
      </c>
      <c r="FV204" s="1058">
        <f t="shared" si="1759"/>
        <v>0</v>
      </c>
      <c r="FW204" s="1058">
        <f t="shared" si="1760"/>
        <v>0</v>
      </c>
      <c r="FX204" s="1058">
        <f t="shared" si="1761"/>
        <v>0</v>
      </c>
      <c r="FY204" s="1058">
        <f t="shared" si="1762"/>
        <v>0</v>
      </c>
      <c r="FZ204" s="1058">
        <f t="shared" si="1763"/>
        <v>0</v>
      </c>
      <c r="GA204" s="1058">
        <f t="shared" si="1764"/>
        <v>0</v>
      </c>
      <c r="GB204" s="1058">
        <f t="shared" si="1765"/>
        <v>0</v>
      </c>
      <c r="GC204" s="1058">
        <f t="shared" si="1766"/>
        <v>0</v>
      </c>
      <c r="GE204" s="1058">
        <v>33.6</v>
      </c>
      <c r="GF204" s="1058">
        <v>30</v>
      </c>
      <c r="GG204" s="424"/>
      <c r="GH204" s="424"/>
      <c r="GI204" s="424"/>
      <c r="GJ204" s="424"/>
      <c r="GL204" s="559"/>
      <c r="GM204" s="559"/>
      <c r="GN204" s="423"/>
      <c r="GO204" s="431"/>
      <c r="GP204" s="406"/>
      <c r="GQ204" s="406"/>
      <c r="GR204" s="422"/>
    </row>
    <row r="205" spans="1:200" ht="24.95" customHeight="1" x14ac:dyDescent="0.45">
      <c r="A205" s="424"/>
      <c r="B205" s="978" t="s">
        <v>152</v>
      </c>
      <c r="C205" s="979" t="s">
        <v>185</v>
      </c>
      <c r="D205" s="940" t="s">
        <v>101</v>
      </c>
      <c r="E205" s="646" t="s">
        <v>233</v>
      </c>
      <c r="F205" s="646" t="s">
        <v>217</v>
      </c>
      <c r="G205" s="646">
        <v>5</v>
      </c>
      <c r="H205" s="646">
        <v>31</v>
      </c>
      <c r="I205" s="646">
        <v>1</v>
      </c>
      <c r="J205" s="660">
        <v>2</v>
      </c>
      <c r="K205" s="646">
        <f t="shared" si="1782"/>
        <v>4</v>
      </c>
      <c r="L205" s="645">
        <v>6</v>
      </c>
      <c r="M205" s="648">
        <f t="shared" si="1767"/>
        <v>6</v>
      </c>
      <c r="N205" s="649">
        <v>4</v>
      </c>
      <c r="O205" s="852">
        <f>SUM(N205)*I205</f>
        <v>4</v>
      </c>
      <c r="P205" s="879">
        <v>2</v>
      </c>
      <c r="Q205" s="852">
        <f t="shared" si="1769"/>
        <v>4</v>
      </c>
      <c r="R205" s="879"/>
      <c r="S205" s="852">
        <f>SUM(R205)*J205</f>
        <v>0</v>
      </c>
      <c r="T205" s="879"/>
      <c r="U205" s="880">
        <f>SUM(T205)*K205</f>
        <v>0</v>
      </c>
      <c r="V205" s="879"/>
      <c r="W205" s="880">
        <f>SUM(V205)*J205*5</f>
        <v>0</v>
      </c>
      <c r="X205" s="880">
        <f>SUM(J205*AX205*2+K205*AZ205*2)</f>
        <v>0</v>
      </c>
      <c r="Y205" s="852">
        <f t="shared" si="1771"/>
        <v>1.8</v>
      </c>
      <c r="Z205" s="879"/>
      <c r="AA205" s="880"/>
      <c r="AB205" s="879"/>
      <c r="AC205" s="852">
        <f>SUM(AB205)*3*H205/5</f>
        <v>0</v>
      </c>
      <c r="AD205" s="879"/>
      <c r="AE205" s="855">
        <f>SUM(AD205*H205*(30+4))</f>
        <v>0</v>
      </c>
      <c r="AF205" s="879"/>
      <c r="AG205" s="880">
        <f>SUM(AF205*H205*3)</f>
        <v>0</v>
      </c>
      <c r="AH205" s="879"/>
      <c r="AI205" s="880">
        <f>SUM(AH205*H205/3)</f>
        <v>0</v>
      </c>
      <c r="AJ205" s="879"/>
      <c r="AK205" s="880">
        <f>SUM(AJ205*H205*2/3)</f>
        <v>0</v>
      </c>
      <c r="AL205" s="879"/>
      <c r="AM205" s="852">
        <f t="shared" si="1772"/>
        <v>0</v>
      </c>
      <c r="AN205" s="879"/>
      <c r="AO205" s="880">
        <f t="shared" si="1709"/>
        <v>0</v>
      </c>
      <c r="AP205" s="879"/>
      <c r="AQ205" s="852">
        <f>SUM(AP205*H205*2)</f>
        <v>0</v>
      </c>
      <c r="AR205" s="879">
        <v>1</v>
      </c>
      <c r="AS205" s="852">
        <f>SUM(J205*AR205*6)</f>
        <v>12</v>
      </c>
      <c r="AT205" s="879"/>
      <c r="AU205" s="880">
        <f t="shared" si="1686"/>
        <v>0</v>
      </c>
      <c r="AV205" s="879"/>
      <c r="AW205" s="880">
        <f>SUM(J205*AV205*6)</f>
        <v>0</v>
      </c>
      <c r="AX205" s="879"/>
      <c r="AY205" s="880">
        <f t="shared" si="1712"/>
        <v>0</v>
      </c>
      <c r="AZ205" s="879"/>
      <c r="BA205" s="880">
        <f>SUM(AZ205*K205*5*6)</f>
        <v>0</v>
      </c>
      <c r="BB205" s="879"/>
      <c r="BC205" s="880">
        <f>SUM(BB205*K205*4*6)</f>
        <v>0</v>
      </c>
      <c r="BD205" s="879"/>
      <c r="BE205" s="880">
        <f>SUM(BD205*50)</f>
        <v>0</v>
      </c>
      <c r="BF205" s="880">
        <f t="shared" si="1692"/>
        <v>21.8</v>
      </c>
      <c r="BG205" s="880">
        <f t="shared" si="1693"/>
        <v>20</v>
      </c>
      <c r="BH205" s="84"/>
      <c r="BI205" s="424"/>
      <c r="BJ205" s="424"/>
      <c r="BK205" s="424"/>
      <c r="BL205" s="424"/>
      <c r="BM205" s="424"/>
      <c r="BN205" s="985" t="s">
        <v>152</v>
      </c>
      <c r="BO205" s="986" t="s">
        <v>182</v>
      </c>
      <c r="BP205" s="943" t="s">
        <v>51</v>
      </c>
      <c r="BQ205" s="653" t="s">
        <v>233</v>
      </c>
      <c r="BR205" s="653" t="s">
        <v>393</v>
      </c>
      <c r="BS205" s="654" t="s">
        <v>98</v>
      </c>
      <c r="BT205" s="656">
        <v>156</v>
      </c>
      <c r="BU205" s="653">
        <v>1</v>
      </c>
      <c r="BV205" s="660">
        <v>7</v>
      </c>
      <c r="BW205" s="660">
        <f>SUM(BV205)*2</f>
        <v>14</v>
      </c>
      <c r="BX205" s="652">
        <v>2</v>
      </c>
      <c r="BY205" s="655">
        <f>SUM(BZ205+CB205+CD205+CF205+CH205)</f>
        <v>2</v>
      </c>
      <c r="BZ205" s="604">
        <v>2</v>
      </c>
      <c r="CA205" s="767">
        <f>SUM(BZ205)*BU205</f>
        <v>2</v>
      </c>
      <c r="CB205" s="796"/>
      <c r="CC205" s="767">
        <f>CB205*BV205</f>
        <v>0</v>
      </c>
      <c r="CD205" s="796"/>
      <c r="CE205" s="767">
        <f>SUM(CD205)*BV205</f>
        <v>0</v>
      </c>
      <c r="CF205" s="773"/>
      <c r="CG205" s="791">
        <f>SUM(CF205)*BW205</f>
        <v>0</v>
      </c>
      <c r="CH205" s="773"/>
      <c r="CI205" s="791">
        <f>SUM(CH205)*BV205*5</f>
        <v>0</v>
      </c>
      <c r="CJ205" s="791">
        <f>SUM(BV205*DJ205*2+BW205*DL205*2)</f>
        <v>0</v>
      </c>
      <c r="CK205" s="767">
        <f>SUM(BX205*15/100*BV205)</f>
        <v>2.1</v>
      </c>
      <c r="CL205" s="773"/>
      <c r="CM205" s="791"/>
      <c r="CN205" s="773"/>
      <c r="CO205" s="767">
        <f>SUM(CN205)*3*BT205/5</f>
        <v>0</v>
      </c>
      <c r="CP205" s="773"/>
      <c r="CQ205" s="770">
        <f>SUM(CP205*BT205*(30+4))</f>
        <v>0</v>
      </c>
      <c r="CR205" s="773"/>
      <c r="CS205" s="791">
        <f>SUM(CR205*BT205*3)</f>
        <v>0</v>
      </c>
      <c r="CT205" s="773"/>
      <c r="CU205" s="791">
        <f>SUM(CT205*BT205/3)</f>
        <v>0</v>
      </c>
      <c r="CV205" s="773"/>
      <c r="CW205" s="791">
        <f>SUM(CV205*BT205*2/3)</f>
        <v>0</v>
      </c>
      <c r="CX205" s="773"/>
      <c r="CY205" s="767">
        <f t="shared" si="1778"/>
        <v>0</v>
      </c>
      <c r="CZ205" s="773"/>
      <c r="DA205" s="791">
        <f>SUM(CZ205*BV205)</f>
        <v>0</v>
      </c>
      <c r="DB205" s="773"/>
      <c r="DC205" s="767">
        <f>SUM(DB205*BT205*2)</f>
        <v>0</v>
      </c>
      <c r="DD205" s="773"/>
      <c r="DE205" s="791">
        <f>SUM(BV205*DD205*6)</f>
        <v>0</v>
      </c>
      <c r="DF205" s="773"/>
      <c r="DG205" s="769">
        <f t="shared" si="1779"/>
        <v>0</v>
      </c>
      <c r="DH205" s="773"/>
      <c r="DI205" s="791">
        <f>SUM(BV205*DH205*6)</f>
        <v>0</v>
      </c>
      <c r="DJ205" s="773"/>
      <c r="DK205" s="791">
        <f t="shared" si="1697"/>
        <v>0</v>
      </c>
      <c r="DL205" s="773"/>
      <c r="DM205" s="791">
        <f>SUM(DL205*BW205*5*6)</f>
        <v>0</v>
      </c>
      <c r="DN205" s="773"/>
      <c r="DO205" s="791">
        <f>SUM(DN205*BW205*4*6)</f>
        <v>0</v>
      </c>
      <c r="DP205" s="773"/>
      <c r="DQ205" s="791">
        <f>SUM(DP205*50)</f>
        <v>0</v>
      </c>
      <c r="DR205" s="769">
        <f t="shared" si="1780"/>
        <v>4.0999999999999996</v>
      </c>
      <c r="DS205" s="769">
        <f t="shared" si="1781"/>
        <v>2</v>
      </c>
      <c r="DT205" s="84"/>
      <c r="DU205" s="424"/>
      <c r="DV205" s="424"/>
      <c r="DW205" s="424"/>
      <c r="DX205" s="424"/>
      <c r="DY205" s="424"/>
      <c r="DZ205" s="965"/>
      <c r="EA205" s="965"/>
      <c r="EB205" s="764"/>
      <c r="EC205" s="424"/>
      <c r="ED205" s="424"/>
      <c r="EE205" s="424"/>
      <c r="EF205" s="424"/>
      <c r="EG205" s="424"/>
      <c r="EH205" s="424"/>
      <c r="EI205" s="424"/>
      <c r="EJ205" s="429">
        <f t="shared" si="1721"/>
        <v>8</v>
      </c>
      <c r="EK205" s="429">
        <f t="shared" si="1722"/>
        <v>8</v>
      </c>
      <c r="EL205" s="429">
        <f t="shared" si="1723"/>
        <v>6</v>
      </c>
      <c r="EM205" s="1058">
        <f t="shared" si="1724"/>
        <v>6</v>
      </c>
      <c r="EN205" s="1058">
        <f t="shared" si="1725"/>
        <v>2</v>
      </c>
      <c r="EO205" s="1058">
        <f t="shared" si="1726"/>
        <v>4</v>
      </c>
      <c r="EP205" s="1058">
        <f t="shared" si="1727"/>
        <v>0</v>
      </c>
      <c r="EQ205" s="1058">
        <f t="shared" si="1728"/>
        <v>0</v>
      </c>
      <c r="ER205" s="1058">
        <f t="shared" si="1729"/>
        <v>0</v>
      </c>
      <c r="ES205" s="1058">
        <f t="shared" si="1730"/>
        <v>0</v>
      </c>
      <c r="ET205" s="1058">
        <f t="shared" si="1731"/>
        <v>0</v>
      </c>
      <c r="EU205" s="1058">
        <f t="shared" si="1732"/>
        <v>0</v>
      </c>
      <c r="EV205" s="1058">
        <f t="shared" si="1733"/>
        <v>0</v>
      </c>
      <c r="EW205" s="1058">
        <f t="shared" si="1734"/>
        <v>3.9000000000000004</v>
      </c>
      <c r="EX205" s="1058">
        <f t="shared" si="1735"/>
        <v>0</v>
      </c>
      <c r="EY205" s="1058">
        <f t="shared" si="1736"/>
        <v>0</v>
      </c>
      <c r="EZ205" s="1058">
        <f t="shared" si="1737"/>
        <v>0</v>
      </c>
      <c r="FA205" s="1058">
        <f t="shared" si="1738"/>
        <v>0</v>
      </c>
      <c r="FB205" s="1058">
        <f t="shared" si="1739"/>
        <v>0</v>
      </c>
      <c r="FC205" s="1058">
        <f t="shared" si="1740"/>
        <v>0</v>
      </c>
      <c r="FD205" s="1058">
        <f t="shared" si="1741"/>
        <v>0</v>
      </c>
      <c r="FE205" s="1058">
        <f t="shared" si="1742"/>
        <v>0</v>
      </c>
      <c r="FF205" s="1058">
        <f t="shared" si="1743"/>
        <v>0</v>
      </c>
      <c r="FG205" s="1058">
        <f t="shared" si="1744"/>
        <v>0</v>
      </c>
      <c r="FH205" s="1058">
        <f t="shared" si="1745"/>
        <v>0</v>
      </c>
      <c r="FI205" s="1058">
        <f t="shared" si="1746"/>
        <v>0</v>
      </c>
      <c r="FJ205" s="1058">
        <f t="shared" si="1747"/>
        <v>0</v>
      </c>
      <c r="FK205" s="1058">
        <f t="shared" si="1748"/>
        <v>0</v>
      </c>
      <c r="FL205" s="1058">
        <f t="shared" si="1749"/>
        <v>0</v>
      </c>
      <c r="FM205" s="1058">
        <f t="shared" si="1750"/>
        <v>0</v>
      </c>
      <c r="FN205" s="1058">
        <f t="shared" si="1751"/>
        <v>0</v>
      </c>
      <c r="FO205" s="1059">
        <f t="shared" si="1752"/>
        <v>0</v>
      </c>
      <c r="FP205" s="1058">
        <f t="shared" si="1753"/>
        <v>1</v>
      </c>
      <c r="FQ205" s="1058">
        <f t="shared" si="1754"/>
        <v>12</v>
      </c>
      <c r="FR205" s="1058">
        <f t="shared" si="1755"/>
        <v>0</v>
      </c>
      <c r="FS205" s="1058">
        <f t="shared" si="1756"/>
        <v>0</v>
      </c>
      <c r="FT205" s="1058">
        <f t="shared" si="1757"/>
        <v>0</v>
      </c>
      <c r="FU205" s="1058">
        <f t="shared" si="1758"/>
        <v>0</v>
      </c>
      <c r="FV205" s="1058">
        <f t="shared" si="1759"/>
        <v>0</v>
      </c>
      <c r="FW205" s="1058">
        <f t="shared" si="1760"/>
        <v>0</v>
      </c>
      <c r="FX205" s="1058">
        <f t="shared" si="1761"/>
        <v>0</v>
      </c>
      <c r="FY205" s="1058">
        <f t="shared" si="1762"/>
        <v>0</v>
      </c>
      <c r="FZ205" s="1058">
        <f t="shared" si="1763"/>
        <v>0</v>
      </c>
      <c r="GA205" s="1058">
        <f t="shared" si="1764"/>
        <v>0</v>
      </c>
      <c r="GB205" s="1058">
        <f t="shared" si="1765"/>
        <v>0</v>
      </c>
      <c r="GC205" s="1058">
        <f t="shared" si="1766"/>
        <v>0</v>
      </c>
      <c r="GE205" s="1058">
        <v>25.9</v>
      </c>
      <c r="GF205" s="1058">
        <v>22</v>
      </c>
      <c r="GG205" s="424"/>
      <c r="GH205" s="424"/>
      <c r="GI205" s="424"/>
      <c r="GJ205" s="424"/>
      <c r="GL205" s="559"/>
      <c r="GM205" s="559"/>
      <c r="GN205" s="423"/>
      <c r="GO205" s="431"/>
      <c r="GP205" s="406"/>
      <c r="GQ205" s="406"/>
      <c r="GR205" s="422"/>
    </row>
    <row r="206" spans="1:200" ht="24.95" customHeight="1" x14ac:dyDescent="0.45">
      <c r="A206" s="424"/>
      <c r="B206" s="978" t="s">
        <v>152</v>
      </c>
      <c r="C206" s="979" t="s">
        <v>182</v>
      </c>
      <c r="D206" s="940" t="s">
        <v>51</v>
      </c>
      <c r="E206" s="646" t="s">
        <v>233</v>
      </c>
      <c r="F206" s="646" t="s">
        <v>331</v>
      </c>
      <c r="G206" s="646" t="s">
        <v>214</v>
      </c>
      <c r="H206" s="646">
        <v>108</v>
      </c>
      <c r="I206" s="646">
        <v>1</v>
      </c>
      <c r="J206" s="660">
        <v>5</v>
      </c>
      <c r="K206" s="646">
        <f t="shared" si="1782"/>
        <v>10</v>
      </c>
      <c r="L206" s="645">
        <v>2</v>
      </c>
      <c r="M206" s="648">
        <f t="shared" si="1767"/>
        <v>2</v>
      </c>
      <c r="N206" s="649">
        <v>2</v>
      </c>
      <c r="O206" s="852">
        <f t="shared" si="1768"/>
        <v>2</v>
      </c>
      <c r="P206" s="879"/>
      <c r="Q206" s="852">
        <f t="shared" si="1769"/>
        <v>0</v>
      </c>
      <c r="R206" s="879"/>
      <c r="S206" s="852">
        <f t="shared" si="1700"/>
        <v>0</v>
      </c>
      <c r="T206" s="879"/>
      <c r="U206" s="880">
        <f t="shared" si="1701"/>
        <v>0</v>
      </c>
      <c r="V206" s="879"/>
      <c r="W206" s="880">
        <f t="shared" si="1702"/>
        <v>0</v>
      </c>
      <c r="X206" s="880">
        <f t="shared" si="1770"/>
        <v>0</v>
      </c>
      <c r="Y206" s="852">
        <f t="shared" si="1771"/>
        <v>1.5</v>
      </c>
      <c r="Z206" s="879"/>
      <c r="AA206" s="880"/>
      <c r="AB206" s="879"/>
      <c r="AC206" s="852">
        <f t="shared" si="1783"/>
        <v>0</v>
      </c>
      <c r="AD206" s="879"/>
      <c r="AE206" s="855">
        <f t="shared" si="1704"/>
        <v>0</v>
      </c>
      <c r="AF206" s="879"/>
      <c r="AG206" s="880">
        <f t="shared" si="1705"/>
        <v>0</v>
      </c>
      <c r="AH206" s="879"/>
      <c r="AI206" s="880">
        <f t="shared" si="1706"/>
        <v>0</v>
      </c>
      <c r="AJ206" s="879"/>
      <c r="AK206" s="880">
        <f t="shared" ref="AK206" si="1795">SUM(AJ206*H206*2/3)</f>
        <v>0</v>
      </c>
      <c r="AL206" s="879"/>
      <c r="AM206" s="852">
        <f t="shared" si="1772"/>
        <v>0</v>
      </c>
      <c r="AN206" s="879"/>
      <c r="AO206" s="880">
        <f t="shared" si="1709"/>
        <v>0</v>
      </c>
      <c r="AP206" s="879"/>
      <c r="AQ206" s="852">
        <f t="shared" si="1710"/>
        <v>0</v>
      </c>
      <c r="AR206" s="879"/>
      <c r="AS206" s="852">
        <f>SUM(J206*AR206*6)</f>
        <v>0</v>
      </c>
      <c r="AT206" s="879"/>
      <c r="AU206" s="880">
        <f t="shared" si="1686"/>
        <v>0</v>
      </c>
      <c r="AV206" s="879"/>
      <c r="AW206" s="880">
        <f t="shared" si="1784"/>
        <v>0</v>
      </c>
      <c r="AX206" s="879"/>
      <c r="AY206" s="880">
        <f t="shared" si="1712"/>
        <v>0</v>
      </c>
      <c r="AZ206" s="879"/>
      <c r="BA206" s="880">
        <f t="shared" si="1713"/>
        <v>0</v>
      </c>
      <c r="BB206" s="879"/>
      <c r="BC206" s="880">
        <f t="shared" si="1714"/>
        <v>0</v>
      </c>
      <c r="BD206" s="879"/>
      <c r="BE206" s="880">
        <f t="shared" si="1715"/>
        <v>0</v>
      </c>
      <c r="BF206" s="880">
        <f t="shared" si="1692"/>
        <v>3.5</v>
      </c>
      <c r="BG206" s="880">
        <f t="shared" si="1693"/>
        <v>2</v>
      </c>
      <c r="BH206" s="84"/>
      <c r="BI206" s="424"/>
      <c r="BJ206" s="424"/>
      <c r="BK206" s="424"/>
      <c r="BL206" s="424"/>
      <c r="BM206" s="424"/>
      <c r="BN206" s="978" t="s">
        <v>152</v>
      </c>
      <c r="BO206" s="979" t="s">
        <v>185</v>
      </c>
      <c r="BP206" s="940" t="s">
        <v>101</v>
      </c>
      <c r="BQ206" s="646" t="s">
        <v>233</v>
      </c>
      <c r="BR206" s="646" t="s">
        <v>216</v>
      </c>
      <c r="BS206" s="646" t="s">
        <v>98</v>
      </c>
      <c r="BT206" s="646">
        <v>83</v>
      </c>
      <c r="BU206" s="646">
        <v>1</v>
      </c>
      <c r="BV206" s="660">
        <v>3</v>
      </c>
      <c r="BW206" s="660">
        <f>SUM(BV206)*2</f>
        <v>6</v>
      </c>
      <c r="BX206" s="645">
        <v>2</v>
      </c>
      <c r="BY206" s="648">
        <f t="shared" si="1774"/>
        <v>2</v>
      </c>
      <c r="BZ206" s="649">
        <v>2</v>
      </c>
      <c r="CA206" s="767">
        <f t="shared" si="1775"/>
        <v>2</v>
      </c>
      <c r="CB206" s="796"/>
      <c r="CC206" s="767">
        <f t="shared" si="1776"/>
        <v>0</v>
      </c>
      <c r="CD206" s="796"/>
      <c r="CE206" s="767">
        <f t="shared" si="1716"/>
        <v>0</v>
      </c>
      <c r="CF206" s="785"/>
      <c r="CG206" s="786">
        <f t="shared" si="1717"/>
        <v>0</v>
      </c>
      <c r="CH206" s="785"/>
      <c r="CI206" s="786">
        <f t="shared" si="1718"/>
        <v>0</v>
      </c>
      <c r="CJ206" s="786">
        <f t="shared" si="1777"/>
        <v>0</v>
      </c>
      <c r="CK206" s="767">
        <f>SUM(BX206*15/100*BV206)</f>
        <v>0.89999999999999991</v>
      </c>
      <c r="CL206" s="785"/>
      <c r="CM206" s="786"/>
      <c r="CN206" s="785"/>
      <c r="CO206" s="767">
        <f t="shared" si="1785"/>
        <v>0</v>
      </c>
      <c r="CP206" s="785"/>
      <c r="CQ206" s="770">
        <f t="shared" si="1786"/>
        <v>0</v>
      </c>
      <c r="CR206" s="785"/>
      <c r="CS206" s="786">
        <f t="shared" si="1787"/>
        <v>0</v>
      </c>
      <c r="CT206" s="785"/>
      <c r="CU206" s="786">
        <f t="shared" si="1788"/>
        <v>0</v>
      </c>
      <c r="CV206" s="785"/>
      <c r="CW206" s="786">
        <f t="shared" si="1789"/>
        <v>0</v>
      </c>
      <c r="CX206" s="785"/>
      <c r="CY206" s="767">
        <f t="shared" si="1778"/>
        <v>0</v>
      </c>
      <c r="CZ206" s="785"/>
      <c r="DA206" s="786">
        <f>SUM(CZ206*BV206)</f>
        <v>0</v>
      </c>
      <c r="DB206" s="785"/>
      <c r="DC206" s="767">
        <f t="shared" si="1790"/>
        <v>0</v>
      </c>
      <c r="DD206" s="785"/>
      <c r="DE206" s="786">
        <f>DD206*BV206*6</f>
        <v>0</v>
      </c>
      <c r="DF206" s="785"/>
      <c r="DG206" s="786">
        <f t="shared" si="1779"/>
        <v>0</v>
      </c>
      <c r="DH206" s="785"/>
      <c r="DI206" s="786">
        <f t="shared" si="1791"/>
        <v>0</v>
      </c>
      <c r="DJ206" s="785"/>
      <c r="DK206" s="786">
        <f t="shared" si="1697"/>
        <v>0</v>
      </c>
      <c r="DL206" s="785"/>
      <c r="DM206" s="786">
        <f t="shared" si="1792"/>
        <v>0</v>
      </c>
      <c r="DN206" s="785"/>
      <c r="DO206" s="786">
        <f t="shared" si="1793"/>
        <v>0</v>
      </c>
      <c r="DP206" s="785"/>
      <c r="DQ206" s="786">
        <f t="shared" si="1794"/>
        <v>0</v>
      </c>
      <c r="DR206" s="786">
        <f t="shared" si="1780"/>
        <v>2.9</v>
      </c>
      <c r="DS206" s="786">
        <f t="shared" si="1781"/>
        <v>2</v>
      </c>
      <c r="DT206" s="84"/>
      <c r="DU206" s="424"/>
      <c r="DV206" s="424"/>
      <c r="DW206" s="424"/>
      <c r="DX206" s="424"/>
      <c r="DY206" s="424"/>
      <c r="DZ206" s="965"/>
      <c r="EA206" s="965"/>
      <c r="EB206" s="764"/>
      <c r="EC206" s="424"/>
      <c r="ED206" s="424"/>
      <c r="EE206" s="424"/>
      <c r="EF206" s="424"/>
      <c r="EG206" s="424"/>
      <c r="EH206" s="424"/>
      <c r="EI206" s="424"/>
      <c r="EJ206" s="429">
        <f t="shared" si="1721"/>
        <v>4</v>
      </c>
      <c r="EK206" s="429">
        <f t="shared" si="1722"/>
        <v>4</v>
      </c>
      <c r="EL206" s="429">
        <f t="shared" si="1723"/>
        <v>4</v>
      </c>
      <c r="EM206" s="1058">
        <f t="shared" si="1724"/>
        <v>4</v>
      </c>
      <c r="EN206" s="1058">
        <f t="shared" si="1725"/>
        <v>0</v>
      </c>
      <c r="EO206" s="1058">
        <f t="shared" si="1726"/>
        <v>0</v>
      </c>
      <c r="EP206" s="1058">
        <f t="shared" si="1727"/>
        <v>0</v>
      </c>
      <c r="EQ206" s="1058">
        <f t="shared" si="1728"/>
        <v>0</v>
      </c>
      <c r="ER206" s="1058">
        <f t="shared" si="1729"/>
        <v>0</v>
      </c>
      <c r="ES206" s="1058">
        <f t="shared" si="1730"/>
        <v>0</v>
      </c>
      <c r="ET206" s="1058">
        <f t="shared" si="1731"/>
        <v>0</v>
      </c>
      <c r="EU206" s="1058">
        <f t="shared" si="1732"/>
        <v>0</v>
      </c>
      <c r="EV206" s="1058">
        <f t="shared" si="1733"/>
        <v>0</v>
      </c>
      <c r="EW206" s="1058">
        <f t="shared" si="1734"/>
        <v>2.4</v>
      </c>
      <c r="EX206" s="1058">
        <f t="shared" si="1735"/>
        <v>0</v>
      </c>
      <c r="EY206" s="1058">
        <f t="shared" si="1736"/>
        <v>0</v>
      </c>
      <c r="EZ206" s="1058">
        <f t="shared" si="1737"/>
        <v>0</v>
      </c>
      <c r="FA206" s="1058">
        <f t="shared" si="1738"/>
        <v>0</v>
      </c>
      <c r="FB206" s="1058">
        <f t="shared" si="1739"/>
        <v>0</v>
      </c>
      <c r="FC206" s="1058">
        <f t="shared" si="1740"/>
        <v>0</v>
      </c>
      <c r="FD206" s="1058">
        <f t="shared" si="1741"/>
        <v>0</v>
      </c>
      <c r="FE206" s="1058">
        <f t="shared" si="1742"/>
        <v>0</v>
      </c>
      <c r="FF206" s="1058">
        <f t="shared" si="1743"/>
        <v>0</v>
      </c>
      <c r="FG206" s="1058">
        <f t="shared" si="1744"/>
        <v>0</v>
      </c>
      <c r="FH206" s="1058">
        <f t="shared" si="1745"/>
        <v>0</v>
      </c>
      <c r="FI206" s="1058">
        <f t="shared" si="1746"/>
        <v>0</v>
      </c>
      <c r="FJ206" s="1058">
        <f t="shared" si="1747"/>
        <v>0</v>
      </c>
      <c r="FK206" s="1058">
        <f t="shared" si="1748"/>
        <v>0</v>
      </c>
      <c r="FL206" s="1058">
        <f t="shared" si="1749"/>
        <v>0</v>
      </c>
      <c r="FM206" s="1058">
        <f t="shared" si="1750"/>
        <v>0</v>
      </c>
      <c r="FN206" s="1058">
        <f t="shared" si="1751"/>
        <v>0</v>
      </c>
      <c r="FO206" s="1059">
        <f t="shared" si="1752"/>
        <v>0</v>
      </c>
      <c r="FP206" s="1058">
        <f t="shared" si="1753"/>
        <v>0</v>
      </c>
      <c r="FQ206" s="1058">
        <f t="shared" si="1754"/>
        <v>0</v>
      </c>
      <c r="FR206" s="1058">
        <f t="shared" si="1755"/>
        <v>0</v>
      </c>
      <c r="FS206" s="1058">
        <f t="shared" si="1756"/>
        <v>0</v>
      </c>
      <c r="FT206" s="1058">
        <f t="shared" si="1757"/>
        <v>0</v>
      </c>
      <c r="FU206" s="1058">
        <f t="shared" si="1758"/>
        <v>0</v>
      </c>
      <c r="FV206" s="1058">
        <f t="shared" si="1759"/>
        <v>0</v>
      </c>
      <c r="FW206" s="1058">
        <f t="shared" si="1760"/>
        <v>0</v>
      </c>
      <c r="FX206" s="1058">
        <f t="shared" si="1761"/>
        <v>0</v>
      </c>
      <c r="FY206" s="1058">
        <f t="shared" si="1762"/>
        <v>0</v>
      </c>
      <c r="FZ206" s="1058">
        <f t="shared" si="1763"/>
        <v>0</v>
      </c>
      <c r="GA206" s="1058">
        <f t="shared" si="1764"/>
        <v>0</v>
      </c>
      <c r="GB206" s="1058">
        <f t="shared" si="1765"/>
        <v>0</v>
      </c>
      <c r="GC206" s="1058">
        <f t="shared" si="1766"/>
        <v>0</v>
      </c>
      <c r="GE206" s="1058">
        <v>6.4</v>
      </c>
      <c r="GF206" s="1058">
        <v>4</v>
      </c>
      <c r="GG206" s="424"/>
      <c r="GH206" s="424"/>
      <c r="GI206" s="424"/>
      <c r="GJ206" s="424"/>
      <c r="GL206" s="559"/>
      <c r="GM206" s="559"/>
      <c r="GN206" s="423"/>
      <c r="GO206" s="431"/>
      <c r="GP206" s="406"/>
      <c r="GQ206" s="406"/>
      <c r="GR206" s="422"/>
    </row>
    <row r="207" spans="1:200" ht="24.95" customHeight="1" x14ac:dyDescent="0.45">
      <c r="A207" s="424"/>
      <c r="B207" s="965"/>
      <c r="C207" s="965"/>
      <c r="D207" s="764"/>
      <c r="E207" s="424"/>
      <c r="F207" s="424"/>
      <c r="G207" s="424"/>
      <c r="H207" s="424"/>
      <c r="I207" s="424"/>
      <c r="J207" s="541"/>
      <c r="K207" s="424"/>
      <c r="L207" s="424"/>
      <c r="M207" s="608">
        <f t="shared" ref="M207:M211" si="1796">SUM(N207+P207+T207+V207+AR207*2)</f>
        <v>0</v>
      </c>
      <c r="N207" s="70"/>
      <c r="O207" s="852"/>
      <c r="P207" s="866"/>
      <c r="Q207" s="852"/>
      <c r="R207" s="866"/>
      <c r="S207" s="852"/>
      <c r="T207" s="866"/>
      <c r="U207" s="867"/>
      <c r="V207" s="866"/>
      <c r="W207" s="867"/>
      <c r="X207" s="852"/>
      <c r="Y207" s="852"/>
      <c r="Z207" s="866"/>
      <c r="AA207" s="867"/>
      <c r="AB207" s="866"/>
      <c r="AC207" s="852"/>
      <c r="AD207" s="866"/>
      <c r="AE207" s="855"/>
      <c r="AF207" s="866"/>
      <c r="AG207" s="867"/>
      <c r="AH207" s="866"/>
      <c r="AI207" s="867"/>
      <c r="AJ207" s="866"/>
      <c r="AK207" s="867"/>
      <c r="AL207" s="866"/>
      <c r="AM207" s="852"/>
      <c r="AN207" s="866"/>
      <c r="AO207" s="867"/>
      <c r="AP207" s="866"/>
      <c r="AQ207" s="852"/>
      <c r="AR207" s="866"/>
      <c r="AS207" s="852"/>
      <c r="AT207" s="866"/>
      <c r="AU207" s="867"/>
      <c r="AV207" s="866"/>
      <c r="AW207" s="867"/>
      <c r="AX207" s="866"/>
      <c r="AY207" s="867"/>
      <c r="AZ207" s="866"/>
      <c r="BA207" s="867"/>
      <c r="BB207" s="866"/>
      <c r="BC207" s="867"/>
      <c r="BD207" s="866"/>
      <c r="BE207" s="867"/>
      <c r="BF207" s="867"/>
      <c r="BG207" s="867">
        <f t="shared" ref="BG207:BG211" si="1797">SUM(AO207+BE207+BC207+BA207+AY207+AW207+AS207+AQ207+AK207+AM207+AI207+AG207+AE207+AC207+AA207+Y207+X207+W207+U207+Q207+O207+S207+AU207)</f>
        <v>0</v>
      </c>
      <c r="BH207" s="84"/>
      <c r="BI207" s="424"/>
      <c r="BJ207" s="424"/>
      <c r="BK207" s="424"/>
      <c r="BL207" s="424"/>
      <c r="BM207" s="424"/>
      <c r="BN207" s="965"/>
      <c r="BO207" s="965"/>
      <c r="BP207" s="764"/>
      <c r="BQ207" s="424"/>
      <c r="BR207" s="424"/>
      <c r="BS207" s="424"/>
      <c r="BT207" s="424"/>
      <c r="BU207" s="424"/>
      <c r="BV207" s="541"/>
      <c r="BW207" s="541"/>
      <c r="BX207" s="424"/>
      <c r="BY207" s="608">
        <f t="shared" ref="BY207:BY211" si="1798">SUM(BZ207+CB207+CF207+CH207+DD207*2)</f>
        <v>0</v>
      </c>
      <c r="BZ207" s="70"/>
      <c r="CA207" s="767"/>
      <c r="CB207" s="796"/>
      <c r="CC207" s="767"/>
      <c r="CD207" s="796"/>
      <c r="CE207" s="767"/>
      <c r="CF207" s="780"/>
      <c r="CG207" s="612"/>
      <c r="CH207" s="780"/>
      <c r="CI207" s="612"/>
      <c r="CJ207" s="612"/>
      <c r="CK207" s="767"/>
      <c r="CL207" s="780"/>
      <c r="CM207" s="612"/>
      <c r="CN207" s="780"/>
      <c r="CO207" s="767"/>
      <c r="CP207" s="780"/>
      <c r="CQ207" s="770"/>
      <c r="CR207" s="780"/>
      <c r="CS207" s="612"/>
      <c r="CT207" s="780"/>
      <c r="CU207" s="612"/>
      <c r="CV207" s="780"/>
      <c r="CW207" s="612"/>
      <c r="CX207" s="780"/>
      <c r="CY207" s="767"/>
      <c r="CZ207" s="780"/>
      <c r="DA207" s="612"/>
      <c r="DB207" s="780"/>
      <c r="DC207" s="767"/>
      <c r="DD207" s="780"/>
      <c r="DE207" s="612"/>
      <c r="DF207" s="780"/>
      <c r="DG207" s="612"/>
      <c r="DH207" s="780"/>
      <c r="DI207" s="612"/>
      <c r="DJ207" s="780"/>
      <c r="DK207" s="612"/>
      <c r="DL207" s="780"/>
      <c r="DM207" s="612"/>
      <c r="DN207" s="780"/>
      <c r="DO207" s="612"/>
      <c r="DP207" s="780"/>
      <c r="DQ207" s="612"/>
      <c r="DR207" s="612"/>
      <c r="DS207" s="612">
        <f t="shared" ref="DS207:DS211" si="1799">SUM(DA207+DQ207+DO207+DM207+DK207+DI207+DE207+DC207+CW207+CY207+CU207+CS207+CQ207+CO207+CM207+CK207+CJ207+CI207+CG207+CC207+CA207+CE207+DG207)</f>
        <v>0</v>
      </c>
      <c r="DT207" s="84"/>
      <c r="DU207" s="424"/>
      <c r="DV207" s="424"/>
      <c r="DW207" s="424"/>
      <c r="DX207" s="424"/>
      <c r="DY207" s="424"/>
      <c r="DZ207" s="965"/>
      <c r="EA207" s="965"/>
      <c r="EB207" s="764"/>
      <c r="EC207" s="424"/>
      <c r="ED207" s="424"/>
      <c r="EE207" s="424"/>
      <c r="EF207" s="424"/>
      <c r="EG207" s="424"/>
      <c r="EH207" s="424"/>
      <c r="EI207" s="424"/>
      <c r="EJ207" s="429">
        <f t="shared" si="1721"/>
        <v>0</v>
      </c>
      <c r="EK207" s="429">
        <f t="shared" si="1722"/>
        <v>0</v>
      </c>
      <c r="EL207" s="429">
        <f t="shared" si="1723"/>
        <v>0</v>
      </c>
      <c r="EM207" s="1058">
        <f t="shared" si="1724"/>
        <v>0</v>
      </c>
      <c r="EN207" s="1058">
        <f t="shared" si="1725"/>
        <v>0</v>
      </c>
      <c r="EO207" s="1058">
        <f t="shared" si="1726"/>
        <v>0</v>
      </c>
      <c r="EP207" s="1058">
        <f t="shared" si="1727"/>
        <v>0</v>
      </c>
      <c r="EQ207" s="1058">
        <f t="shared" si="1728"/>
        <v>0</v>
      </c>
      <c r="ER207" s="1058">
        <f t="shared" si="1729"/>
        <v>0</v>
      </c>
      <c r="ES207" s="1058">
        <f t="shared" si="1730"/>
        <v>0</v>
      </c>
      <c r="ET207" s="1058">
        <f t="shared" si="1731"/>
        <v>0</v>
      </c>
      <c r="EU207" s="1058">
        <f t="shared" si="1732"/>
        <v>0</v>
      </c>
      <c r="EV207" s="1058">
        <f t="shared" si="1733"/>
        <v>0</v>
      </c>
      <c r="EW207" s="1058">
        <f t="shared" si="1734"/>
        <v>0</v>
      </c>
      <c r="EX207" s="1058">
        <f t="shared" si="1735"/>
        <v>0</v>
      </c>
      <c r="EY207" s="1058">
        <f t="shared" si="1736"/>
        <v>0</v>
      </c>
      <c r="EZ207" s="1058">
        <f t="shared" si="1737"/>
        <v>0</v>
      </c>
      <c r="FA207" s="1058">
        <f t="shared" si="1738"/>
        <v>0</v>
      </c>
      <c r="FB207" s="1058">
        <f t="shared" si="1739"/>
        <v>0</v>
      </c>
      <c r="FC207" s="1058">
        <f t="shared" si="1740"/>
        <v>0</v>
      </c>
      <c r="FD207" s="1058">
        <f t="shared" si="1741"/>
        <v>0</v>
      </c>
      <c r="FE207" s="1058">
        <f t="shared" si="1742"/>
        <v>0</v>
      </c>
      <c r="FF207" s="1058">
        <f t="shared" si="1743"/>
        <v>0</v>
      </c>
      <c r="FG207" s="1058">
        <f t="shared" si="1744"/>
        <v>0</v>
      </c>
      <c r="FH207" s="1058">
        <f t="shared" si="1745"/>
        <v>0</v>
      </c>
      <c r="FI207" s="1058">
        <f t="shared" si="1746"/>
        <v>0</v>
      </c>
      <c r="FJ207" s="1058">
        <f t="shared" si="1747"/>
        <v>0</v>
      </c>
      <c r="FK207" s="1058">
        <f t="shared" si="1748"/>
        <v>0</v>
      </c>
      <c r="FL207" s="1058">
        <f t="shared" si="1749"/>
        <v>0</v>
      </c>
      <c r="FM207" s="1058">
        <f t="shared" si="1750"/>
        <v>0</v>
      </c>
      <c r="FN207" s="1058">
        <f t="shared" si="1751"/>
        <v>0</v>
      </c>
      <c r="FO207" s="1059">
        <f t="shared" si="1752"/>
        <v>0</v>
      </c>
      <c r="FP207" s="1058">
        <f t="shared" si="1753"/>
        <v>0</v>
      </c>
      <c r="FQ207" s="1058">
        <f t="shared" si="1754"/>
        <v>0</v>
      </c>
      <c r="FR207" s="1058">
        <f t="shared" si="1755"/>
        <v>0</v>
      </c>
      <c r="FS207" s="1058">
        <f t="shared" si="1756"/>
        <v>0</v>
      </c>
      <c r="FT207" s="1058">
        <f t="shared" si="1757"/>
        <v>0</v>
      </c>
      <c r="FU207" s="1058">
        <f t="shared" si="1758"/>
        <v>0</v>
      </c>
      <c r="FV207" s="1058">
        <f t="shared" si="1759"/>
        <v>0</v>
      </c>
      <c r="FW207" s="1058">
        <f t="shared" si="1760"/>
        <v>0</v>
      </c>
      <c r="FX207" s="1058">
        <f t="shared" si="1761"/>
        <v>0</v>
      </c>
      <c r="FY207" s="1058">
        <f t="shared" si="1762"/>
        <v>0</v>
      </c>
      <c r="FZ207" s="1058">
        <f t="shared" si="1763"/>
        <v>0</v>
      </c>
      <c r="GA207" s="1058">
        <f t="shared" si="1764"/>
        <v>0</v>
      </c>
      <c r="GB207" s="1058">
        <f t="shared" si="1765"/>
        <v>0</v>
      </c>
      <c r="GC207" s="1058">
        <f t="shared" si="1766"/>
        <v>0</v>
      </c>
      <c r="GE207" s="1058">
        <v>0</v>
      </c>
      <c r="GF207" s="1058">
        <v>0</v>
      </c>
      <c r="GG207" s="424"/>
      <c r="GH207" s="424"/>
      <c r="GI207" s="424"/>
      <c r="GJ207" s="424"/>
      <c r="GL207" s="559"/>
      <c r="GM207" s="559"/>
      <c r="GN207" s="423"/>
      <c r="GO207" s="431"/>
      <c r="GP207" s="406"/>
      <c r="GQ207" s="406"/>
      <c r="GR207" s="422"/>
    </row>
    <row r="208" spans="1:200" ht="24.95" customHeight="1" x14ac:dyDescent="0.45">
      <c r="A208" s="424"/>
      <c r="B208" s="965"/>
      <c r="C208" s="965"/>
      <c r="D208" s="764"/>
      <c r="E208" s="424"/>
      <c r="F208" s="424"/>
      <c r="G208" s="424"/>
      <c r="H208" s="424"/>
      <c r="I208" s="424"/>
      <c r="J208" s="541"/>
      <c r="K208" s="424"/>
      <c r="L208" s="424"/>
      <c r="M208" s="608">
        <f t="shared" si="1796"/>
        <v>0</v>
      </c>
      <c r="N208" s="70"/>
      <c r="O208" s="852"/>
      <c r="P208" s="866"/>
      <c r="Q208" s="852"/>
      <c r="R208" s="866"/>
      <c r="S208" s="852"/>
      <c r="T208" s="866"/>
      <c r="U208" s="867"/>
      <c r="V208" s="866"/>
      <c r="W208" s="867"/>
      <c r="X208" s="852"/>
      <c r="Y208" s="852"/>
      <c r="Z208" s="866"/>
      <c r="AA208" s="867"/>
      <c r="AB208" s="866"/>
      <c r="AC208" s="852"/>
      <c r="AD208" s="866"/>
      <c r="AE208" s="855"/>
      <c r="AF208" s="866"/>
      <c r="AG208" s="867"/>
      <c r="AH208" s="866"/>
      <c r="AI208" s="867"/>
      <c r="AJ208" s="866"/>
      <c r="AK208" s="867"/>
      <c r="AL208" s="866"/>
      <c r="AM208" s="852"/>
      <c r="AN208" s="866"/>
      <c r="AO208" s="867"/>
      <c r="AP208" s="866"/>
      <c r="AQ208" s="852"/>
      <c r="AR208" s="866"/>
      <c r="AS208" s="852"/>
      <c r="AT208" s="866"/>
      <c r="AU208" s="867"/>
      <c r="AV208" s="866"/>
      <c r="AW208" s="867"/>
      <c r="AX208" s="866"/>
      <c r="AY208" s="867"/>
      <c r="AZ208" s="866"/>
      <c r="BA208" s="867"/>
      <c r="BB208" s="866"/>
      <c r="BC208" s="867"/>
      <c r="BD208" s="866"/>
      <c r="BE208" s="867"/>
      <c r="BF208" s="867"/>
      <c r="BG208" s="867">
        <f t="shared" si="1797"/>
        <v>0</v>
      </c>
      <c r="BH208" s="84"/>
      <c r="BI208" s="424"/>
      <c r="BJ208" s="424"/>
      <c r="BK208" s="424"/>
      <c r="BL208" s="424"/>
      <c r="BM208" s="424"/>
      <c r="BN208" s="965"/>
      <c r="BO208" s="965"/>
      <c r="BP208" s="764"/>
      <c r="BQ208" s="424"/>
      <c r="BR208" s="424"/>
      <c r="BS208" s="424"/>
      <c r="BT208" s="424"/>
      <c r="BU208" s="424"/>
      <c r="BV208" s="541"/>
      <c r="BW208" s="541"/>
      <c r="BX208" s="424"/>
      <c r="BY208" s="608">
        <f t="shared" si="1798"/>
        <v>0</v>
      </c>
      <c r="BZ208" s="70"/>
      <c r="CA208" s="767"/>
      <c r="CB208" s="796"/>
      <c r="CC208" s="767"/>
      <c r="CD208" s="796"/>
      <c r="CE208" s="767"/>
      <c r="CF208" s="780"/>
      <c r="CG208" s="612"/>
      <c r="CH208" s="780"/>
      <c r="CI208" s="612"/>
      <c r="CJ208" s="612"/>
      <c r="CK208" s="767"/>
      <c r="CL208" s="780"/>
      <c r="CM208" s="612"/>
      <c r="CN208" s="780"/>
      <c r="CO208" s="767"/>
      <c r="CP208" s="780"/>
      <c r="CQ208" s="770"/>
      <c r="CR208" s="780"/>
      <c r="CS208" s="612"/>
      <c r="CT208" s="780"/>
      <c r="CU208" s="612"/>
      <c r="CV208" s="780"/>
      <c r="CW208" s="612"/>
      <c r="CX208" s="780"/>
      <c r="CY208" s="767"/>
      <c r="CZ208" s="780"/>
      <c r="DA208" s="612"/>
      <c r="DB208" s="780"/>
      <c r="DC208" s="767"/>
      <c r="DD208" s="780"/>
      <c r="DE208" s="612"/>
      <c r="DF208" s="780"/>
      <c r="DG208" s="612"/>
      <c r="DH208" s="780"/>
      <c r="DI208" s="612"/>
      <c r="DJ208" s="780"/>
      <c r="DK208" s="612"/>
      <c r="DL208" s="780"/>
      <c r="DM208" s="612"/>
      <c r="DN208" s="780"/>
      <c r="DO208" s="612"/>
      <c r="DP208" s="780"/>
      <c r="DQ208" s="612"/>
      <c r="DR208" s="612"/>
      <c r="DS208" s="612">
        <f t="shared" si="1799"/>
        <v>0</v>
      </c>
      <c r="DT208" s="84"/>
      <c r="DU208" s="424"/>
      <c r="DV208" s="424"/>
      <c r="DW208" s="424"/>
      <c r="DX208" s="424"/>
      <c r="DY208" s="424"/>
      <c r="DZ208" s="965"/>
      <c r="EA208" s="965"/>
      <c r="EB208" s="764"/>
      <c r="EC208" s="424"/>
      <c r="ED208" s="424"/>
      <c r="EE208" s="424"/>
      <c r="EF208" s="424"/>
      <c r="EG208" s="424"/>
      <c r="EH208" s="424"/>
      <c r="EI208" s="424"/>
      <c r="EJ208" s="429">
        <f t="shared" si="1721"/>
        <v>0</v>
      </c>
      <c r="EK208" s="429">
        <f t="shared" si="1722"/>
        <v>0</v>
      </c>
      <c r="EL208" s="429">
        <f t="shared" si="1723"/>
        <v>0</v>
      </c>
      <c r="EM208" s="1058">
        <f t="shared" si="1724"/>
        <v>0</v>
      </c>
      <c r="EN208" s="1058">
        <f t="shared" si="1725"/>
        <v>0</v>
      </c>
      <c r="EO208" s="1058">
        <f t="shared" si="1726"/>
        <v>0</v>
      </c>
      <c r="EP208" s="1058">
        <f t="shared" si="1727"/>
        <v>0</v>
      </c>
      <c r="EQ208" s="1058">
        <f t="shared" si="1728"/>
        <v>0</v>
      </c>
      <c r="ER208" s="1058">
        <f t="shared" si="1729"/>
        <v>0</v>
      </c>
      <c r="ES208" s="1058">
        <f t="shared" si="1730"/>
        <v>0</v>
      </c>
      <c r="ET208" s="1058">
        <f t="shared" si="1731"/>
        <v>0</v>
      </c>
      <c r="EU208" s="1058">
        <f t="shared" si="1732"/>
        <v>0</v>
      </c>
      <c r="EV208" s="1058">
        <f t="shared" si="1733"/>
        <v>0</v>
      </c>
      <c r="EW208" s="1058">
        <f t="shared" si="1734"/>
        <v>0</v>
      </c>
      <c r="EX208" s="1058">
        <f t="shared" si="1735"/>
        <v>0</v>
      </c>
      <c r="EY208" s="1058">
        <f t="shared" si="1736"/>
        <v>0</v>
      </c>
      <c r="EZ208" s="1058">
        <f t="shared" si="1737"/>
        <v>0</v>
      </c>
      <c r="FA208" s="1058">
        <f t="shared" si="1738"/>
        <v>0</v>
      </c>
      <c r="FB208" s="1058">
        <f t="shared" si="1739"/>
        <v>0</v>
      </c>
      <c r="FC208" s="1058">
        <f t="shared" si="1740"/>
        <v>0</v>
      </c>
      <c r="FD208" s="1058">
        <f t="shared" si="1741"/>
        <v>0</v>
      </c>
      <c r="FE208" s="1058">
        <f t="shared" si="1742"/>
        <v>0</v>
      </c>
      <c r="FF208" s="1058">
        <f t="shared" si="1743"/>
        <v>0</v>
      </c>
      <c r="FG208" s="1058">
        <f t="shared" si="1744"/>
        <v>0</v>
      </c>
      <c r="FH208" s="1058">
        <f t="shared" si="1745"/>
        <v>0</v>
      </c>
      <c r="FI208" s="1058">
        <f t="shared" si="1746"/>
        <v>0</v>
      </c>
      <c r="FJ208" s="1058">
        <f t="shared" si="1747"/>
        <v>0</v>
      </c>
      <c r="FK208" s="1058">
        <f t="shared" si="1748"/>
        <v>0</v>
      </c>
      <c r="FL208" s="1058">
        <f t="shared" si="1749"/>
        <v>0</v>
      </c>
      <c r="FM208" s="1058">
        <f t="shared" si="1750"/>
        <v>0</v>
      </c>
      <c r="FN208" s="1058">
        <f t="shared" si="1751"/>
        <v>0</v>
      </c>
      <c r="FO208" s="1059">
        <f t="shared" si="1752"/>
        <v>0</v>
      </c>
      <c r="FP208" s="1058">
        <f t="shared" si="1753"/>
        <v>0</v>
      </c>
      <c r="FQ208" s="1058">
        <f t="shared" si="1754"/>
        <v>0</v>
      </c>
      <c r="FR208" s="1058">
        <f t="shared" si="1755"/>
        <v>0</v>
      </c>
      <c r="FS208" s="1058">
        <f t="shared" si="1756"/>
        <v>0</v>
      </c>
      <c r="FT208" s="1058">
        <f t="shared" si="1757"/>
        <v>0</v>
      </c>
      <c r="FU208" s="1058">
        <f t="shared" si="1758"/>
        <v>0</v>
      </c>
      <c r="FV208" s="1058">
        <f t="shared" si="1759"/>
        <v>0</v>
      </c>
      <c r="FW208" s="1058">
        <f t="shared" si="1760"/>
        <v>0</v>
      </c>
      <c r="FX208" s="1058">
        <f t="shared" si="1761"/>
        <v>0</v>
      </c>
      <c r="FY208" s="1058">
        <f t="shared" si="1762"/>
        <v>0</v>
      </c>
      <c r="FZ208" s="1058">
        <f t="shared" si="1763"/>
        <v>0</v>
      </c>
      <c r="GA208" s="1058">
        <f t="shared" si="1764"/>
        <v>0</v>
      </c>
      <c r="GB208" s="1058">
        <f t="shared" si="1765"/>
        <v>0</v>
      </c>
      <c r="GC208" s="1058">
        <f t="shared" si="1766"/>
        <v>0</v>
      </c>
      <c r="GE208" s="1058">
        <v>0</v>
      </c>
      <c r="GF208" s="1058">
        <v>0</v>
      </c>
      <c r="GG208" s="424"/>
      <c r="GH208" s="424"/>
      <c r="GI208" s="424"/>
      <c r="GJ208" s="424"/>
      <c r="GL208" s="559"/>
      <c r="GM208" s="559"/>
      <c r="GN208" s="423"/>
      <c r="GO208" s="431"/>
      <c r="GP208" s="406"/>
      <c r="GQ208" s="406"/>
      <c r="GR208" s="422"/>
    </row>
    <row r="209" spans="1:200" ht="24.95" customHeight="1" x14ac:dyDescent="0.45">
      <c r="A209" s="424"/>
      <c r="B209" s="965"/>
      <c r="C209" s="965"/>
      <c r="D209" s="764"/>
      <c r="E209" s="424"/>
      <c r="F209" s="424"/>
      <c r="G209" s="424"/>
      <c r="H209" s="424"/>
      <c r="I209" s="424"/>
      <c r="J209" s="541"/>
      <c r="K209" s="424"/>
      <c r="L209" s="424"/>
      <c r="M209" s="608">
        <f t="shared" si="1796"/>
        <v>0</v>
      </c>
      <c r="N209" s="70"/>
      <c r="O209" s="852"/>
      <c r="P209" s="866"/>
      <c r="Q209" s="852"/>
      <c r="R209" s="866"/>
      <c r="S209" s="852"/>
      <c r="T209" s="866"/>
      <c r="U209" s="867"/>
      <c r="V209" s="866"/>
      <c r="W209" s="867"/>
      <c r="X209" s="852"/>
      <c r="Y209" s="852"/>
      <c r="Z209" s="866"/>
      <c r="AA209" s="867"/>
      <c r="AB209" s="866"/>
      <c r="AC209" s="852"/>
      <c r="AD209" s="866"/>
      <c r="AE209" s="855"/>
      <c r="AF209" s="866"/>
      <c r="AG209" s="867"/>
      <c r="AH209" s="866"/>
      <c r="AI209" s="867"/>
      <c r="AJ209" s="866"/>
      <c r="AK209" s="867"/>
      <c r="AL209" s="866"/>
      <c r="AM209" s="852"/>
      <c r="AN209" s="866"/>
      <c r="AO209" s="867"/>
      <c r="AP209" s="866"/>
      <c r="AQ209" s="852"/>
      <c r="AR209" s="866"/>
      <c r="AS209" s="852"/>
      <c r="AT209" s="866"/>
      <c r="AU209" s="867"/>
      <c r="AV209" s="866"/>
      <c r="AW209" s="867"/>
      <c r="AX209" s="866"/>
      <c r="AY209" s="867"/>
      <c r="AZ209" s="866"/>
      <c r="BA209" s="867"/>
      <c r="BB209" s="866"/>
      <c r="BC209" s="867"/>
      <c r="BD209" s="866"/>
      <c r="BE209" s="867"/>
      <c r="BF209" s="867"/>
      <c r="BG209" s="867">
        <f t="shared" si="1797"/>
        <v>0</v>
      </c>
      <c r="BH209" s="84"/>
      <c r="BI209" s="424"/>
      <c r="BJ209" s="424"/>
      <c r="BK209" s="424"/>
      <c r="BL209" s="424"/>
      <c r="BM209" s="424"/>
      <c r="BN209" s="965"/>
      <c r="BO209" s="965"/>
      <c r="BP209" s="764"/>
      <c r="BQ209" s="424"/>
      <c r="BR209" s="424"/>
      <c r="BS209" s="424"/>
      <c r="BT209" s="424"/>
      <c r="BU209" s="424"/>
      <c r="BV209" s="541"/>
      <c r="BW209" s="541"/>
      <c r="BX209" s="424"/>
      <c r="BY209" s="608">
        <f t="shared" si="1798"/>
        <v>0</v>
      </c>
      <c r="BZ209" s="70"/>
      <c r="CA209" s="767"/>
      <c r="CB209" s="796"/>
      <c r="CC209" s="767"/>
      <c r="CD209" s="796"/>
      <c r="CE209" s="767"/>
      <c r="CF209" s="780"/>
      <c r="CG209" s="612"/>
      <c r="CH209" s="780"/>
      <c r="CI209" s="612"/>
      <c r="CJ209" s="612"/>
      <c r="CK209" s="767"/>
      <c r="CL209" s="780"/>
      <c r="CM209" s="612"/>
      <c r="CN209" s="780"/>
      <c r="CO209" s="767"/>
      <c r="CP209" s="780"/>
      <c r="CQ209" s="770"/>
      <c r="CR209" s="780"/>
      <c r="CS209" s="612"/>
      <c r="CT209" s="780"/>
      <c r="CU209" s="612"/>
      <c r="CV209" s="780"/>
      <c r="CW209" s="612"/>
      <c r="CX209" s="780"/>
      <c r="CY209" s="767"/>
      <c r="CZ209" s="780"/>
      <c r="DA209" s="612"/>
      <c r="DB209" s="780"/>
      <c r="DC209" s="767"/>
      <c r="DD209" s="780"/>
      <c r="DE209" s="612"/>
      <c r="DF209" s="780"/>
      <c r="DG209" s="612"/>
      <c r="DH209" s="780"/>
      <c r="DI209" s="612"/>
      <c r="DJ209" s="780"/>
      <c r="DK209" s="612"/>
      <c r="DL209" s="780"/>
      <c r="DM209" s="612"/>
      <c r="DN209" s="780"/>
      <c r="DO209" s="612"/>
      <c r="DP209" s="780"/>
      <c r="DQ209" s="612"/>
      <c r="DR209" s="612"/>
      <c r="DS209" s="612">
        <f t="shared" si="1799"/>
        <v>0</v>
      </c>
      <c r="DT209" s="84"/>
      <c r="DU209" s="424"/>
      <c r="DV209" s="424"/>
      <c r="DW209" s="424"/>
      <c r="DX209" s="424"/>
      <c r="DY209" s="424"/>
      <c r="DZ209" s="965"/>
      <c r="EA209" s="965"/>
      <c r="EB209" s="764"/>
      <c r="EC209" s="424"/>
      <c r="ED209" s="424"/>
      <c r="EE209" s="424"/>
      <c r="EF209" s="424"/>
      <c r="EG209" s="424"/>
      <c r="EH209" s="424"/>
      <c r="EI209" s="424"/>
      <c r="EJ209" s="429">
        <f t="shared" si="1721"/>
        <v>0</v>
      </c>
      <c r="EK209" s="429">
        <f t="shared" si="1722"/>
        <v>0</v>
      </c>
      <c r="EL209" s="429">
        <f t="shared" si="1723"/>
        <v>0</v>
      </c>
      <c r="EM209" s="1058">
        <f t="shared" si="1724"/>
        <v>0</v>
      </c>
      <c r="EN209" s="1058">
        <f t="shared" si="1725"/>
        <v>0</v>
      </c>
      <c r="EO209" s="1058">
        <f t="shared" si="1726"/>
        <v>0</v>
      </c>
      <c r="EP209" s="1058">
        <f t="shared" si="1727"/>
        <v>0</v>
      </c>
      <c r="EQ209" s="1058">
        <f t="shared" si="1728"/>
        <v>0</v>
      </c>
      <c r="ER209" s="1058">
        <f t="shared" si="1729"/>
        <v>0</v>
      </c>
      <c r="ES209" s="1058">
        <f t="shared" si="1730"/>
        <v>0</v>
      </c>
      <c r="ET209" s="1058">
        <f t="shared" si="1731"/>
        <v>0</v>
      </c>
      <c r="EU209" s="1058">
        <f t="shared" si="1732"/>
        <v>0</v>
      </c>
      <c r="EV209" s="1058">
        <f t="shared" si="1733"/>
        <v>0</v>
      </c>
      <c r="EW209" s="1058">
        <f t="shared" si="1734"/>
        <v>0</v>
      </c>
      <c r="EX209" s="1058">
        <f t="shared" si="1735"/>
        <v>0</v>
      </c>
      <c r="EY209" s="1058">
        <f t="shared" si="1736"/>
        <v>0</v>
      </c>
      <c r="EZ209" s="1058">
        <f t="shared" si="1737"/>
        <v>0</v>
      </c>
      <c r="FA209" s="1058">
        <f t="shared" si="1738"/>
        <v>0</v>
      </c>
      <c r="FB209" s="1058">
        <f t="shared" si="1739"/>
        <v>0</v>
      </c>
      <c r="FC209" s="1058">
        <f t="shared" si="1740"/>
        <v>0</v>
      </c>
      <c r="FD209" s="1058">
        <f t="shared" si="1741"/>
        <v>0</v>
      </c>
      <c r="FE209" s="1058">
        <f t="shared" si="1742"/>
        <v>0</v>
      </c>
      <c r="FF209" s="1058">
        <f t="shared" si="1743"/>
        <v>0</v>
      </c>
      <c r="FG209" s="1058">
        <f t="shared" si="1744"/>
        <v>0</v>
      </c>
      <c r="FH209" s="1058">
        <f t="shared" si="1745"/>
        <v>0</v>
      </c>
      <c r="FI209" s="1058">
        <f t="shared" si="1746"/>
        <v>0</v>
      </c>
      <c r="FJ209" s="1058">
        <f t="shared" si="1747"/>
        <v>0</v>
      </c>
      <c r="FK209" s="1058">
        <f t="shared" si="1748"/>
        <v>0</v>
      </c>
      <c r="FL209" s="1058">
        <f t="shared" si="1749"/>
        <v>0</v>
      </c>
      <c r="FM209" s="1058">
        <f t="shared" si="1750"/>
        <v>0</v>
      </c>
      <c r="FN209" s="1058">
        <f t="shared" si="1751"/>
        <v>0</v>
      </c>
      <c r="FO209" s="1059">
        <f t="shared" si="1752"/>
        <v>0</v>
      </c>
      <c r="FP209" s="1058">
        <f t="shared" si="1753"/>
        <v>0</v>
      </c>
      <c r="FQ209" s="1058">
        <f t="shared" si="1754"/>
        <v>0</v>
      </c>
      <c r="FR209" s="1058">
        <f t="shared" si="1755"/>
        <v>0</v>
      </c>
      <c r="FS209" s="1058">
        <f t="shared" si="1756"/>
        <v>0</v>
      </c>
      <c r="FT209" s="1058">
        <f t="shared" si="1757"/>
        <v>0</v>
      </c>
      <c r="FU209" s="1058">
        <f t="shared" si="1758"/>
        <v>0</v>
      </c>
      <c r="FV209" s="1058">
        <f t="shared" si="1759"/>
        <v>0</v>
      </c>
      <c r="FW209" s="1058">
        <f t="shared" si="1760"/>
        <v>0</v>
      </c>
      <c r="FX209" s="1058">
        <f t="shared" si="1761"/>
        <v>0</v>
      </c>
      <c r="FY209" s="1058">
        <f t="shared" si="1762"/>
        <v>0</v>
      </c>
      <c r="FZ209" s="1058">
        <f t="shared" si="1763"/>
        <v>0</v>
      </c>
      <c r="GA209" s="1058">
        <f t="shared" si="1764"/>
        <v>0</v>
      </c>
      <c r="GB209" s="1058">
        <f t="shared" si="1765"/>
        <v>0</v>
      </c>
      <c r="GC209" s="1058">
        <f t="shared" si="1766"/>
        <v>0</v>
      </c>
      <c r="GE209" s="1058">
        <v>0</v>
      </c>
      <c r="GF209" s="1058">
        <v>0</v>
      </c>
      <c r="GG209" s="424"/>
      <c r="GH209" s="424"/>
      <c r="GI209" s="424"/>
      <c r="GJ209" s="424"/>
      <c r="GL209" s="559"/>
      <c r="GM209" s="559"/>
      <c r="GN209" s="423"/>
      <c r="GO209" s="431"/>
      <c r="GP209" s="406"/>
      <c r="GQ209" s="406"/>
      <c r="GR209" s="422"/>
    </row>
    <row r="210" spans="1:200" ht="24.95" customHeight="1" x14ac:dyDescent="0.45">
      <c r="A210" s="424"/>
      <c r="B210" s="965"/>
      <c r="C210" s="965"/>
      <c r="D210" s="764"/>
      <c r="E210" s="424"/>
      <c r="F210" s="424"/>
      <c r="G210" s="424"/>
      <c r="H210" s="424"/>
      <c r="I210" s="424"/>
      <c r="J210" s="541"/>
      <c r="K210" s="424"/>
      <c r="L210" s="424"/>
      <c r="M210" s="608">
        <f t="shared" si="1796"/>
        <v>0</v>
      </c>
      <c r="N210" s="70"/>
      <c r="O210" s="852"/>
      <c r="P210" s="866"/>
      <c r="Q210" s="852"/>
      <c r="R210" s="866"/>
      <c r="S210" s="852"/>
      <c r="T210" s="866"/>
      <c r="U210" s="867"/>
      <c r="V210" s="866"/>
      <c r="W210" s="867"/>
      <c r="X210" s="852"/>
      <c r="Y210" s="852"/>
      <c r="Z210" s="866"/>
      <c r="AA210" s="867"/>
      <c r="AB210" s="866"/>
      <c r="AC210" s="852"/>
      <c r="AD210" s="866"/>
      <c r="AE210" s="855"/>
      <c r="AF210" s="866"/>
      <c r="AG210" s="867"/>
      <c r="AH210" s="866"/>
      <c r="AI210" s="867"/>
      <c r="AJ210" s="866"/>
      <c r="AK210" s="867"/>
      <c r="AL210" s="866"/>
      <c r="AM210" s="852"/>
      <c r="AN210" s="866"/>
      <c r="AO210" s="867"/>
      <c r="AP210" s="866"/>
      <c r="AQ210" s="852"/>
      <c r="AR210" s="866"/>
      <c r="AS210" s="852"/>
      <c r="AT210" s="866"/>
      <c r="AU210" s="867"/>
      <c r="AV210" s="866"/>
      <c r="AW210" s="867"/>
      <c r="AX210" s="866"/>
      <c r="AY210" s="867"/>
      <c r="AZ210" s="866"/>
      <c r="BA210" s="867"/>
      <c r="BB210" s="866"/>
      <c r="BC210" s="867"/>
      <c r="BD210" s="866"/>
      <c r="BE210" s="867"/>
      <c r="BF210" s="867"/>
      <c r="BG210" s="867">
        <f t="shared" si="1797"/>
        <v>0</v>
      </c>
      <c r="BH210" s="84"/>
      <c r="BI210" s="424"/>
      <c r="BJ210" s="424"/>
      <c r="BK210" s="424"/>
      <c r="BL210" s="424"/>
      <c r="BM210" s="424"/>
      <c r="BN210" s="965"/>
      <c r="BO210" s="965"/>
      <c r="BP210" s="764"/>
      <c r="BQ210" s="424"/>
      <c r="BR210" s="424"/>
      <c r="BS210" s="424"/>
      <c r="BT210" s="424"/>
      <c r="BU210" s="424"/>
      <c r="BV210" s="541"/>
      <c r="BW210" s="541"/>
      <c r="BX210" s="424"/>
      <c r="BY210" s="608">
        <f t="shared" si="1798"/>
        <v>0</v>
      </c>
      <c r="BZ210" s="70"/>
      <c r="CA210" s="767"/>
      <c r="CB210" s="796"/>
      <c r="CC210" s="767"/>
      <c r="CD210" s="796"/>
      <c r="CE210" s="767"/>
      <c r="CF210" s="780"/>
      <c r="CG210" s="612"/>
      <c r="CH210" s="780"/>
      <c r="CI210" s="612"/>
      <c r="CJ210" s="612"/>
      <c r="CK210" s="767"/>
      <c r="CL210" s="780"/>
      <c r="CM210" s="612"/>
      <c r="CN210" s="780"/>
      <c r="CO210" s="767"/>
      <c r="CP210" s="780"/>
      <c r="CQ210" s="770"/>
      <c r="CR210" s="780"/>
      <c r="CS210" s="612"/>
      <c r="CT210" s="780"/>
      <c r="CU210" s="612"/>
      <c r="CV210" s="780"/>
      <c r="CW210" s="612"/>
      <c r="CX210" s="780"/>
      <c r="CY210" s="767"/>
      <c r="CZ210" s="780"/>
      <c r="DA210" s="612"/>
      <c r="DB210" s="780"/>
      <c r="DC210" s="767"/>
      <c r="DD210" s="780"/>
      <c r="DE210" s="612"/>
      <c r="DF210" s="780"/>
      <c r="DG210" s="612"/>
      <c r="DH210" s="780"/>
      <c r="DI210" s="612"/>
      <c r="DJ210" s="780"/>
      <c r="DK210" s="612"/>
      <c r="DL210" s="780"/>
      <c r="DM210" s="612"/>
      <c r="DN210" s="780"/>
      <c r="DO210" s="612"/>
      <c r="DP210" s="780"/>
      <c r="DQ210" s="612"/>
      <c r="DR210" s="612"/>
      <c r="DS210" s="612">
        <f t="shared" si="1799"/>
        <v>0</v>
      </c>
      <c r="DT210" s="84"/>
      <c r="DU210" s="424"/>
      <c r="DV210" s="424"/>
      <c r="DW210" s="424"/>
      <c r="DX210" s="424"/>
      <c r="DY210" s="424"/>
      <c r="DZ210" s="965"/>
      <c r="EA210" s="965"/>
      <c r="EB210" s="764"/>
      <c r="EC210" s="424"/>
      <c r="ED210" s="424"/>
      <c r="EE210" s="424"/>
      <c r="EF210" s="424"/>
      <c r="EG210" s="424"/>
      <c r="EH210" s="424"/>
      <c r="EI210" s="424"/>
      <c r="EJ210" s="429">
        <f t="shared" si="1721"/>
        <v>0</v>
      </c>
      <c r="EK210" s="429">
        <f t="shared" si="1722"/>
        <v>0</v>
      </c>
      <c r="EL210" s="429">
        <f t="shared" si="1723"/>
        <v>0</v>
      </c>
      <c r="EM210" s="1058">
        <f t="shared" si="1724"/>
        <v>0</v>
      </c>
      <c r="EN210" s="1058">
        <f t="shared" si="1725"/>
        <v>0</v>
      </c>
      <c r="EO210" s="1058">
        <f t="shared" si="1726"/>
        <v>0</v>
      </c>
      <c r="EP210" s="1058">
        <f t="shared" si="1727"/>
        <v>0</v>
      </c>
      <c r="EQ210" s="1058">
        <f t="shared" si="1728"/>
        <v>0</v>
      </c>
      <c r="ER210" s="1058">
        <f t="shared" si="1729"/>
        <v>0</v>
      </c>
      <c r="ES210" s="1058">
        <f t="shared" si="1730"/>
        <v>0</v>
      </c>
      <c r="ET210" s="1058">
        <f t="shared" si="1731"/>
        <v>0</v>
      </c>
      <c r="EU210" s="1058">
        <f t="shared" si="1732"/>
        <v>0</v>
      </c>
      <c r="EV210" s="1058">
        <f t="shared" si="1733"/>
        <v>0</v>
      </c>
      <c r="EW210" s="1058">
        <f t="shared" si="1734"/>
        <v>0</v>
      </c>
      <c r="EX210" s="1058">
        <f t="shared" si="1735"/>
        <v>0</v>
      </c>
      <c r="EY210" s="1058">
        <f t="shared" si="1736"/>
        <v>0</v>
      </c>
      <c r="EZ210" s="1058">
        <f t="shared" si="1737"/>
        <v>0</v>
      </c>
      <c r="FA210" s="1058">
        <f t="shared" si="1738"/>
        <v>0</v>
      </c>
      <c r="FB210" s="1058">
        <f t="shared" si="1739"/>
        <v>0</v>
      </c>
      <c r="FC210" s="1058">
        <f t="shared" si="1740"/>
        <v>0</v>
      </c>
      <c r="FD210" s="1058">
        <f t="shared" si="1741"/>
        <v>0</v>
      </c>
      <c r="FE210" s="1058">
        <f t="shared" si="1742"/>
        <v>0</v>
      </c>
      <c r="FF210" s="1058">
        <f t="shared" si="1743"/>
        <v>0</v>
      </c>
      <c r="FG210" s="1058">
        <f t="shared" si="1744"/>
        <v>0</v>
      </c>
      <c r="FH210" s="1058">
        <f t="shared" si="1745"/>
        <v>0</v>
      </c>
      <c r="FI210" s="1058">
        <f t="shared" si="1746"/>
        <v>0</v>
      </c>
      <c r="FJ210" s="1058">
        <f t="shared" si="1747"/>
        <v>0</v>
      </c>
      <c r="FK210" s="1058">
        <f t="shared" si="1748"/>
        <v>0</v>
      </c>
      <c r="FL210" s="1058">
        <f t="shared" si="1749"/>
        <v>0</v>
      </c>
      <c r="FM210" s="1058">
        <f t="shared" si="1750"/>
        <v>0</v>
      </c>
      <c r="FN210" s="1058">
        <f t="shared" si="1751"/>
        <v>0</v>
      </c>
      <c r="FO210" s="1059">
        <f t="shared" si="1752"/>
        <v>0</v>
      </c>
      <c r="FP210" s="1058">
        <f t="shared" si="1753"/>
        <v>0</v>
      </c>
      <c r="FQ210" s="1058">
        <f t="shared" si="1754"/>
        <v>0</v>
      </c>
      <c r="FR210" s="1058">
        <f t="shared" si="1755"/>
        <v>0</v>
      </c>
      <c r="FS210" s="1058">
        <f t="shared" si="1756"/>
        <v>0</v>
      </c>
      <c r="FT210" s="1058">
        <f t="shared" si="1757"/>
        <v>0</v>
      </c>
      <c r="FU210" s="1058">
        <f t="shared" si="1758"/>
        <v>0</v>
      </c>
      <c r="FV210" s="1058">
        <f t="shared" si="1759"/>
        <v>0</v>
      </c>
      <c r="FW210" s="1058">
        <f t="shared" si="1760"/>
        <v>0</v>
      </c>
      <c r="FX210" s="1058">
        <f t="shared" si="1761"/>
        <v>0</v>
      </c>
      <c r="FY210" s="1058">
        <f t="shared" si="1762"/>
        <v>0</v>
      </c>
      <c r="FZ210" s="1058">
        <f t="shared" si="1763"/>
        <v>0</v>
      </c>
      <c r="GA210" s="1058">
        <f t="shared" si="1764"/>
        <v>0</v>
      </c>
      <c r="GB210" s="1058">
        <f t="shared" si="1765"/>
        <v>0</v>
      </c>
      <c r="GC210" s="1058">
        <f t="shared" si="1766"/>
        <v>0</v>
      </c>
      <c r="GE210" s="1058">
        <v>0</v>
      </c>
      <c r="GF210" s="1058">
        <v>0</v>
      </c>
      <c r="GG210" s="424"/>
      <c r="GH210" s="424"/>
      <c r="GI210" s="424"/>
      <c r="GJ210" s="424"/>
      <c r="GL210" s="559"/>
      <c r="GM210" s="559"/>
      <c r="GN210" s="423"/>
      <c r="GO210" s="431"/>
      <c r="GP210" s="406"/>
      <c r="GQ210" s="406"/>
      <c r="GR210" s="422"/>
    </row>
    <row r="211" spans="1:200" ht="24.95" customHeight="1" x14ac:dyDescent="0.45">
      <c r="A211" s="424"/>
      <c r="B211" s="959"/>
      <c r="C211" s="965"/>
      <c r="D211" s="764"/>
      <c r="E211" s="424"/>
      <c r="F211" s="424"/>
      <c r="G211" s="424"/>
      <c r="H211" s="424"/>
      <c r="I211" s="424"/>
      <c r="J211" s="541"/>
      <c r="K211" s="424"/>
      <c r="L211" s="424"/>
      <c r="M211" s="608">
        <f t="shared" si="1796"/>
        <v>0</v>
      </c>
      <c r="N211" s="70"/>
      <c r="O211" s="852"/>
      <c r="P211" s="866"/>
      <c r="Q211" s="852"/>
      <c r="R211" s="866"/>
      <c r="S211" s="852"/>
      <c r="T211" s="866"/>
      <c r="U211" s="867"/>
      <c r="V211" s="866"/>
      <c r="W211" s="867"/>
      <c r="X211" s="852"/>
      <c r="Y211" s="852"/>
      <c r="Z211" s="866"/>
      <c r="AA211" s="867"/>
      <c r="AB211" s="866"/>
      <c r="AC211" s="852"/>
      <c r="AD211" s="866"/>
      <c r="AE211" s="855"/>
      <c r="AF211" s="866"/>
      <c r="AG211" s="867"/>
      <c r="AH211" s="866"/>
      <c r="AI211" s="867"/>
      <c r="AJ211" s="866"/>
      <c r="AK211" s="867"/>
      <c r="AL211" s="866"/>
      <c r="AM211" s="852"/>
      <c r="AN211" s="866"/>
      <c r="AO211" s="867"/>
      <c r="AP211" s="866"/>
      <c r="AQ211" s="852"/>
      <c r="AR211" s="866"/>
      <c r="AS211" s="852"/>
      <c r="AT211" s="866"/>
      <c r="AU211" s="867"/>
      <c r="AV211" s="866"/>
      <c r="AW211" s="867"/>
      <c r="AX211" s="866"/>
      <c r="AY211" s="867"/>
      <c r="AZ211" s="866"/>
      <c r="BA211" s="867"/>
      <c r="BB211" s="866"/>
      <c r="BC211" s="867"/>
      <c r="BD211" s="866"/>
      <c r="BE211" s="867"/>
      <c r="BF211" s="867"/>
      <c r="BG211" s="867">
        <f t="shared" si="1797"/>
        <v>0</v>
      </c>
      <c r="BH211" s="84"/>
      <c r="BI211" s="424"/>
      <c r="BJ211" s="424"/>
      <c r="BK211" s="424"/>
      <c r="BL211" s="424"/>
      <c r="BM211" s="424"/>
      <c r="BN211" s="959"/>
      <c r="BO211" s="965"/>
      <c r="BP211" s="764"/>
      <c r="BQ211" s="424"/>
      <c r="BR211" s="424"/>
      <c r="BS211" s="424"/>
      <c r="BT211" s="424"/>
      <c r="BU211" s="424"/>
      <c r="BV211" s="541"/>
      <c r="BW211" s="541"/>
      <c r="BX211" s="424"/>
      <c r="BY211" s="608">
        <f t="shared" si="1798"/>
        <v>0</v>
      </c>
      <c r="BZ211" s="70"/>
      <c r="CA211" s="767"/>
      <c r="CB211" s="796"/>
      <c r="CC211" s="767"/>
      <c r="CD211" s="796"/>
      <c r="CE211" s="767"/>
      <c r="CF211" s="780"/>
      <c r="CG211" s="612"/>
      <c r="CH211" s="780"/>
      <c r="CI211" s="612"/>
      <c r="CJ211" s="612"/>
      <c r="CK211" s="767"/>
      <c r="CL211" s="780"/>
      <c r="CM211" s="612"/>
      <c r="CN211" s="780"/>
      <c r="CO211" s="767"/>
      <c r="CP211" s="780"/>
      <c r="CQ211" s="770"/>
      <c r="CR211" s="780"/>
      <c r="CS211" s="612"/>
      <c r="CT211" s="780"/>
      <c r="CU211" s="612"/>
      <c r="CV211" s="780"/>
      <c r="CW211" s="612"/>
      <c r="CX211" s="780"/>
      <c r="CY211" s="767"/>
      <c r="CZ211" s="780"/>
      <c r="DA211" s="612"/>
      <c r="DB211" s="780"/>
      <c r="DC211" s="767"/>
      <c r="DD211" s="780"/>
      <c r="DE211" s="612"/>
      <c r="DF211" s="780"/>
      <c r="DG211" s="612"/>
      <c r="DH211" s="780"/>
      <c r="DI211" s="612"/>
      <c r="DJ211" s="780"/>
      <c r="DK211" s="612"/>
      <c r="DL211" s="780"/>
      <c r="DM211" s="612"/>
      <c r="DN211" s="780"/>
      <c r="DO211" s="612"/>
      <c r="DP211" s="780"/>
      <c r="DQ211" s="612"/>
      <c r="DR211" s="612"/>
      <c r="DS211" s="612">
        <f t="shared" si="1799"/>
        <v>0</v>
      </c>
      <c r="DT211" s="84"/>
      <c r="DU211" s="424"/>
      <c r="DV211" s="424"/>
      <c r="DW211" s="424"/>
      <c r="DX211" s="424"/>
      <c r="DY211" s="424"/>
      <c r="DZ211" s="959"/>
      <c r="EA211" s="965"/>
      <c r="EB211" s="764"/>
      <c r="EC211" s="424"/>
      <c r="ED211" s="424"/>
      <c r="EE211" s="424"/>
      <c r="EF211" s="424"/>
      <c r="EG211" s="424"/>
      <c r="EH211" s="424"/>
      <c r="EI211" s="424"/>
      <c r="EJ211" s="429">
        <f t="shared" si="1721"/>
        <v>0</v>
      </c>
      <c r="EK211" s="429">
        <f t="shared" si="1722"/>
        <v>0</v>
      </c>
      <c r="EL211" s="429">
        <f t="shared" si="1723"/>
        <v>0</v>
      </c>
      <c r="EM211" s="1058">
        <f t="shared" si="1724"/>
        <v>0</v>
      </c>
      <c r="EN211" s="1058">
        <f t="shared" si="1725"/>
        <v>0</v>
      </c>
      <c r="EO211" s="1058">
        <f t="shared" si="1726"/>
        <v>0</v>
      </c>
      <c r="EP211" s="1058">
        <f t="shared" si="1727"/>
        <v>0</v>
      </c>
      <c r="EQ211" s="1058">
        <f t="shared" si="1728"/>
        <v>0</v>
      </c>
      <c r="ER211" s="1058">
        <f t="shared" si="1729"/>
        <v>0</v>
      </c>
      <c r="ES211" s="1058">
        <f t="shared" si="1730"/>
        <v>0</v>
      </c>
      <c r="ET211" s="1058">
        <f t="shared" si="1731"/>
        <v>0</v>
      </c>
      <c r="EU211" s="1058">
        <f t="shared" si="1732"/>
        <v>0</v>
      </c>
      <c r="EV211" s="1058">
        <f t="shared" si="1733"/>
        <v>0</v>
      </c>
      <c r="EW211" s="1058">
        <f t="shared" si="1734"/>
        <v>0</v>
      </c>
      <c r="EX211" s="1058">
        <f t="shared" si="1735"/>
        <v>0</v>
      </c>
      <c r="EY211" s="1058">
        <f t="shared" si="1736"/>
        <v>0</v>
      </c>
      <c r="EZ211" s="1058">
        <f t="shared" si="1737"/>
        <v>0</v>
      </c>
      <c r="FA211" s="1058">
        <f t="shared" si="1738"/>
        <v>0</v>
      </c>
      <c r="FB211" s="1058">
        <f t="shared" si="1739"/>
        <v>0</v>
      </c>
      <c r="FC211" s="1058">
        <f t="shared" si="1740"/>
        <v>0</v>
      </c>
      <c r="FD211" s="1058">
        <f t="shared" si="1741"/>
        <v>0</v>
      </c>
      <c r="FE211" s="1058">
        <f t="shared" si="1742"/>
        <v>0</v>
      </c>
      <c r="FF211" s="1058">
        <f t="shared" si="1743"/>
        <v>0</v>
      </c>
      <c r="FG211" s="1058">
        <f t="shared" si="1744"/>
        <v>0</v>
      </c>
      <c r="FH211" s="1058">
        <f t="shared" si="1745"/>
        <v>0</v>
      </c>
      <c r="FI211" s="1058">
        <f t="shared" si="1746"/>
        <v>0</v>
      </c>
      <c r="FJ211" s="1058">
        <f t="shared" si="1747"/>
        <v>0</v>
      </c>
      <c r="FK211" s="1058">
        <f t="shared" si="1748"/>
        <v>0</v>
      </c>
      <c r="FL211" s="1058">
        <f t="shared" si="1749"/>
        <v>0</v>
      </c>
      <c r="FM211" s="1058">
        <f t="shared" si="1750"/>
        <v>0</v>
      </c>
      <c r="FN211" s="1058">
        <f t="shared" si="1751"/>
        <v>0</v>
      </c>
      <c r="FO211" s="1059">
        <f t="shared" si="1752"/>
        <v>0</v>
      </c>
      <c r="FP211" s="1058">
        <f t="shared" si="1753"/>
        <v>0</v>
      </c>
      <c r="FQ211" s="1058">
        <f t="shared" si="1754"/>
        <v>0</v>
      </c>
      <c r="FR211" s="1058">
        <f t="shared" si="1755"/>
        <v>0</v>
      </c>
      <c r="FS211" s="1058">
        <f t="shared" si="1756"/>
        <v>0</v>
      </c>
      <c r="FT211" s="1058">
        <f t="shared" si="1757"/>
        <v>0</v>
      </c>
      <c r="FU211" s="1058">
        <f t="shared" si="1758"/>
        <v>0</v>
      </c>
      <c r="FV211" s="1058">
        <f t="shared" si="1759"/>
        <v>0</v>
      </c>
      <c r="FW211" s="1058">
        <f t="shared" si="1760"/>
        <v>0</v>
      </c>
      <c r="FX211" s="1058">
        <f t="shared" si="1761"/>
        <v>0</v>
      </c>
      <c r="FY211" s="1058">
        <f t="shared" si="1762"/>
        <v>0</v>
      </c>
      <c r="FZ211" s="1058">
        <f t="shared" si="1763"/>
        <v>0</v>
      </c>
      <c r="GA211" s="1058">
        <f t="shared" si="1764"/>
        <v>0</v>
      </c>
      <c r="GB211" s="1058">
        <f t="shared" si="1765"/>
        <v>0</v>
      </c>
      <c r="GC211" s="1058">
        <f t="shared" si="1766"/>
        <v>0</v>
      </c>
      <c r="GE211" s="1058">
        <v>0</v>
      </c>
      <c r="GF211" s="1058">
        <v>0</v>
      </c>
      <c r="GG211" s="424"/>
      <c r="GH211" s="424"/>
      <c r="GI211" s="424"/>
      <c r="GJ211" s="424"/>
      <c r="GL211" s="559"/>
      <c r="GM211" s="559"/>
      <c r="GN211" s="406"/>
      <c r="GO211" s="431"/>
      <c r="GP211" s="406"/>
      <c r="GQ211" s="406"/>
      <c r="GR211" s="422"/>
    </row>
    <row r="212" spans="1:200" ht="24.95" customHeight="1" x14ac:dyDescent="0.45">
      <c r="A212" s="424">
        <v>15</v>
      </c>
      <c r="B212" s="974" t="s">
        <v>664</v>
      </c>
      <c r="C212" s="975" t="s">
        <v>660</v>
      </c>
      <c r="D212" s="927">
        <v>1</v>
      </c>
      <c r="E212" s="424"/>
      <c r="F212" s="424"/>
      <c r="G212" s="424"/>
      <c r="H212" s="424"/>
      <c r="I212" s="424"/>
      <c r="J212" s="541"/>
      <c r="K212" s="424"/>
      <c r="L212" s="424">
        <f t="shared" ref="L212:AQ212" si="1800">SUM(L213:L224)</f>
        <v>130</v>
      </c>
      <c r="M212" s="424">
        <f t="shared" si="1800"/>
        <v>84</v>
      </c>
      <c r="N212" s="424">
        <f t="shared" si="1800"/>
        <v>0</v>
      </c>
      <c r="O212" s="765">
        <f t="shared" si="1800"/>
        <v>0</v>
      </c>
      <c r="P212" s="766">
        <f t="shared" si="1800"/>
        <v>20</v>
      </c>
      <c r="Q212" s="765">
        <f t="shared" si="1800"/>
        <v>40</v>
      </c>
      <c r="R212" s="766">
        <f t="shared" si="1800"/>
        <v>64</v>
      </c>
      <c r="S212" s="765">
        <f t="shared" si="1800"/>
        <v>128</v>
      </c>
      <c r="T212" s="766">
        <f t="shared" si="1800"/>
        <v>0</v>
      </c>
      <c r="U212" s="766">
        <f t="shared" si="1800"/>
        <v>0</v>
      </c>
      <c r="V212" s="766">
        <f t="shared" si="1800"/>
        <v>0</v>
      </c>
      <c r="W212" s="766">
        <f t="shared" si="1800"/>
        <v>0</v>
      </c>
      <c r="X212" s="765">
        <f t="shared" si="1800"/>
        <v>4</v>
      </c>
      <c r="Y212" s="765">
        <f t="shared" si="1800"/>
        <v>13</v>
      </c>
      <c r="Z212" s="766">
        <f t="shared" si="1800"/>
        <v>0</v>
      </c>
      <c r="AA212" s="766">
        <f t="shared" si="1800"/>
        <v>0</v>
      </c>
      <c r="AB212" s="766">
        <f t="shared" si="1800"/>
        <v>0</v>
      </c>
      <c r="AC212" s="765">
        <f t="shared" si="1800"/>
        <v>0</v>
      </c>
      <c r="AD212" s="766">
        <f t="shared" si="1800"/>
        <v>1</v>
      </c>
      <c r="AE212" s="765">
        <f t="shared" si="1800"/>
        <v>75</v>
      </c>
      <c r="AF212" s="766">
        <f t="shared" si="1800"/>
        <v>0</v>
      </c>
      <c r="AG212" s="766">
        <f t="shared" si="1800"/>
        <v>0</v>
      </c>
      <c r="AH212" s="766">
        <f t="shared" si="1800"/>
        <v>0</v>
      </c>
      <c r="AI212" s="766">
        <f t="shared" si="1800"/>
        <v>0</v>
      </c>
      <c r="AJ212" s="766">
        <f t="shared" si="1800"/>
        <v>0</v>
      </c>
      <c r="AK212" s="766">
        <f t="shared" si="1800"/>
        <v>0</v>
      </c>
      <c r="AL212" s="766">
        <f t="shared" si="1800"/>
        <v>1</v>
      </c>
      <c r="AM212" s="765">
        <f t="shared" si="1800"/>
        <v>100</v>
      </c>
      <c r="AN212" s="766">
        <f t="shared" si="1800"/>
        <v>0</v>
      </c>
      <c r="AO212" s="766">
        <f t="shared" si="1800"/>
        <v>0</v>
      </c>
      <c r="AP212" s="766">
        <f t="shared" si="1800"/>
        <v>0</v>
      </c>
      <c r="AQ212" s="765">
        <f t="shared" si="1800"/>
        <v>0</v>
      </c>
      <c r="AR212" s="766">
        <f t="shared" ref="AR212:BG212" si="1801">SUM(AR213:AR224)</f>
        <v>0</v>
      </c>
      <c r="AS212" s="765">
        <f t="shared" si="1801"/>
        <v>0</v>
      </c>
      <c r="AT212" s="766">
        <f t="shared" si="1801"/>
        <v>1</v>
      </c>
      <c r="AU212" s="766">
        <f t="shared" si="1801"/>
        <v>16.666666666666668</v>
      </c>
      <c r="AV212" s="766">
        <f t="shared" si="1801"/>
        <v>0</v>
      </c>
      <c r="AW212" s="766">
        <f t="shared" si="1801"/>
        <v>0</v>
      </c>
      <c r="AX212" s="766">
        <f t="shared" si="1801"/>
        <v>1</v>
      </c>
      <c r="AY212" s="766">
        <f t="shared" si="1801"/>
        <v>15.666666666666666</v>
      </c>
      <c r="AZ212" s="766">
        <f t="shared" si="1801"/>
        <v>0</v>
      </c>
      <c r="BA212" s="766">
        <f t="shared" si="1801"/>
        <v>0</v>
      </c>
      <c r="BB212" s="766">
        <f t="shared" si="1801"/>
        <v>0</v>
      </c>
      <c r="BC212" s="766">
        <f t="shared" si="1801"/>
        <v>0</v>
      </c>
      <c r="BD212" s="766">
        <f t="shared" si="1801"/>
        <v>0</v>
      </c>
      <c r="BE212" s="766">
        <f t="shared" si="1801"/>
        <v>0</v>
      </c>
      <c r="BF212" s="766">
        <f t="shared" si="1801"/>
        <v>392.33333333333331</v>
      </c>
      <c r="BG212" s="766">
        <f t="shared" si="1801"/>
        <v>187.66666666666666</v>
      </c>
      <c r="BH212" s="425"/>
      <c r="BI212" s="424"/>
      <c r="BJ212" s="424"/>
      <c r="BK212" s="424"/>
      <c r="BL212" s="424"/>
      <c r="BM212" s="424">
        <v>15</v>
      </c>
      <c r="BN212" s="974" t="s">
        <v>664</v>
      </c>
      <c r="BO212" s="975" t="s">
        <v>660</v>
      </c>
      <c r="BP212" s="927">
        <v>1</v>
      </c>
      <c r="BQ212" s="424"/>
      <c r="BR212" s="424"/>
      <c r="BS212" s="424"/>
      <c r="BT212" s="424"/>
      <c r="BU212" s="424"/>
      <c r="BV212" s="541"/>
      <c r="BW212" s="541"/>
      <c r="BX212" s="424">
        <f t="shared" ref="BX212:DC212" si="1802">SUM(BX213:BX224)</f>
        <v>100</v>
      </c>
      <c r="BY212" s="424">
        <f t="shared" si="1802"/>
        <v>76</v>
      </c>
      <c r="BZ212" s="424">
        <f t="shared" si="1802"/>
        <v>0</v>
      </c>
      <c r="CA212" s="765">
        <f t="shared" si="1802"/>
        <v>0</v>
      </c>
      <c r="CB212" s="765">
        <f t="shared" si="1802"/>
        <v>20</v>
      </c>
      <c r="CC212" s="765">
        <f t="shared" si="1802"/>
        <v>40</v>
      </c>
      <c r="CD212" s="765">
        <f t="shared" si="1802"/>
        <v>56</v>
      </c>
      <c r="CE212" s="765">
        <f t="shared" si="1802"/>
        <v>112</v>
      </c>
      <c r="CF212" s="766">
        <f t="shared" si="1802"/>
        <v>0</v>
      </c>
      <c r="CG212" s="766">
        <f t="shared" si="1802"/>
        <v>0</v>
      </c>
      <c r="CH212" s="766">
        <f t="shared" si="1802"/>
        <v>0</v>
      </c>
      <c r="CI212" s="766">
        <f t="shared" si="1802"/>
        <v>0</v>
      </c>
      <c r="CJ212" s="766">
        <f t="shared" si="1802"/>
        <v>4</v>
      </c>
      <c r="CK212" s="765">
        <f t="shared" si="1802"/>
        <v>10</v>
      </c>
      <c r="CL212" s="766">
        <f t="shared" si="1802"/>
        <v>0</v>
      </c>
      <c r="CM212" s="766">
        <f t="shared" si="1802"/>
        <v>0</v>
      </c>
      <c r="CN212" s="766">
        <f t="shared" si="1802"/>
        <v>0</v>
      </c>
      <c r="CO212" s="765">
        <f t="shared" si="1802"/>
        <v>0</v>
      </c>
      <c r="CP212" s="766">
        <f t="shared" si="1802"/>
        <v>1</v>
      </c>
      <c r="CQ212" s="765">
        <f t="shared" si="1802"/>
        <v>75</v>
      </c>
      <c r="CR212" s="766">
        <f t="shared" si="1802"/>
        <v>0</v>
      </c>
      <c r="CS212" s="766">
        <f t="shared" si="1802"/>
        <v>0</v>
      </c>
      <c r="CT212" s="766">
        <f t="shared" si="1802"/>
        <v>0</v>
      </c>
      <c r="CU212" s="766">
        <f t="shared" si="1802"/>
        <v>0</v>
      </c>
      <c r="CV212" s="766">
        <f t="shared" si="1802"/>
        <v>0</v>
      </c>
      <c r="CW212" s="766">
        <f t="shared" si="1802"/>
        <v>0</v>
      </c>
      <c r="CX212" s="766">
        <f t="shared" si="1802"/>
        <v>1</v>
      </c>
      <c r="CY212" s="765">
        <f t="shared" si="1802"/>
        <v>100</v>
      </c>
      <c r="CZ212" s="766">
        <f t="shared" si="1802"/>
        <v>0</v>
      </c>
      <c r="DA212" s="766">
        <f t="shared" si="1802"/>
        <v>0</v>
      </c>
      <c r="DB212" s="766">
        <f t="shared" si="1802"/>
        <v>0</v>
      </c>
      <c r="DC212" s="765">
        <f t="shared" si="1802"/>
        <v>0</v>
      </c>
      <c r="DD212" s="766">
        <f t="shared" ref="DD212:DS212" si="1803">SUM(DD213:DD224)</f>
        <v>1</v>
      </c>
      <c r="DE212" s="766">
        <f t="shared" si="1803"/>
        <v>12</v>
      </c>
      <c r="DF212" s="766">
        <f t="shared" si="1803"/>
        <v>0</v>
      </c>
      <c r="DG212" s="766">
        <f t="shared" si="1803"/>
        <v>0</v>
      </c>
      <c r="DH212" s="766">
        <f t="shared" si="1803"/>
        <v>0</v>
      </c>
      <c r="DI212" s="766">
        <f t="shared" si="1803"/>
        <v>0</v>
      </c>
      <c r="DJ212" s="766">
        <f t="shared" si="1803"/>
        <v>0</v>
      </c>
      <c r="DK212" s="766">
        <f t="shared" si="1803"/>
        <v>0</v>
      </c>
      <c r="DL212" s="766">
        <f t="shared" si="1803"/>
        <v>2</v>
      </c>
      <c r="DM212" s="766">
        <f t="shared" si="1803"/>
        <v>96</v>
      </c>
      <c r="DN212" s="766">
        <f t="shared" si="1803"/>
        <v>0</v>
      </c>
      <c r="DO212" s="766">
        <f t="shared" si="1803"/>
        <v>0</v>
      </c>
      <c r="DP212" s="766">
        <f t="shared" si="1803"/>
        <v>0</v>
      </c>
      <c r="DQ212" s="766">
        <f t="shared" si="1803"/>
        <v>0</v>
      </c>
      <c r="DR212" s="766">
        <f t="shared" si="1803"/>
        <v>449</v>
      </c>
      <c r="DS212" s="766">
        <f t="shared" si="1803"/>
        <v>264</v>
      </c>
      <c r="DT212" s="425"/>
      <c r="DU212" s="424"/>
      <c r="DV212" s="424"/>
      <c r="DW212" s="424"/>
      <c r="DX212" s="424"/>
      <c r="DY212" s="424">
        <v>15</v>
      </c>
      <c r="DZ212" s="974" t="s">
        <v>664</v>
      </c>
      <c r="EA212" s="975" t="s">
        <v>660</v>
      </c>
      <c r="EB212" s="927">
        <v>1</v>
      </c>
      <c r="EC212" s="424"/>
      <c r="ED212" s="424"/>
      <c r="EE212" s="424"/>
      <c r="EF212" s="424"/>
      <c r="EG212" s="424"/>
      <c r="EH212" s="424"/>
      <c r="EI212" s="424"/>
      <c r="EJ212" s="429">
        <f t="shared" si="1721"/>
        <v>230</v>
      </c>
      <c r="EK212" s="429">
        <f t="shared" si="1722"/>
        <v>160</v>
      </c>
      <c r="EL212" s="429">
        <f t="shared" si="1723"/>
        <v>0</v>
      </c>
      <c r="EM212" s="1058">
        <f t="shared" si="1724"/>
        <v>0</v>
      </c>
      <c r="EN212" s="1058">
        <f t="shared" si="1725"/>
        <v>40</v>
      </c>
      <c r="EO212" s="1058">
        <f t="shared" si="1726"/>
        <v>80</v>
      </c>
      <c r="EP212" s="1058">
        <f t="shared" si="1727"/>
        <v>120</v>
      </c>
      <c r="EQ212" s="1058">
        <f t="shared" si="1728"/>
        <v>240</v>
      </c>
      <c r="ER212" s="1058">
        <f t="shared" si="1729"/>
        <v>0</v>
      </c>
      <c r="ES212" s="1058">
        <f t="shared" si="1730"/>
        <v>0</v>
      </c>
      <c r="ET212" s="1058">
        <f t="shared" si="1731"/>
        <v>0</v>
      </c>
      <c r="EU212" s="1058">
        <f t="shared" si="1732"/>
        <v>0</v>
      </c>
      <c r="EV212" s="1058">
        <f t="shared" si="1733"/>
        <v>8</v>
      </c>
      <c r="EW212" s="1058">
        <f t="shared" si="1734"/>
        <v>23</v>
      </c>
      <c r="EX212" s="1058">
        <f t="shared" si="1735"/>
        <v>0</v>
      </c>
      <c r="EY212" s="1058">
        <f t="shared" si="1736"/>
        <v>0</v>
      </c>
      <c r="EZ212" s="1058">
        <f t="shared" si="1737"/>
        <v>0</v>
      </c>
      <c r="FA212" s="1058">
        <f t="shared" si="1738"/>
        <v>0</v>
      </c>
      <c r="FB212" s="1058">
        <f t="shared" si="1739"/>
        <v>2</v>
      </c>
      <c r="FC212" s="1058">
        <f t="shared" si="1740"/>
        <v>150</v>
      </c>
      <c r="FD212" s="1058">
        <f t="shared" si="1741"/>
        <v>0</v>
      </c>
      <c r="FE212" s="1058">
        <f t="shared" si="1742"/>
        <v>0</v>
      </c>
      <c r="FF212" s="1058">
        <f t="shared" si="1743"/>
        <v>0</v>
      </c>
      <c r="FG212" s="1058">
        <f t="shared" si="1744"/>
        <v>0</v>
      </c>
      <c r="FH212" s="1058">
        <f t="shared" si="1745"/>
        <v>0</v>
      </c>
      <c r="FI212" s="1058">
        <f t="shared" si="1746"/>
        <v>0</v>
      </c>
      <c r="FJ212" s="1058">
        <f t="shared" si="1747"/>
        <v>2</v>
      </c>
      <c r="FK212" s="1058">
        <f t="shared" si="1748"/>
        <v>200</v>
      </c>
      <c r="FL212" s="1058">
        <f t="shared" si="1749"/>
        <v>0</v>
      </c>
      <c r="FM212" s="1058">
        <f t="shared" si="1750"/>
        <v>0</v>
      </c>
      <c r="FN212" s="1058">
        <f t="shared" si="1751"/>
        <v>0</v>
      </c>
      <c r="FO212" s="1059">
        <f t="shared" si="1752"/>
        <v>0</v>
      </c>
      <c r="FP212" s="1058">
        <f t="shared" si="1753"/>
        <v>1</v>
      </c>
      <c r="FQ212" s="1058">
        <f t="shared" si="1754"/>
        <v>12</v>
      </c>
      <c r="FR212" s="1058">
        <f t="shared" si="1755"/>
        <v>1</v>
      </c>
      <c r="FS212" s="1058">
        <f t="shared" si="1756"/>
        <v>16.666666666666668</v>
      </c>
      <c r="FT212" s="1058">
        <f t="shared" si="1757"/>
        <v>0</v>
      </c>
      <c r="FU212" s="1058">
        <f t="shared" si="1758"/>
        <v>0</v>
      </c>
      <c r="FV212" s="1058">
        <f t="shared" si="1759"/>
        <v>1</v>
      </c>
      <c r="FW212" s="1058">
        <f t="shared" si="1760"/>
        <v>15.666666666666666</v>
      </c>
      <c r="FX212" s="1058">
        <f t="shared" si="1761"/>
        <v>2</v>
      </c>
      <c r="FY212" s="1058">
        <f t="shared" si="1762"/>
        <v>96</v>
      </c>
      <c r="FZ212" s="1058">
        <f t="shared" si="1763"/>
        <v>0</v>
      </c>
      <c r="GA212" s="1058">
        <f t="shared" si="1764"/>
        <v>0</v>
      </c>
      <c r="GB212" s="1058">
        <f t="shared" si="1765"/>
        <v>0</v>
      </c>
      <c r="GC212" s="1058">
        <f t="shared" si="1766"/>
        <v>0</v>
      </c>
      <c r="GE212" s="1058">
        <v>841.33333333333326</v>
      </c>
      <c r="GF212" s="1058">
        <v>451.66666666666663</v>
      </c>
      <c r="GG212" s="424"/>
      <c r="GH212" s="424"/>
      <c r="GI212" s="424"/>
      <c r="GJ212" s="424"/>
      <c r="GL212" s="559">
        <v>650</v>
      </c>
      <c r="GM212" s="559">
        <v>150</v>
      </c>
      <c r="GN212" s="470" t="s">
        <v>664</v>
      </c>
      <c r="GO212" s="463" t="s">
        <v>654</v>
      </c>
      <c r="GP212" s="463">
        <v>1</v>
      </c>
      <c r="GQ212" s="406"/>
      <c r="GR212" s="422"/>
    </row>
    <row r="213" spans="1:200" ht="24.95" customHeight="1" x14ac:dyDescent="0.45">
      <c r="A213" s="424"/>
      <c r="B213" s="951" t="s">
        <v>148</v>
      </c>
      <c r="C213" s="952" t="s">
        <v>182</v>
      </c>
      <c r="D213" s="929" t="s">
        <v>24</v>
      </c>
      <c r="E213" s="592" t="s">
        <v>307</v>
      </c>
      <c r="F213" s="593" t="s">
        <v>433</v>
      </c>
      <c r="G213" s="593">
        <v>7</v>
      </c>
      <c r="H213" s="593">
        <v>47</v>
      </c>
      <c r="I213" s="593">
        <v>2</v>
      </c>
      <c r="J213" s="660">
        <v>2</v>
      </c>
      <c r="K213" s="593">
        <f>SUM(J213)*2</f>
        <v>4</v>
      </c>
      <c r="L213" s="629">
        <v>60</v>
      </c>
      <c r="M213" s="594">
        <f t="shared" ref="M213" si="1804">SUM(N213+P213+R213+T213+V213)</f>
        <v>38</v>
      </c>
      <c r="N213" s="595"/>
      <c r="O213" s="852"/>
      <c r="P213" s="853">
        <v>8</v>
      </c>
      <c r="Q213" s="852">
        <f t="shared" ref="Q213:Q215" si="1805">P213*J213</f>
        <v>16</v>
      </c>
      <c r="R213" s="853">
        <v>30</v>
      </c>
      <c r="S213" s="852">
        <f t="shared" ref="S213:S215" si="1806">SUM(R213)*J213</f>
        <v>60</v>
      </c>
      <c r="T213" s="853"/>
      <c r="U213" s="854">
        <f t="shared" ref="U213:U214" si="1807">SUM(T213)*K213</f>
        <v>0</v>
      </c>
      <c r="V213" s="853"/>
      <c r="W213" s="854">
        <f t="shared" ref="W213:W214" si="1808">SUM(V213)*J213*5</f>
        <v>0</v>
      </c>
      <c r="X213" s="854">
        <f t="shared" ref="X213" si="1809">SUM(J213*AX213*2+K213*AZ213*2)</f>
        <v>4</v>
      </c>
      <c r="Y213" s="852">
        <f t="shared" ref="Y213:Y214" si="1810">SUM(L213*5/100*J213)</f>
        <v>6</v>
      </c>
      <c r="Z213" s="853"/>
      <c r="AA213" s="854"/>
      <c r="AB213" s="853"/>
      <c r="AC213" s="852">
        <f t="shared" ref="AC213:AC214" si="1811">SUM(AB213)*3*H213/5</f>
        <v>0</v>
      </c>
      <c r="AD213" s="853"/>
      <c r="AE213" s="855">
        <f t="shared" ref="AE213:AE214" si="1812">SUM(AD213*H213*(30+4))</f>
        <v>0</v>
      </c>
      <c r="AF213" s="853"/>
      <c r="AG213" s="854">
        <f t="shared" ref="AG213" si="1813">SUM(AF213*H213*3)</f>
        <v>0</v>
      </c>
      <c r="AH213" s="853"/>
      <c r="AI213" s="854">
        <f t="shared" ref="AI213" si="1814">SUM(AH213*H213/3)</f>
        <v>0</v>
      </c>
      <c r="AJ213" s="853"/>
      <c r="AK213" s="854">
        <f t="shared" ref="AK213" si="1815">SUM(AJ213*H213*2/3)</f>
        <v>0</v>
      </c>
      <c r="AL213" s="853"/>
      <c r="AM213" s="852">
        <f>SUM(AL213*H213*2)</f>
        <v>0</v>
      </c>
      <c r="AN213" s="853"/>
      <c r="AO213" s="854">
        <f t="shared" ref="AO213:AO214" si="1816">SUM(AN213*J213*2)</f>
        <v>0</v>
      </c>
      <c r="AP213" s="853"/>
      <c r="AQ213" s="852">
        <f t="shared" ref="AQ213:AQ214" si="1817">SUM(AP213*H213*2)</f>
        <v>0</v>
      </c>
      <c r="AR213" s="853"/>
      <c r="AS213" s="852">
        <f>SUM(J213*AR213*6)</f>
        <v>0</v>
      </c>
      <c r="AT213" s="853"/>
      <c r="AU213" s="854">
        <f t="shared" ref="AU213:AU215" si="1818">AT213*H213/3</f>
        <v>0</v>
      </c>
      <c r="AV213" s="853"/>
      <c r="AW213" s="854">
        <f>SUM(J213*AV213*6)</f>
        <v>0</v>
      </c>
      <c r="AX213" s="853">
        <v>1</v>
      </c>
      <c r="AY213" s="854">
        <f>AX213*H213/3</f>
        <v>15.666666666666666</v>
      </c>
      <c r="AZ213" s="853"/>
      <c r="BA213" s="854">
        <f t="shared" ref="BA213:BA214" si="1819">SUM(AZ213*K213*5*6)</f>
        <v>0</v>
      </c>
      <c r="BB213" s="853"/>
      <c r="BC213" s="854">
        <f t="shared" ref="BC213:BC214" si="1820">SUM(BB213*K213*4*6)</f>
        <v>0</v>
      </c>
      <c r="BD213" s="853"/>
      <c r="BE213" s="854">
        <f t="shared" ref="BE213" si="1821">SUM(BD213*50)</f>
        <v>0</v>
      </c>
      <c r="BF213" s="854">
        <f t="shared" ref="BF213:BF215" si="1822">O213+Q213+S213+U213+W213+X213+Y213+AA213+AC213+AE213+AG213+AI213+AK213+AM213+AO213+AQ213+AS213+AU213+AW213+AY213+BA213+BC213+BE213</f>
        <v>101.66666666666667</v>
      </c>
      <c r="BG213" s="854">
        <f t="shared" ref="BG213:BG215" si="1823">BC213+BA213+AY213+AW213+AS213+AQ213+X213+W213+U213+S213+Q213+O213</f>
        <v>95.666666666666657</v>
      </c>
      <c r="BH213" s="84"/>
      <c r="BI213" s="49"/>
      <c r="BJ213" s="49"/>
      <c r="BK213" s="49"/>
      <c r="BL213" s="49"/>
      <c r="BM213" s="424"/>
      <c r="BN213" s="951" t="s">
        <v>148</v>
      </c>
      <c r="BO213" s="952" t="s">
        <v>182</v>
      </c>
      <c r="BP213" s="929" t="s">
        <v>24</v>
      </c>
      <c r="BQ213" s="592" t="s">
        <v>307</v>
      </c>
      <c r="BR213" s="593" t="s">
        <v>432</v>
      </c>
      <c r="BS213" s="593">
        <v>6</v>
      </c>
      <c r="BT213" s="593">
        <v>50</v>
      </c>
      <c r="BU213" s="593">
        <v>1</v>
      </c>
      <c r="BV213" s="660">
        <v>2</v>
      </c>
      <c r="BW213" s="660">
        <f>SUM(BV213)*2</f>
        <v>4</v>
      </c>
      <c r="BX213" s="629">
        <v>100</v>
      </c>
      <c r="BY213" s="594">
        <f t="shared" ref="BY213:BY215" si="1824">SUM(BZ213+CB213+CD213+CF213+CH213)</f>
        <v>76</v>
      </c>
      <c r="BZ213" s="595"/>
      <c r="CA213" s="767"/>
      <c r="CB213" s="796">
        <v>20</v>
      </c>
      <c r="CC213" s="767">
        <f t="shared" ref="CC213:CC215" si="1825">CB213*BV213</f>
        <v>40</v>
      </c>
      <c r="CD213" s="796">
        <v>56</v>
      </c>
      <c r="CE213" s="767">
        <f t="shared" ref="CE213" si="1826">SUM(CD213)*BV213</f>
        <v>112</v>
      </c>
      <c r="CF213" s="768"/>
      <c r="CG213" s="769">
        <f t="shared" ref="CG213" si="1827">SUM(CF213)*BW213</f>
        <v>0</v>
      </c>
      <c r="CH213" s="768"/>
      <c r="CI213" s="769">
        <f>SUM(CH213)*BW213</f>
        <v>0</v>
      </c>
      <c r="CJ213" s="769">
        <f t="shared" ref="CJ213" si="1828">SUM(BV213*DJ213*2+BW213*DL213*2)</f>
        <v>0</v>
      </c>
      <c r="CK213" s="767">
        <f t="shared" ref="CK213" si="1829">SUM(BX213*5/100*BV213)</f>
        <v>10</v>
      </c>
      <c r="CL213" s="768"/>
      <c r="CM213" s="769"/>
      <c r="CN213" s="768"/>
      <c r="CO213" s="767">
        <f t="shared" ref="CO213:CO215" si="1830">SUM(CN213)*3*BT213/5</f>
        <v>0</v>
      </c>
      <c r="CP213" s="768"/>
      <c r="CQ213" s="770">
        <f t="shared" ref="CQ213" si="1831">SUM(CP213*BT213*(30+4))</f>
        <v>0</v>
      </c>
      <c r="CR213" s="768"/>
      <c r="CS213" s="769">
        <f t="shared" ref="CS213:CS215" si="1832">SUM(CR213*BT213*3)</f>
        <v>0</v>
      </c>
      <c r="CT213" s="769"/>
      <c r="CU213" s="769">
        <f t="shared" ref="CU213:CU215" si="1833">SUM(CT213*BT213/3)</f>
        <v>0</v>
      </c>
      <c r="CV213" s="768"/>
      <c r="CW213" s="769">
        <f t="shared" ref="CW213" si="1834">SUM(CV213*BT213*2/3)</f>
        <v>0</v>
      </c>
      <c r="CX213" s="768">
        <v>1</v>
      </c>
      <c r="CY213" s="767">
        <f t="shared" ref="CY213:CY214" si="1835">SUM(CX213*BT213*2)</f>
        <v>100</v>
      </c>
      <c r="CZ213" s="768"/>
      <c r="DA213" s="769">
        <f t="shared" ref="DA213" si="1836">SUM(CZ213*BV213*2)</f>
        <v>0</v>
      </c>
      <c r="DB213" s="768"/>
      <c r="DC213" s="767">
        <f t="shared" ref="DC213" si="1837">SUM(DB213*BT213*2)</f>
        <v>0</v>
      </c>
      <c r="DD213" s="768">
        <v>1</v>
      </c>
      <c r="DE213" s="769">
        <f>DD213*BV213*6</f>
        <v>12</v>
      </c>
      <c r="DF213" s="768"/>
      <c r="DG213" s="769">
        <f t="shared" ref="DG213:DG215" si="1838">DF213*BT213/3</f>
        <v>0</v>
      </c>
      <c r="DH213" s="768"/>
      <c r="DI213" s="769">
        <f t="shared" ref="DI213" si="1839">SUM(BV213*DH213*6)</f>
        <v>0</v>
      </c>
      <c r="DJ213" s="768"/>
      <c r="DK213" s="769">
        <f>SUM(BV213*DJ213*8)</f>
        <v>0</v>
      </c>
      <c r="DL213" s="769"/>
      <c r="DM213" s="769">
        <f t="shared" ref="DM213" si="1840">SUM(DL213*BW213*5*6)</f>
        <v>0</v>
      </c>
      <c r="DN213" s="768"/>
      <c r="DO213" s="769">
        <f t="shared" ref="DO213:DO215" si="1841">SUM(DN213*BW213*4*6)</f>
        <v>0</v>
      </c>
      <c r="DP213" s="768"/>
      <c r="DQ213" s="769">
        <f t="shared" ref="DQ213:DQ215" si="1842">SUM(DP213*50)</f>
        <v>0</v>
      </c>
      <c r="DR213" s="769">
        <f t="shared" ref="DR213:DR215" si="1843">CA213+CC213+CE213+CG213+CI213+CJ213+CK213+CM213+CO213+CQ213+CS213+CU213+CW213+CY213+DA213+DC213+DE213+DG213+DI213+DK213+DM213+DO213+DQ213</f>
        <v>274</v>
      </c>
      <c r="DS213" s="769">
        <f t="shared" ref="DS213:DS215" si="1844">DO213+DM213+DK213+DI213+DE213+DC213+CJ213+CI213+CG213+CE213+CC213+CA213</f>
        <v>164</v>
      </c>
      <c r="DT213" s="84"/>
      <c r="DU213" s="631"/>
      <c r="DV213" s="424"/>
      <c r="DW213" s="424"/>
      <c r="DX213" s="424"/>
      <c r="DY213" s="424"/>
      <c r="DZ213" s="971"/>
      <c r="EA213" s="972"/>
      <c r="EB213" s="611"/>
      <c r="EC213" s="424"/>
      <c r="ED213" s="424"/>
      <c r="EE213" s="424"/>
      <c r="EF213" s="424"/>
      <c r="EG213" s="424"/>
      <c r="EH213" s="424"/>
      <c r="EI213" s="424"/>
      <c r="EJ213" s="429">
        <f t="shared" si="1721"/>
        <v>160</v>
      </c>
      <c r="EK213" s="429">
        <f t="shared" si="1722"/>
        <v>114</v>
      </c>
      <c r="EL213" s="429">
        <f t="shared" si="1723"/>
        <v>0</v>
      </c>
      <c r="EM213" s="1058">
        <f t="shared" si="1724"/>
        <v>0</v>
      </c>
      <c r="EN213" s="1058">
        <f t="shared" si="1725"/>
        <v>28</v>
      </c>
      <c r="EO213" s="1058">
        <f t="shared" si="1726"/>
        <v>56</v>
      </c>
      <c r="EP213" s="1058">
        <f t="shared" si="1727"/>
        <v>86</v>
      </c>
      <c r="EQ213" s="1058">
        <f t="shared" si="1728"/>
        <v>172</v>
      </c>
      <c r="ER213" s="1058">
        <f t="shared" si="1729"/>
        <v>0</v>
      </c>
      <c r="ES213" s="1058">
        <f t="shared" si="1730"/>
        <v>0</v>
      </c>
      <c r="ET213" s="1058">
        <f t="shared" si="1731"/>
        <v>0</v>
      </c>
      <c r="EU213" s="1058">
        <f t="shared" si="1732"/>
        <v>0</v>
      </c>
      <c r="EV213" s="1058">
        <f t="shared" si="1733"/>
        <v>4</v>
      </c>
      <c r="EW213" s="1058">
        <f t="shared" si="1734"/>
        <v>16</v>
      </c>
      <c r="EX213" s="1058">
        <f t="shared" si="1735"/>
        <v>0</v>
      </c>
      <c r="EY213" s="1058">
        <f t="shared" si="1736"/>
        <v>0</v>
      </c>
      <c r="EZ213" s="1058">
        <f t="shared" si="1737"/>
        <v>0</v>
      </c>
      <c r="FA213" s="1058">
        <f t="shared" si="1738"/>
        <v>0</v>
      </c>
      <c r="FB213" s="1058">
        <f t="shared" si="1739"/>
        <v>0</v>
      </c>
      <c r="FC213" s="1058">
        <f t="shared" si="1740"/>
        <v>0</v>
      </c>
      <c r="FD213" s="1058">
        <f t="shared" si="1741"/>
        <v>0</v>
      </c>
      <c r="FE213" s="1058">
        <f t="shared" si="1742"/>
        <v>0</v>
      </c>
      <c r="FF213" s="1058">
        <f t="shared" si="1743"/>
        <v>0</v>
      </c>
      <c r="FG213" s="1058">
        <f t="shared" si="1744"/>
        <v>0</v>
      </c>
      <c r="FH213" s="1058">
        <f t="shared" si="1745"/>
        <v>0</v>
      </c>
      <c r="FI213" s="1058">
        <f t="shared" si="1746"/>
        <v>0</v>
      </c>
      <c r="FJ213" s="1058">
        <f t="shared" si="1747"/>
        <v>1</v>
      </c>
      <c r="FK213" s="1058">
        <f t="shared" si="1748"/>
        <v>100</v>
      </c>
      <c r="FL213" s="1058">
        <f t="shared" si="1749"/>
        <v>0</v>
      </c>
      <c r="FM213" s="1058">
        <f t="shared" si="1750"/>
        <v>0</v>
      </c>
      <c r="FN213" s="1058">
        <f t="shared" si="1751"/>
        <v>0</v>
      </c>
      <c r="FO213" s="1059">
        <f t="shared" si="1752"/>
        <v>0</v>
      </c>
      <c r="FP213" s="1058">
        <f t="shared" si="1753"/>
        <v>1</v>
      </c>
      <c r="FQ213" s="1058">
        <f t="shared" si="1754"/>
        <v>12</v>
      </c>
      <c r="FR213" s="1058">
        <f t="shared" si="1755"/>
        <v>0</v>
      </c>
      <c r="FS213" s="1058">
        <f t="shared" si="1756"/>
        <v>0</v>
      </c>
      <c r="FT213" s="1058">
        <f t="shared" si="1757"/>
        <v>0</v>
      </c>
      <c r="FU213" s="1058">
        <f t="shared" si="1758"/>
        <v>0</v>
      </c>
      <c r="FV213" s="1058">
        <f t="shared" si="1759"/>
        <v>1</v>
      </c>
      <c r="FW213" s="1058">
        <f t="shared" si="1760"/>
        <v>15.666666666666666</v>
      </c>
      <c r="FX213" s="1058">
        <f t="shared" si="1761"/>
        <v>0</v>
      </c>
      <c r="FY213" s="1058">
        <f t="shared" si="1762"/>
        <v>0</v>
      </c>
      <c r="FZ213" s="1058">
        <f t="shared" si="1763"/>
        <v>0</v>
      </c>
      <c r="GA213" s="1058">
        <f t="shared" si="1764"/>
        <v>0</v>
      </c>
      <c r="GB213" s="1058">
        <f t="shared" si="1765"/>
        <v>0</v>
      </c>
      <c r="GC213" s="1058">
        <f t="shared" si="1766"/>
        <v>0</v>
      </c>
      <c r="GE213" s="1058">
        <v>375.66666666666669</v>
      </c>
      <c r="GF213" s="1058">
        <v>259.66666666666663</v>
      </c>
      <c r="GG213" s="424"/>
      <c r="GH213" s="424"/>
      <c r="GI213" s="424"/>
      <c r="GJ213" s="424"/>
      <c r="GL213" s="559"/>
      <c r="GM213" s="559"/>
      <c r="GN213" s="16"/>
      <c r="GO213" s="15"/>
      <c r="GP213" s="15"/>
      <c r="GQ213" s="406"/>
      <c r="GR213" s="422"/>
    </row>
    <row r="214" spans="1:200" ht="24.95" customHeight="1" x14ac:dyDescent="0.45">
      <c r="A214" s="424"/>
      <c r="B214" s="951" t="s">
        <v>148</v>
      </c>
      <c r="C214" s="952" t="s">
        <v>182</v>
      </c>
      <c r="D214" s="929" t="s">
        <v>24</v>
      </c>
      <c r="E214" s="592" t="s">
        <v>307</v>
      </c>
      <c r="F214" s="593" t="s">
        <v>432</v>
      </c>
      <c r="G214" s="593">
        <v>5</v>
      </c>
      <c r="H214" s="593">
        <v>50</v>
      </c>
      <c r="I214" s="593">
        <v>1</v>
      </c>
      <c r="J214" s="660">
        <v>2</v>
      </c>
      <c r="K214" s="593">
        <f>SUM(J214)*2</f>
        <v>4</v>
      </c>
      <c r="L214" s="591">
        <v>70</v>
      </c>
      <c r="M214" s="594">
        <f t="shared" ref="M214:M215" si="1845">SUM(N214+P214+R214+T214+V214)</f>
        <v>46</v>
      </c>
      <c r="N214" s="595"/>
      <c r="O214" s="852"/>
      <c r="P214" s="853">
        <v>12</v>
      </c>
      <c r="Q214" s="852">
        <f t="shared" si="1805"/>
        <v>24</v>
      </c>
      <c r="R214" s="853">
        <v>34</v>
      </c>
      <c r="S214" s="852">
        <f t="shared" si="1806"/>
        <v>68</v>
      </c>
      <c r="T214" s="853"/>
      <c r="U214" s="854">
        <f t="shared" si="1807"/>
        <v>0</v>
      </c>
      <c r="V214" s="853"/>
      <c r="W214" s="854">
        <f t="shared" si="1808"/>
        <v>0</v>
      </c>
      <c r="X214" s="854">
        <f t="shared" ref="X214" si="1846">SUM(J214*AX214*2+K214*AZ214*2)</f>
        <v>0</v>
      </c>
      <c r="Y214" s="852">
        <f t="shared" si="1810"/>
        <v>7</v>
      </c>
      <c r="Z214" s="853"/>
      <c r="AA214" s="854"/>
      <c r="AB214" s="853"/>
      <c r="AC214" s="852">
        <f t="shared" si="1811"/>
        <v>0</v>
      </c>
      <c r="AD214" s="853"/>
      <c r="AE214" s="855">
        <f t="shared" si="1812"/>
        <v>0</v>
      </c>
      <c r="AF214" s="853"/>
      <c r="AG214" s="854">
        <f t="shared" ref="AG214" si="1847">SUM(AF214*H214*3)</f>
        <v>0</v>
      </c>
      <c r="AH214" s="854"/>
      <c r="AI214" s="854">
        <f t="shared" ref="AI214" si="1848">SUM(AH214*H214/3)</f>
        <v>0</v>
      </c>
      <c r="AJ214" s="853"/>
      <c r="AK214" s="854">
        <f t="shared" ref="AK214" si="1849">SUM(AJ214*H214*2/3)</f>
        <v>0</v>
      </c>
      <c r="AL214" s="853">
        <v>1</v>
      </c>
      <c r="AM214" s="852">
        <f t="shared" ref="AM214:AM215" si="1850">SUM(AL214*H214*2)</f>
        <v>100</v>
      </c>
      <c r="AN214" s="853"/>
      <c r="AO214" s="854">
        <f t="shared" si="1816"/>
        <v>0</v>
      </c>
      <c r="AP214" s="853"/>
      <c r="AQ214" s="852">
        <f t="shared" si="1817"/>
        <v>0</v>
      </c>
      <c r="AR214" s="853"/>
      <c r="AS214" s="852">
        <f>SUM(J214*AR214*6)</f>
        <v>0</v>
      </c>
      <c r="AT214" s="853">
        <v>1</v>
      </c>
      <c r="AU214" s="854">
        <f t="shared" si="1818"/>
        <v>16.666666666666668</v>
      </c>
      <c r="AV214" s="886"/>
      <c r="AW214" s="854">
        <f t="shared" ref="AW214" si="1851">SUM(AV214*H214/3)</f>
        <v>0</v>
      </c>
      <c r="AX214" s="853"/>
      <c r="AY214" s="854">
        <f t="shared" ref="AY214" si="1852">SUM(AX214*H214/3)</f>
        <v>0</v>
      </c>
      <c r="AZ214" s="886"/>
      <c r="BA214" s="854">
        <f t="shared" si="1819"/>
        <v>0</v>
      </c>
      <c r="BB214" s="886"/>
      <c r="BC214" s="854">
        <f t="shared" si="1820"/>
        <v>0</v>
      </c>
      <c r="BD214" s="886"/>
      <c r="BE214" s="854">
        <f>SUM(BD214*50)/2</f>
        <v>0</v>
      </c>
      <c r="BF214" s="854">
        <f t="shared" si="1822"/>
        <v>215.66666666666666</v>
      </c>
      <c r="BG214" s="854">
        <f t="shared" si="1823"/>
        <v>92</v>
      </c>
      <c r="BH214" s="84"/>
      <c r="BI214" s="424"/>
      <c r="BJ214" s="424"/>
      <c r="BK214" s="424"/>
      <c r="BL214" s="424"/>
      <c r="BM214" s="424"/>
      <c r="BN214" s="955" t="s">
        <v>175</v>
      </c>
      <c r="BO214" s="956" t="s">
        <v>183</v>
      </c>
      <c r="BP214" s="932" t="s">
        <v>24</v>
      </c>
      <c r="BQ214" s="160" t="s">
        <v>323</v>
      </c>
      <c r="BR214" s="160" t="s">
        <v>126</v>
      </c>
      <c r="BS214" s="260">
        <v>10</v>
      </c>
      <c r="BT214" s="160">
        <v>5</v>
      </c>
      <c r="BU214" s="160">
        <v>1</v>
      </c>
      <c r="BV214" s="563">
        <v>1</v>
      </c>
      <c r="BW214" s="563">
        <v>1</v>
      </c>
      <c r="BX214" s="159"/>
      <c r="BY214" s="259">
        <f t="shared" si="1824"/>
        <v>0</v>
      </c>
      <c r="BZ214" s="258"/>
      <c r="CA214" s="774">
        <f t="shared" ref="CA214" si="1853">SUM(BZ214)*BU214</f>
        <v>0</v>
      </c>
      <c r="CB214" s="808"/>
      <c r="CC214" s="774">
        <f t="shared" si="1825"/>
        <v>0</v>
      </c>
      <c r="CD214" s="808"/>
      <c r="CE214" s="774">
        <f t="shared" ref="CE214:CE215" si="1854">SUM(CD214)*BV214</f>
        <v>0</v>
      </c>
      <c r="CF214" s="775"/>
      <c r="CG214" s="776">
        <f t="shared" ref="CG214:CG215" si="1855">SUM(CF214)*BW214</f>
        <v>0</v>
      </c>
      <c r="CH214" s="775"/>
      <c r="CI214" s="776">
        <f t="shared" ref="CI214" si="1856">SUM(CH214)*BV214*5</f>
        <v>0</v>
      </c>
      <c r="CJ214" s="776"/>
      <c r="CK214" s="774">
        <f t="shared" ref="CK214" si="1857">BX214*BV214*0.05</f>
        <v>0</v>
      </c>
      <c r="CL214" s="775"/>
      <c r="CM214" s="776"/>
      <c r="CN214" s="775"/>
      <c r="CO214" s="774">
        <f t="shared" si="1830"/>
        <v>0</v>
      </c>
      <c r="CP214" s="775">
        <v>1</v>
      </c>
      <c r="CQ214" s="777">
        <f>SUM(CP214*BT214*(15))</f>
        <v>75</v>
      </c>
      <c r="CR214" s="775"/>
      <c r="CS214" s="776">
        <f t="shared" si="1832"/>
        <v>0</v>
      </c>
      <c r="CT214" s="775"/>
      <c r="CU214" s="776">
        <f t="shared" si="1833"/>
        <v>0</v>
      </c>
      <c r="CV214" s="775"/>
      <c r="CW214" s="776">
        <f t="shared" ref="CW214" si="1858">SUM(CV214*BT214*2/3)</f>
        <v>0</v>
      </c>
      <c r="CX214" s="775"/>
      <c r="CY214" s="774">
        <f t="shared" si="1835"/>
        <v>0</v>
      </c>
      <c r="CZ214" s="775"/>
      <c r="DA214" s="776">
        <f t="shared" ref="DA214" si="1859">SUM(CZ214*BV214)</f>
        <v>0</v>
      </c>
      <c r="DB214" s="775"/>
      <c r="DC214" s="774">
        <f t="shared" ref="DC214" si="1860">SUM(DB214*BT214*2)</f>
        <v>0</v>
      </c>
      <c r="DD214" s="775"/>
      <c r="DE214" s="776">
        <f t="shared" ref="DE214" si="1861">SUM(BV214*DD214*6)</f>
        <v>0</v>
      </c>
      <c r="DF214" s="778"/>
      <c r="DG214" s="779">
        <f t="shared" si="1838"/>
        <v>0</v>
      </c>
      <c r="DH214" s="775"/>
      <c r="DI214" s="776">
        <f t="shared" ref="DI214:DI215" si="1862">SUM(DH214*BT214/3)</f>
        <v>0</v>
      </c>
      <c r="DJ214" s="775"/>
      <c r="DK214" s="776">
        <f t="shared" ref="DK214" si="1863">SUM(BV214*DJ214*8)</f>
        <v>0</v>
      </c>
      <c r="DL214" s="775"/>
      <c r="DM214" s="776">
        <f>SUM(DL214*BW214*3*8)</f>
        <v>0</v>
      </c>
      <c r="DN214" s="775"/>
      <c r="DO214" s="776">
        <f t="shared" si="1841"/>
        <v>0</v>
      </c>
      <c r="DP214" s="775"/>
      <c r="DQ214" s="776">
        <f t="shared" si="1842"/>
        <v>0</v>
      </c>
      <c r="DR214" s="779">
        <f t="shared" si="1843"/>
        <v>75</v>
      </c>
      <c r="DS214" s="779">
        <f t="shared" si="1844"/>
        <v>0</v>
      </c>
      <c r="DT214" s="84"/>
      <c r="DU214" s="424"/>
      <c r="DV214" s="424"/>
      <c r="DW214" s="424"/>
      <c r="DX214" s="424"/>
      <c r="DY214" s="424"/>
      <c r="DZ214" s="971"/>
      <c r="EA214" s="972"/>
      <c r="EB214" s="611"/>
      <c r="EC214" s="424"/>
      <c r="ED214" s="424"/>
      <c r="EE214" s="424"/>
      <c r="EF214" s="424"/>
      <c r="EG214" s="424"/>
      <c r="EH214" s="424"/>
      <c r="EI214" s="424"/>
      <c r="EJ214" s="429">
        <f t="shared" si="1721"/>
        <v>70</v>
      </c>
      <c r="EK214" s="429">
        <f t="shared" si="1722"/>
        <v>46</v>
      </c>
      <c r="EL214" s="429">
        <f t="shared" si="1723"/>
        <v>0</v>
      </c>
      <c r="EM214" s="1058">
        <f t="shared" si="1724"/>
        <v>0</v>
      </c>
      <c r="EN214" s="1058">
        <f t="shared" si="1725"/>
        <v>12</v>
      </c>
      <c r="EO214" s="1058">
        <f t="shared" si="1726"/>
        <v>24</v>
      </c>
      <c r="EP214" s="1058">
        <f t="shared" si="1727"/>
        <v>34</v>
      </c>
      <c r="EQ214" s="1058">
        <f t="shared" si="1728"/>
        <v>68</v>
      </c>
      <c r="ER214" s="1058">
        <f t="shared" si="1729"/>
        <v>0</v>
      </c>
      <c r="ES214" s="1058">
        <f t="shared" si="1730"/>
        <v>0</v>
      </c>
      <c r="ET214" s="1058">
        <f t="shared" si="1731"/>
        <v>0</v>
      </c>
      <c r="EU214" s="1058">
        <f t="shared" si="1732"/>
        <v>0</v>
      </c>
      <c r="EV214" s="1058">
        <f t="shared" si="1733"/>
        <v>0</v>
      </c>
      <c r="EW214" s="1058">
        <f t="shared" si="1734"/>
        <v>7</v>
      </c>
      <c r="EX214" s="1058">
        <f t="shared" si="1735"/>
        <v>0</v>
      </c>
      <c r="EY214" s="1058">
        <f t="shared" si="1736"/>
        <v>0</v>
      </c>
      <c r="EZ214" s="1058">
        <f t="shared" si="1737"/>
        <v>0</v>
      </c>
      <c r="FA214" s="1058">
        <f t="shared" si="1738"/>
        <v>0</v>
      </c>
      <c r="FB214" s="1058">
        <f t="shared" si="1739"/>
        <v>1</v>
      </c>
      <c r="FC214" s="1058">
        <f t="shared" si="1740"/>
        <v>75</v>
      </c>
      <c r="FD214" s="1058">
        <f t="shared" si="1741"/>
        <v>0</v>
      </c>
      <c r="FE214" s="1058">
        <f t="shared" si="1742"/>
        <v>0</v>
      </c>
      <c r="FF214" s="1058">
        <f t="shared" si="1743"/>
        <v>0</v>
      </c>
      <c r="FG214" s="1058">
        <f t="shared" si="1744"/>
        <v>0</v>
      </c>
      <c r="FH214" s="1058">
        <f t="shared" si="1745"/>
        <v>0</v>
      </c>
      <c r="FI214" s="1058">
        <f t="shared" si="1746"/>
        <v>0</v>
      </c>
      <c r="FJ214" s="1058">
        <f t="shared" si="1747"/>
        <v>1</v>
      </c>
      <c r="FK214" s="1058">
        <f t="shared" si="1748"/>
        <v>100</v>
      </c>
      <c r="FL214" s="1058">
        <f t="shared" si="1749"/>
        <v>0</v>
      </c>
      <c r="FM214" s="1058">
        <f t="shared" si="1750"/>
        <v>0</v>
      </c>
      <c r="FN214" s="1058">
        <f t="shared" si="1751"/>
        <v>0</v>
      </c>
      <c r="FO214" s="1059">
        <f t="shared" si="1752"/>
        <v>0</v>
      </c>
      <c r="FP214" s="1058">
        <f t="shared" si="1753"/>
        <v>0</v>
      </c>
      <c r="FQ214" s="1058">
        <f t="shared" si="1754"/>
        <v>0</v>
      </c>
      <c r="FR214" s="1058">
        <f t="shared" si="1755"/>
        <v>1</v>
      </c>
      <c r="FS214" s="1058">
        <f t="shared" si="1756"/>
        <v>16.666666666666668</v>
      </c>
      <c r="FT214" s="1058">
        <f t="shared" si="1757"/>
        <v>0</v>
      </c>
      <c r="FU214" s="1058">
        <f t="shared" si="1758"/>
        <v>0</v>
      </c>
      <c r="FV214" s="1058">
        <f t="shared" si="1759"/>
        <v>0</v>
      </c>
      <c r="FW214" s="1058">
        <f t="shared" si="1760"/>
        <v>0</v>
      </c>
      <c r="FX214" s="1058">
        <f t="shared" si="1761"/>
        <v>0</v>
      </c>
      <c r="FY214" s="1058">
        <f t="shared" si="1762"/>
        <v>0</v>
      </c>
      <c r="FZ214" s="1058">
        <f t="shared" si="1763"/>
        <v>0</v>
      </c>
      <c r="GA214" s="1058">
        <f t="shared" si="1764"/>
        <v>0</v>
      </c>
      <c r="GB214" s="1058">
        <f t="shared" si="1765"/>
        <v>0</v>
      </c>
      <c r="GC214" s="1058">
        <f t="shared" si="1766"/>
        <v>0</v>
      </c>
      <c r="GE214" s="1058">
        <v>290.66666666666663</v>
      </c>
      <c r="GF214" s="1058">
        <v>92</v>
      </c>
      <c r="GG214" s="424"/>
      <c r="GH214" s="424"/>
      <c r="GI214" s="424"/>
      <c r="GJ214" s="424"/>
      <c r="GL214" s="559"/>
      <c r="GM214" s="559"/>
      <c r="GN214" s="9"/>
      <c r="GO214" s="17"/>
      <c r="GP214" s="17"/>
      <c r="GQ214" s="406"/>
      <c r="GR214" s="422"/>
    </row>
    <row r="215" spans="1:200" ht="24.95" customHeight="1" x14ac:dyDescent="0.45">
      <c r="A215" s="424"/>
      <c r="B215" s="955" t="s">
        <v>150</v>
      </c>
      <c r="C215" s="956" t="s">
        <v>183</v>
      </c>
      <c r="D215" s="932" t="s">
        <v>24</v>
      </c>
      <c r="E215" s="160" t="s">
        <v>323</v>
      </c>
      <c r="F215" s="160" t="s">
        <v>126</v>
      </c>
      <c r="G215" s="260">
        <v>9</v>
      </c>
      <c r="H215" s="160">
        <v>5</v>
      </c>
      <c r="I215" s="160">
        <v>1</v>
      </c>
      <c r="J215" s="563">
        <v>1</v>
      </c>
      <c r="K215" s="160">
        <v>1</v>
      </c>
      <c r="L215" s="159"/>
      <c r="M215" s="259">
        <f t="shared" si="1845"/>
        <v>0</v>
      </c>
      <c r="N215" s="258"/>
      <c r="O215" s="859">
        <f t="shared" ref="O215" si="1864">SUM(N215)*I215</f>
        <v>0</v>
      </c>
      <c r="P215" s="860"/>
      <c r="Q215" s="859">
        <f t="shared" si="1805"/>
        <v>0</v>
      </c>
      <c r="R215" s="860"/>
      <c r="S215" s="859">
        <f t="shared" si="1806"/>
        <v>0</v>
      </c>
      <c r="T215" s="860"/>
      <c r="U215" s="861">
        <f t="shared" ref="U215" si="1865">SUM(T215)*K215</f>
        <v>0</v>
      </c>
      <c r="V215" s="860"/>
      <c r="W215" s="861">
        <f t="shared" ref="W215" si="1866">SUM(V215)*J215*5</f>
        <v>0</v>
      </c>
      <c r="X215" s="861"/>
      <c r="Y215" s="859">
        <f t="shared" ref="Y215" si="1867">L215*J215*0.05</f>
        <v>0</v>
      </c>
      <c r="Z215" s="860"/>
      <c r="AA215" s="861"/>
      <c r="AB215" s="860"/>
      <c r="AC215" s="859">
        <f t="shared" ref="AC215" si="1868">SUM(AB215)*3*H215/5</f>
        <v>0</v>
      </c>
      <c r="AD215" s="860">
        <v>1</v>
      </c>
      <c r="AE215" s="862">
        <f t="shared" ref="AE215" si="1869">SUM(AD215*H215*(15))</f>
        <v>75</v>
      </c>
      <c r="AF215" s="860"/>
      <c r="AG215" s="861">
        <f t="shared" ref="AG215" si="1870">SUM(AF215*H215*3)</f>
        <v>0</v>
      </c>
      <c r="AH215" s="860"/>
      <c r="AI215" s="861">
        <f t="shared" ref="AI215" si="1871">SUM(AH215*H215/3)</f>
        <v>0</v>
      </c>
      <c r="AJ215" s="860"/>
      <c r="AK215" s="861">
        <f t="shared" ref="AK215" si="1872">SUM(AJ215*H215*2/3)</f>
        <v>0</v>
      </c>
      <c r="AL215" s="860"/>
      <c r="AM215" s="859">
        <f t="shared" si="1850"/>
        <v>0</v>
      </c>
      <c r="AN215" s="860"/>
      <c r="AO215" s="861">
        <f t="shared" ref="AO215" si="1873">SUM(AN215*J215)</f>
        <v>0</v>
      </c>
      <c r="AP215" s="860"/>
      <c r="AQ215" s="859">
        <f t="shared" ref="AQ215" si="1874">SUM(AP215*H215*2)</f>
        <v>0</v>
      </c>
      <c r="AR215" s="860"/>
      <c r="AS215" s="861">
        <f t="shared" ref="AS215" si="1875">SUM(J215*AR215*6)</f>
        <v>0</v>
      </c>
      <c r="AT215" s="863"/>
      <c r="AU215" s="864">
        <f t="shared" si="1818"/>
        <v>0</v>
      </c>
      <c r="AV215" s="860"/>
      <c r="AW215" s="861">
        <f t="shared" ref="AW215" si="1876">SUM(AV215*H215/3)</f>
        <v>0</v>
      </c>
      <c r="AX215" s="860"/>
      <c r="AY215" s="861">
        <f t="shared" ref="AY215" si="1877">SUM(J215*AX215*8)</f>
        <v>0</v>
      </c>
      <c r="AZ215" s="860"/>
      <c r="BA215" s="861">
        <f>SUM(AZ215*H215*5*2/3)</f>
        <v>0</v>
      </c>
      <c r="BB215" s="860"/>
      <c r="BC215" s="861">
        <f t="shared" ref="BC215" si="1878">SUM(BB215*K215*4*6)</f>
        <v>0</v>
      </c>
      <c r="BD215" s="860"/>
      <c r="BE215" s="861">
        <f t="shared" ref="BE215" si="1879">SUM(BD215*50)</f>
        <v>0</v>
      </c>
      <c r="BF215" s="864">
        <f t="shared" si="1822"/>
        <v>75</v>
      </c>
      <c r="BG215" s="864">
        <f t="shared" si="1823"/>
        <v>0</v>
      </c>
      <c r="BH215" s="84"/>
      <c r="BI215" s="424"/>
      <c r="BJ215" s="424"/>
      <c r="BK215" s="424"/>
      <c r="BL215" s="424"/>
      <c r="BM215" s="424"/>
      <c r="BN215" s="992" t="s">
        <v>583</v>
      </c>
      <c r="BO215" s="956" t="s">
        <v>182</v>
      </c>
      <c r="BP215" s="932" t="s">
        <v>24</v>
      </c>
      <c r="BQ215" s="260" t="s">
        <v>307</v>
      </c>
      <c r="BR215" s="160" t="s">
        <v>141</v>
      </c>
      <c r="BS215" s="160">
        <v>10</v>
      </c>
      <c r="BT215" s="160">
        <v>165</v>
      </c>
      <c r="BU215" s="160">
        <v>2</v>
      </c>
      <c r="BV215" s="563">
        <v>6</v>
      </c>
      <c r="BW215" s="563">
        <f>BV215</f>
        <v>6</v>
      </c>
      <c r="BX215" s="159"/>
      <c r="BY215" s="259">
        <f t="shared" si="1824"/>
        <v>0</v>
      </c>
      <c r="BZ215" s="258"/>
      <c r="CA215" s="774">
        <f>SUM(BZ215)*BU215</f>
        <v>0</v>
      </c>
      <c r="CB215" s="808"/>
      <c r="CC215" s="774">
        <f t="shared" si="1825"/>
        <v>0</v>
      </c>
      <c r="CD215" s="808"/>
      <c r="CE215" s="774">
        <f t="shared" si="1854"/>
        <v>0</v>
      </c>
      <c r="CF215" s="775"/>
      <c r="CG215" s="776">
        <f t="shared" si="1855"/>
        <v>0</v>
      </c>
      <c r="CH215" s="775"/>
      <c r="CI215" s="776">
        <f t="shared" ref="CI215" si="1880">SUM(CH215)*BV215*5</f>
        <v>0</v>
      </c>
      <c r="CJ215" s="776">
        <f>BV215*2/3</f>
        <v>4</v>
      </c>
      <c r="CK215" s="784">
        <f t="shared" ref="CK215" si="1881">SUM(BX215*5/100*BV215)</f>
        <v>0</v>
      </c>
      <c r="CL215" s="775"/>
      <c r="CM215" s="776"/>
      <c r="CN215" s="775"/>
      <c r="CO215" s="774">
        <f t="shared" si="1830"/>
        <v>0</v>
      </c>
      <c r="CP215" s="775"/>
      <c r="CQ215" s="783">
        <f>SUM(CP215*BT215*(30+4))</f>
        <v>0</v>
      </c>
      <c r="CR215" s="775"/>
      <c r="CS215" s="776">
        <f t="shared" si="1832"/>
        <v>0</v>
      </c>
      <c r="CT215" s="775"/>
      <c r="CU215" s="776">
        <f t="shared" si="1833"/>
        <v>0</v>
      </c>
      <c r="CV215" s="775"/>
      <c r="CW215" s="776">
        <f t="shared" ref="CW215" si="1882">SUM(CV215*BT215*2/3)</f>
        <v>0</v>
      </c>
      <c r="CX215" s="775"/>
      <c r="CY215" s="774">
        <f>SUM(CX215*BT215*2)</f>
        <v>0</v>
      </c>
      <c r="CZ215" s="775"/>
      <c r="DA215" s="776">
        <f t="shared" ref="DA215" si="1883">SUM(CZ215*BV215)</f>
        <v>0</v>
      </c>
      <c r="DB215" s="775"/>
      <c r="DC215" s="774">
        <f>DB215*BT215/3</f>
        <v>0</v>
      </c>
      <c r="DD215" s="775"/>
      <c r="DE215" s="776">
        <f t="shared" ref="DE215" si="1884">SUM(BV215*DD215*6)</f>
        <v>0</v>
      </c>
      <c r="DF215" s="778"/>
      <c r="DG215" s="779">
        <f t="shared" si="1838"/>
        <v>0</v>
      </c>
      <c r="DH215" s="775"/>
      <c r="DI215" s="776">
        <f t="shared" si="1862"/>
        <v>0</v>
      </c>
      <c r="DJ215" s="775"/>
      <c r="DK215" s="776">
        <f>SUM(BV215*DJ215*8)</f>
        <v>0</v>
      </c>
      <c r="DL215" s="775">
        <v>2</v>
      </c>
      <c r="DM215" s="776">
        <f>SUM(DL215*BV215*1*8)</f>
        <v>96</v>
      </c>
      <c r="DN215" s="775"/>
      <c r="DO215" s="776">
        <f t="shared" si="1841"/>
        <v>0</v>
      </c>
      <c r="DP215" s="775"/>
      <c r="DQ215" s="776">
        <f t="shared" si="1842"/>
        <v>0</v>
      </c>
      <c r="DR215" s="779">
        <f t="shared" si="1843"/>
        <v>100</v>
      </c>
      <c r="DS215" s="779">
        <f t="shared" si="1844"/>
        <v>100</v>
      </c>
      <c r="DT215" s="84"/>
      <c r="DU215" s="424"/>
      <c r="DV215" s="424"/>
      <c r="DW215" s="424"/>
      <c r="DX215" s="424"/>
      <c r="DY215" s="424"/>
      <c r="DZ215" s="971"/>
      <c r="EA215" s="972"/>
      <c r="EB215" s="611"/>
      <c r="EC215" s="424"/>
      <c r="ED215" s="424"/>
      <c r="EE215" s="424"/>
      <c r="EF215" s="424"/>
      <c r="EG215" s="424"/>
      <c r="EH215" s="424"/>
      <c r="EI215" s="424"/>
      <c r="EJ215" s="429">
        <f t="shared" si="1721"/>
        <v>0</v>
      </c>
      <c r="EK215" s="429">
        <f t="shared" si="1722"/>
        <v>0</v>
      </c>
      <c r="EL215" s="429">
        <f t="shared" si="1723"/>
        <v>0</v>
      </c>
      <c r="EM215" s="1058">
        <f t="shared" si="1724"/>
        <v>0</v>
      </c>
      <c r="EN215" s="1058">
        <f t="shared" si="1725"/>
        <v>0</v>
      </c>
      <c r="EO215" s="1058">
        <f t="shared" si="1726"/>
        <v>0</v>
      </c>
      <c r="EP215" s="1058">
        <f t="shared" si="1727"/>
        <v>0</v>
      </c>
      <c r="EQ215" s="1058">
        <f t="shared" si="1728"/>
        <v>0</v>
      </c>
      <c r="ER215" s="1058">
        <f t="shared" si="1729"/>
        <v>0</v>
      </c>
      <c r="ES215" s="1058">
        <f t="shared" si="1730"/>
        <v>0</v>
      </c>
      <c r="ET215" s="1058">
        <f t="shared" si="1731"/>
        <v>0</v>
      </c>
      <c r="EU215" s="1058">
        <f t="shared" si="1732"/>
        <v>0</v>
      </c>
      <c r="EV215" s="1058">
        <f t="shared" si="1733"/>
        <v>4</v>
      </c>
      <c r="EW215" s="1058">
        <f t="shared" si="1734"/>
        <v>0</v>
      </c>
      <c r="EX215" s="1058">
        <f t="shared" si="1735"/>
        <v>0</v>
      </c>
      <c r="EY215" s="1058">
        <f t="shared" si="1736"/>
        <v>0</v>
      </c>
      <c r="EZ215" s="1058">
        <f t="shared" si="1737"/>
        <v>0</v>
      </c>
      <c r="FA215" s="1058">
        <f t="shared" si="1738"/>
        <v>0</v>
      </c>
      <c r="FB215" s="1058">
        <f t="shared" si="1739"/>
        <v>1</v>
      </c>
      <c r="FC215" s="1058">
        <f t="shared" si="1740"/>
        <v>75</v>
      </c>
      <c r="FD215" s="1058">
        <f t="shared" si="1741"/>
        <v>0</v>
      </c>
      <c r="FE215" s="1058">
        <f t="shared" si="1742"/>
        <v>0</v>
      </c>
      <c r="FF215" s="1058">
        <f t="shared" si="1743"/>
        <v>0</v>
      </c>
      <c r="FG215" s="1058">
        <f t="shared" si="1744"/>
        <v>0</v>
      </c>
      <c r="FH215" s="1058">
        <f t="shared" si="1745"/>
        <v>0</v>
      </c>
      <c r="FI215" s="1058">
        <f t="shared" si="1746"/>
        <v>0</v>
      </c>
      <c r="FJ215" s="1058">
        <f t="shared" si="1747"/>
        <v>0</v>
      </c>
      <c r="FK215" s="1058">
        <f t="shared" si="1748"/>
        <v>0</v>
      </c>
      <c r="FL215" s="1058">
        <f t="shared" si="1749"/>
        <v>0</v>
      </c>
      <c r="FM215" s="1058">
        <f t="shared" si="1750"/>
        <v>0</v>
      </c>
      <c r="FN215" s="1058">
        <f t="shared" si="1751"/>
        <v>0</v>
      </c>
      <c r="FO215" s="1059">
        <f t="shared" si="1752"/>
        <v>0</v>
      </c>
      <c r="FP215" s="1058">
        <f t="shared" si="1753"/>
        <v>0</v>
      </c>
      <c r="FQ215" s="1058">
        <f t="shared" si="1754"/>
        <v>0</v>
      </c>
      <c r="FR215" s="1058">
        <f t="shared" si="1755"/>
        <v>0</v>
      </c>
      <c r="FS215" s="1058">
        <f t="shared" si="1756"/>
        <v>0</v>
      </c>
      <c r="FT215" s="1058">
        <f t="shared" si="1757"/>
        <v>0</v>
      </c>
      <c r="FU215" s="1058">
        <f t="shared" si="1758"/>
        <v>0</v>
      </c>
      <c r="FV215" s="1058">
        <f t="shared" si="1759"/>
        <v>0</v>
      </c>
      <c r="FW215" s="1058">
        <f t="shared" si="1760"/>
        <v>0</v>
      </c>
      <c r="FX215" s="1058">
        <f t="shared" si="1761"/>
        <v>2</v>
      </c>
      <c r="FY215" s="1058">
        <f t="shared" si="1762"/>
        <v>96</v>
      </c>
      <c r="FZ215" s="1058">
        <f t="shared" si="1763"/>
        <v>0</v>
      </c>
      <c r="GA215" s="1058">
        <f t="shared" si="1764"/>
        <v>0</v>
      </c>
      <c r="GB215" s="1058">
        <f t="shared" si="1765"/>
        <v>0</v>
      </c>
      <c r="GC215" s="1058">
        <f t="shared" si="1766"/>
        <v>0</v>
      </c>
      <c r="GE215" s="1058">
        <v>175</v>
      </c>
      <c r="GF215" s="1058">
        <v>100</v>
      </c>
      <c r="GG215" s="424"/>
      <c r="GH215" s="424"/>
      <c r="GI215" s="424"/>
      <c r="GJ215" s="424"/>
      <c r="GL215" s="559"/>
      <c r="GM215" s="559"/>
      <c r="GN215" s="9"/>
      <c r="GO215" s="17"/>
      <c r="GP215" s="17"/>
      <c r="GQ215" s="406"/>
      <c r="GR215" s="422"/>
    </row>
    <row r="216" spans="1:200" ht="24.95" customHeight="1" x14ac:dyDescent="0.45">
      <c r="A216" s="424"/>
      <c r="B216" s="971"/>
      <c r="C216" s="972"/>
      <c r="D216" s="611"/>
      <c r="E216" s="40"/>
      <c r="F216" s="40"/>
      <c r="G216" s="40"/>
      <c r="H216" s="40"/>
      <c r="I216" s="632"/>
      <c r="J216" s="750"/>
      <c r="K216" s="632"/>
      <c r="L216" s="49"/>
      <c r="M216" s="608">
        <f t="shared" ref="M216:M226" si="1885">SUM(N216+P216+T216+V216+AR216*2)</f>
        <v>0</v>
      </c>
      <c r="N216" s="70"/>
      <c r="O216" s="852"/>
      <c r="P216" s="866"/>
      <c r="Q216" s="852"/>
      <c r="R216" s="866"/>
      <c r="S216" s="852"/>
      <c r="T216" s="866"/>
      <c r="U216" s="867"/>
      <c r="V216" s="866"/>
      <c r="W216" s="867"/>
      <c r="X216" s="852"/>
      <c r="Y216" s="852"/>
      <c r="Z216" s="866"/>
      <c r="AA216" s="867"/>
      <c r="AB216" s="866"/>
      <c r="AC216" s="852"/>
      <c r="AD216" s="866"/>
      <c r="AE216" s="855"/>
      <c r="AF216" s="866"/>
      <c r="AG216" s="867"/>
      <c r="AH216" s="866"/>
      <c r="AI216" s="867"/>
      <c r="AJ216" s="866"/>
      <c r="AK216" s="867"/>
      <c r="AL216" s="866"/>
      <c r="AM216" s="852"/>
      <c r="AN216" s="866"/>
      <c r="AO216" s="867"/>
      <c r="AP216" s="866"/>
      <c r="AQ216" s="852"/>
      <c r="AR216" s="866"/>
      <c r="AS216" s="852"/>
      <c r="AT216" s="866"/>
      <c r="AU216" s="867"/>
      <c r="AV216" s="866"/>
      <c r="AW216" s="867"/>
      <c r="AX216" s="866"/>
      <c r="AY216" s="867"/>
      <c r="AZ216" s="866"/>
      <c r="BA216" s="867"/>
      <c r="BB216" s="866"/>
      <c r="BC216" s="867"/>
      <c r="BD216" s="866"/>
      <c r="BE216" s="867"/>
      <c r="BF216" s="867"/>
      <c r="BG216" s="867">
        <f t="shared" ref="BG216:BG226" si="1886">SUM(AO216+BE216+BC216+BA216+AY216+AW216+AS216+AQ216+AK216+AM216+AI216+AG216+AE216+AC216+AA216+Y216+X216+W216+U216+Q216+O216+S216+AU216)</f>
        <v>0</v>
      </c>
      <c r="BH216" s="84"/>
      <c r="BI216" s="424"/>
      <c r="BJ216" s="424"/>
      <c r="BK216" s="424"/>
      <c r="BL216" s="424"/>
      <c r="BM216" s="424"/>
      <c r="BN216" s="971"/>
      <c r="BO216" s="972"/>
      <c r="BP216" s="611"/>
      <c r="BQ216" s="40"/>
      <c r="BR216" s="40"/>
      <c r="BS216" s="40"/>
      <c r="BT216" s="40"/>
      <c r="BU216" s="632"/>
      <c r="BV216" s="750"/>
      <c r="BW216" s="750"/>
      <c r="BX216" s="49"/>
      <c r="BY216" s="608">
        <f t="shared" ref="BY216:BY226" si="1887">SUM(BZ216+CB216+CF216+CH216+DD216*2)</f>
        <v>0</v>
      </c>
      <c r="BZ216" s="70"/>
      <c r="CA216" s="767"/>
      <c r="CB216" s="796"/>
      <c r="CC216" s="767"/>
      <c r="CD216" s="796"/>
      <c r="CE216" s="767"/>
      <c r="CF216" s="780"/>
      <c r="CG216" s="612"/>
      <c r="CH216" s="780"/>
      <c r="CI216" s="612"/>
      <c r="CJ216" s="612"/>
      <c r="CK216" s="767"/>
      <c r="CL216" s="780"/>
      <c r="CM216" s="612"/>
      <c r="CN216" s="780"/>
      <c r="CO216" s="767"/>
      <c r="CP216" s="780"/>
      <c r="CQ216" s="770"/>
      <c r="CR216" s="780"/>
      <c r="CS216" s="612"/>
      <c r="CT216" s="780"/>
      <c r="CU216" s="612"/>
      <c r="CV216" s="780"/>
      <c r="CW216" s="612"/>
      <c r="CX216" s="780"/>
      <c r="CY216" s="767"/>
      <c r="CZ216" s="780"/>
      <c r="DA216" s="612"/>
      <c r="DB216" s="780"/>
      <c r="DC216" s="767"/>
      <c r="DD216" s="780"/>
      <c r="DE216" s="612"/>
      <c r="DF216" s="780"/>
      <c r="DG216" s="612"/>
      <c r="DH216" s="780"/>
      <c r="DI216" s="612"/>
      <c r="DJ216" s="780"/>
      <c r="DK216" s="612"/>
      <c r="DL216" s="780"/>
      <c r="DM216" s="612"/>
      <c r="DN216" s="780"/>
      <c r="DO216" s="612"/>
      <c r="DP216" s="780"/>
      <c r="DQ216" s="612"/>
      <c r="DR216" s="612"/>
      <c r="DS216" s="612">
        <f t="shared" ref="DS216:DS226" si="1888">SUM(DA216+DQ216+DO216+DM216+DK216+DI216+DE216+DC216+CW216+CY216+CU216+CS216+CQ216+CO216+CM216+CK216+CJ216+CI216+CG216+CC216+CA216+CE216+DG216)</f>
        <v>0</v>
      </c>
      <c r="DT216" s="84"/>
      <c r="DU216" s="424"/>
      <c r="DV216" s="424"/>
      <c r="DW216" s="424"/>
      <c r="DX216" s="424"/>
      <c r="DY216" s="424"/>
      <c r="DZ216" s="971"/>
      <c r="EA216" s="972"/>
      <c r="EB216" s="611"/>
      <c r="EC216" s="424"/>
      <c r="ED216" s="424"/>
      <c r="EE216" s="424"/>
      <c r="EF216" s="424"/>
      <c r="EG216" s="424"/>
      <c r="EH216" s="424"/>
      <c r="EI216" s="424"/>
      <c r="EJ216" s="429">
        <f t="shared" si="1721"/>
        <v>0</v>
      </c>
      <c r="EK216" s="429">
        <f t="shared" si="1722"/>
        <v>0</v>
      </c>
      <c r="EL216" s="429">
        <f t="shared" si="1723"/>
        <v>0</v>
      </c>
      <c r="EM216" s="1058">
        <f t="shared" si="1724"/>
        <v>0</v>
      </c>
      <c r="EN216" s="1058">
        <f t="shared" si="1725"/>
        <v>0</v>
      </c>
      <c r="EO216" s="1058">
        <f t="shared" si="1726"/>
        <v>0</v>
      </c>
      <c r="EP216" s="1058">
        <f t="shared" si="1727"/>
        <v>0</v>
      </c>
      <c r="EQ216" s="1058">
        <f t="shared" si="1728"/>
        <v>0</v>
      </c>
      <c r="ER216" s="1058">
        <f t="shared" si="1729"/>
        <v>0</v>
      </c>
      <c r="ES216" s="1058">
        <f t="shared" si="1730"/>
        <v>0</v>
      </c>
      <c r="ET216" s="1058">
        <f t="shared" si="1731"/>
        <v>0</v>
      </c>
      <c r="EU216" s="1058">
        <f t="shared" si="1732"/>
        <v>0</v>
      </c>
      <c r="EV216" s="1058">
        <f t="shared" si="1733"/>
        <v>0</v>
      </c>
      <c r="EW216" s="1058">
        <f t="shared" si="1734"/>
        <v>0</v>
      </c>
      <c r="EX216" s="1058">
        <f t="shared" si="1735"/>
        <v>0</v>
      </c>
      <c r="EY216" s="1058">
        <f t="shared" si="1736"/>
        <v>0</v>
      </c>
      <c r="EZ216" s="1058">
        <f t="shared" si="1737"/>
        <v>0</v>
      </c>
      <c r="FA216" s="1058">
        <f t="shared" si="1738"/>
        <v>0</v>
      </c>
      <c r="FB216" s="1058">
        <f t="shared" si="1739"/>
        <v>0</v>
      </c>
      <c r="FC216" s="1058">
        <f t="shared" si="1740"/>
        <v>0</v>
      </c>
      <c r="FD216" s="1058">
        <f t="shared" si="1741"/>
        <v>0</v>
      </c>
      <c r="FE216" s="1058">
        <f t="shared" si="1742"/>
        <v>0</v>
      </c>
      <c r="FF216" s="1058">
        <f t="shared" si="1743"/>
        <v>0</v>
      </c>
      <c r="FG216" s="1058">
        <f t="shared" si="1744"/>
        <v>0</v>
      </c>
      <c r="FH216" s="1058">
        <f t="shared" si="1745"/>
        <v>0</v>
      </c>
      <c r="FI216" s="1058">
        <f t="shared" si="1746"/>
        <v>0</v>
      </c>
      <c r="FJ216" s="1058">
        <f t="shared" si="1747"/>
        <v>0</v>
      </c>
      <c r="FK216" s="1058">
        <f t="shared" si="1748"/>
        <v>0</v>
      </c>
      <c r="FL216" s="1058">
        <f t="shared" si="1749"/>
        <v>0</v>
      </c>
      <c r="FM216" s="1058">
        <f t="shared" si="1750"/>
        <v>0</v>
      </c>
      <c r="FN216" s="1058">
        <f t="shared" si="1751"/>
        <v>0</v>
      </c>
      <c r="FO216" s="1059">
        <f t="shared" si="1752"/>
        <v>0</v>
      </c>
      <c r="FP216" s="1058">
        <f t="shared" si="1753"/>
        <v>0</v>
      </c>
      <c r="FQ216" s="1058">
        <f t="shared" si="1754"/>
        <v>0</v>
      </c>
      <c r="FR216" s="1058">
        <f t="shared" si="1755"/>
        <v>0</v>
      </c>
      <c r="FS216" s="1058">
        <f t="shared" si="1756"/>
        <v>0</v>
      </c>
      <c r="FT216" s="1058">
        <f t="shared" si="1757"/>
        <v>0</v>
      </c>
      <c r="FU216" s="1058">
        <f t="shared" si="1758"/>
        <v>0</v>
      </c>
      <c r="FV216" s="1058">
        <f t="shared" si="1759"/>
        <v>0</v>
      </c>
      <c r="FW216" s="1058">
        <f t="shared" si="1760"/>
        <v>0</v>
      </c>
      <c r="FX216" s="1058">
        <f t="shared" si="1761"/>
        <v>0</v>
      </c>
      <c r="FY216" s="1058">
        <f t="shared" si="1762"/>
        <v>0</v>
      </c>
      <c r="FZ216" s="1058">
        <f t="shared" si="1763"/>
        <v>0</v>
      </c>
      <c r="GA216" s="1058">
        <f t="shared" si="1764"/>
        <v>0</v>
      </c>
      <c r="GB216" s="1058">
        <f t="shared" si="1765"/>
        <v>0</v>
      </c>
      <c r="GC216" s="1058">
        <f t="shared" si="1766"/>
        <v>0</v>
      </c>
      <c r="GE216" s="1058">
        <v>0</v>
      </c>
      <c r="GF216" s="1058">
        <v>0</v>
      </c>
      <c r="GG216" s="424"/>
      <c r="GH216" s="424"/>
      <c r="GI216" s="424"/>
      <c r="GJ216" s="424"/>
      <c r="GL216" s="559"/>
      <c r="GM216" s="559"/>
      <c r="GN216" s="9"/>
      <c r="GO216" s="17"/>
      <c r="GP216" s="17"/>
      <c r="GQ216" s="406"/>
      <c r="GR216" s="422"/>
    </row>
    <row r="217" spans="1:200" ht="24.95" customHeight="1" x14ac:dyDescent="0.45">
      <c r="A217" s="424"/>
      <c r="B217" s="965"/>
      <c r="C217" s="965"/>
      <c r="D217" s="764"/>
      <c r="E217" s="424"/>
      <c r="F217" s="424"/>
      <c r="G217" s="424"/>
      <c r="H217" s="424"/>
      <c r="I217" s="424"/>
      <c r="J217" s="541"/>
      <c r="K217" s="424"/>
      <c r="L217" s="424"/>
      <c r="M217" s="608">
        <f t="shared" si="1885"/>
        <v>0</v>
      </c>
      <c r="N217" s="70"/>
      <c r="O217" s="852"/>
      <c r="P217" s="866"/>
      <c r="Q217" s="852"/>
      <c r="R217" s="866"/>
      <c r="S217" s="852"/>
      <c r="T217" s="866"/>
      <c r="U217" s="867"/>
      <c r="V217" s="866"/>
      <c r="W217" s="867"/>
      <c r="X217" s="852"/>
      <c r="Y217" s="852"/>
      <c r="Z217" s="866"/>
      <c r="AA217" s="867"/>
      <c r="AB217" s="866"/>
      <c r="AC217" s="852"/>
      <c r="AD217" s="866"/>
      <c r="AE217" s="855"/>
      <c r="AF217" s="866"/>
      <c r="AG217" s="867"/>
      <c r="AH217" s="866"/>
      <c r="AI217" s="867"/>
      <c r="AJ217" s="866"/>
      <c r="AK217" s="867"/>
      <c r="AL217" s="866"/>
      <c r="AM217" s="852"/>
      <c r="AN217" s="866"/>
      <c r="AO217" s="867"/>
      <c r="AP217" s="866"/>
      <c r="AQ217" s="852"/>
      <c r="AR217" s="866"/>
      <c r="AS217" s="852"/>
      <c r="AT217" s="866"/>
      <c r="AU217" s="867"/>
      <c r="AV217" s="866"/>
      <c r="AW217" s="867"/>
      <c r="AX217" s="866"/>
      <c r="AY217" s="867"/>
      <c r="AZ217" s="866"/>
      <c r="BA217" s="867"/>
      <c r="BB217" s="866"/>
      <c r="BC217" s="867"/>
      <c r="BD217" s="866"/>
      <c r="BE217" s="867"/>
      <c r="BF217" s="867"/>
      <c r="BG217" s="867">
        <f t="shared" si="1886"/>
        <v>0</v>
      </c>
      <c r="BH217" s="84"/>
      <c r="BI217" s="424"/>
      <c r="BJ217" s="424"/>
      <c r="BK217" s="424"/>
      <c r="BL217" s="424"/>
      <c r="BM217" s="424"/>
      <c r="BN217" s="965"/>
      <c r="BO217" s="965"/>
      <c r="BP217" s="764"/>
      <c r="BQ217" s="424"/>
      <c r="BR217" s="424"/>
      <c r="BS217" s="424"/>
      <c r="BT217" s="424"/>
      <c r="BU217" s="424"/>
      <c r="BV217" s="541"/>
      <c r="BW217" s="541"/>
      <c r="BX217" s="424"/>
      <c r="BY217" s="608">
        <f t="shared" si="1887"/>
        <v>0</v>
      </c>
      <c r="BZ217" s="70"/>
      <c r="CA217" s="767"/>
      <c r="CB217" s="796"/>
      <c r="CC217" s="767"/>
      <c r="CD217" s="796"/>
      <c r="CE217" s="767"/>
      <c r="CF217" s="780"/>
      <c r="CG217" s="612"/>
      <c r="CH217" s="780"/>
      <c r="CI217" s="612"/>
      <c r="CJ217" s="612"/>
      <c r="CK217" s="767"/>
      <c r="CL217" s="780"/>
      <c r="CM217" s="612"/>
      <c r="CN217" s="780"/>
      <c r="CO217" s="767"/>
      <c r="CP217" s="780"/>
      <c r="CQ217" s="770"/>
      <c r="CR217" s="780"/>
      <c r="CS217" s="612"/>
      <c r="CT217" s="780"/>
      <c r="CU217" s="612"/>
      <c r="CV217" s="780"/>
      <c r="CW217" s="612"/>
      <c r="CX217" s="780"/>
      <c r="CY217" s="767"/>
      <c r="CZ217" s="780"/>
      <c r="DA217" s="612"/>
      <c r="DB217" s="780"/>
      <c r="DC217" s="767"/>
      <c r="DD217" s="780"/>
      <c r="DE217" s="612"/>
      <c r="DF217" s="780"/>
      <c r="DG217" s="612"/>
      <c r="DH217" s="780"/>
      <c r="DI217" s="612"/>
      <c r="DJ217" s="780"/>
      <c r="DK217" s="612"/>
      <c r="DL217" s="780"/>
      <c r="DM217" s="612"/>
      <c r="DN217" s="780"/>
      <c r="DO217" s="612"/>
      <c r="DP217" s="780"/>
      <c r="DQ217" s="612"/>
      <c r="DR217" s="612"/>
      <c r="DS217" s="612">
        <f t="shared" si="1888"/>
        <v>0</v>
      </c>
      <c r="DT217" s="84"/>
      <c r="DU217" s="424"/>
      <c r="DV217" s="424"/>
      <c r="DW217" s="424"/>
      <c r="DX217" s="424"/>
      <c r="DY217" s="424"/>
      <c r="DZ217" s="965"/>
      <c r="EA217" s="965"/>
      <c r="EB217" s="764"/>
      <c r="EC217" s="424"/>
      <c r="ED217" s="424"/>
      <c r="EE217" s="424"/>
      <c r="EF217" s="424"/>
      <c r="EG217" s="424"/>
      <c r="EH217" s="424"/>
      <c r="EI217" s="424"/>
      <c r="EJ217" s="429">
        <f t="shared" si="1721"/>
        <v>0</v>
      </c>
      <c r="EK217" s="429">
        <f t="shared" si="1722"/>
        <v>0</v>
      </c>
      <c r="EL217" s="429">
        <f t="shared" si="1723"/>
        <v>0</v>
      </c>
      <c r="EM217" s="1058">
        <f t="shared" si="1724"/>
        <v>0</v>
      </c>
      <c r="EN217" s="1058">
        <f t="shared" si="1725"/>
        <v>0</v>
      </c>
      <c r="EO217" s="1058">
        <f t="shared" si="1726"/>
        <v>0</v>
      </c>
      <c r="EP217" s="1058">
        <f t="shared" si="1727"/>
        <v>0</v>
      </c>
      <c r="EQ217" s="1058">
        <f t="shared" si="1728"/>
        <v>0</v>
      </c>
      <c r="ER217" s="1058">
        <f t="shared" si="1729"/>
        <v>0</v>
      </c>
      <c r="ES217" s="1058">
        <f t="shared" si="1730"/>
        <v>0</v>
      </c>
      <c r="ET217" s="1058">
        <f t="shared" si="1731"/>
        <v>0</v>
      </c>
      <c r="EU217" s="1058">
        <f t="shared" si="1732"/>
        <v>0</v>
      </c>
      <c r="EV217" s="1058">
        <f t="shared" si="1733"/>
        <v>0</v>
      </c>
      <c r="EW217" s="1058">
        <f t="shared" si="1734"/>
        <v>0</v>
      </c>
      <c r="EX217" s="1058">
        <f t="shared" si="1735"/>
        <v>0</v>
      </c>
      <c r="EY217" s="1058">
        <f t="shared" si="1736"/>
        <v>0</v>
      </c>
      <c r="EZ217" s="1058">
        <f t="shared" si="1737"/>
        <v>0</v>
      </c>
      <c r="FA217" s="1058">
        <f t="shared" si="1738"/>
        <v>0</v>
      </c>
      <c r="FB217" s="1058">
        <f t="shared" si="1739"/>
        <v>0</v>
      </c>
      <c r="FC217" s="1058">
        <f t="shared" si="1740"/>
        <v>0</v>
      </c>
      <c r="FD217" s="1058">
        <f t="shared" si="1741"/>
        <v>0</v>
      </c>
      <c r="FE217" s="1058">
        <f t="shared" si="1742"/>
        <v>0</v>
      </c>
      <c r="FF217" s="1058">
        <f t="shared" si="1743"/>
        <v>0</v>
      </c>
      <c r="FG217" s="1058">
        <f t="shared" si="1744"/>
        <v>0</v>
      </c>
      <c r="FH217" s="1058">
        <f t="shared" si="1745"/>
        <v>0</v>
      </c>
      <c r="FI217" s="1058">
        <f t="shared" si="1746"/>
        <v>0</v>
      </c>
      <c r="FJ217" s="1058">
        <f t="shared" si="1747"/>
        <v>0</v>
      </c>
      <c r="FK217" s="1058">
        <f t="shared" si="1748"/>
        <v>0</v>
      </c>
      <c r="FL217" s="1058">
        <f t="shared" si="1749"/>
        <v>0</v>
      </c>
      <c r="FM217" s="1058">
        <f t="shared" si="1750"/>
        <v>0</v>
      </c>
      <c r="FN217" s="1058">
        <f t="shared" si="1751"/>
        <v>0</v>
      </c>
      <c r="FO217" s="1059">
        <f t="shared" si="1752"/>
        <v>0</v>
      </c>
      <c r="FP217" s="1058">
        <f t="shared" si="1753"/>
        <v>0</v>
      </c>
      <c r="FQ217" s="1058">
        <f t="shared" si="1754"/>
        <v>0</v>
      </c>
      <c r="FR217" s="1058">
        <f t="shared" si="1755"/>
        <v>0</v>
      </c>
      <c r="FS217" s="1058">
        <f t="shared" si="1756"/>
        <v>0</v>
      </c>
      <c r="FT217" s="1058">
        <f t="shared" si="1757"/>
        <v>0</v>
      </c>
      <c r="FU217" s="1058">
        <f t="shared" si="1758"/>
        <v>0</v>
      </c>
      <c r="FV217" s="1058">
        <f t="shared" si="1759"/>
        <v>0</v>
      </c>
      <c r="FW217" s="1058">
        <f t="shared" si="1760"/>
        <v>0</v>
      </c>
      <c r="FX217" s="1058">
        <f t="shared" si="1761"/>
        <v>0</v>
      </c>
      <c r="FY217" s="1058">
        <f t="shared" si="1762"/>
        <v>0</v>
      </c>
      <c r="FZ217" s="1058">
        <f t="shared" si="1763"/>
        <v>0</v>
      </c>
      <c r="GA217" s="1058">
        <f t="shared" si="1764"/>
        <v>0</v>
      </c>
      <c r="GB217" s="1058">
        <f t="shared" si="1765"/>
        <v>0</v>
      </c>
      <c r="GC217" s="1058">
        <f t="shared" si="1766"/>
        <v>0</v>
      </c>
      <c r="GE217" s="1058">
        <v>0</v>
      </c>
      <c r="GF217" s="1058">
        <v>0</v>
      </c>
      <c r="GG217" s="424"/>
      <c r="GH217" s="424"/>
      <c r="GI217" s="424"/>
      <c r="GJ217" s="424"/>
      <c r="GL217" s="559"/>
      <c r="GM217" s="559"/>
      <c r="GN217" s="423"/>
      <c r="GO217" s="423"/>
      <c r="GP217" s="406"/>
      <c r="GQ217" s="406"/>
      <c r="GR217" s="422"/>
    </row>
    <row r="218" spans="1:200" ht="24.95" customHeight="1" x14ac:dyDescent="0.45">
      <c r="A218" s="424"/>
      <c r="B218" s="965"/>
      <c r="C218" s="965"/>
      <c r="D218" s="764"/>
      <c r="E218" s="424"/>
      <c r="F218" s="424"/>
      <c r="G218" s="424"/>
      <c r="H218" s="424"/>
      <c r="I218" s="424"/>
      <c r="J218" s="541"/>
      <c r="K218" s="424"/>
      <c r="L218" s="424"/>
      <c r="M218" s="608">
        <f t="shared" si="1885"/>
        <v>0</v>
      </c>
      <c r="N218" s="70"/>
      <c r="O218" s="852"/>
      <c r="P218" s="866"/>
      <c r="Q218" s="852"/>
      <c r="R218" s="866"/>
      <c r="S218" s="852"/>
      <c r="T218" s="866"/>
      <c r="U218" s="867"/>
      <c r="V218" s="866"/>
      <c r="W218" s="867"/>
      <c r="X218" s="852"/>
      <c r="Y218" s="852"/>
      <c r="Z218" s="866"/>
      <c r="AA218" s="867"/>
      <c r="AB218" s="866"/>
      <c r="AC218" s="852"/>
      <c r="AD218" s="866"/>
      <c r="AE218" s="855"/>
      <c r="AF218" s="866"/>
      <c r="AG218" s="867"/>
      <c r="AH218" s="866"/>
      <c r="AI218" s="867"/>
      <c r="AJ218" s="866"/>
      <c r="AK218" s="867"/>
      <c r="AL218" s="866"/>
      <c r="AM218" s="852"/>
      <c r="AN218" s="866"/>
      <c r="AO218" s="867"/>
      <c r="AP218" s="866"/>
      <c r="AQ218" s="852"/>
      <c r="AR218" s="866"/>
      <c r="AS218" s="852"/>
      <c r="AT218" s="866"/>
      <c r="AU218" s="867"/>
      <c r="AV218" s="866"/>
      <c r="AW218" s="867"/>
      <c r="AX218" s="866"/>
      <c r="AY218" s="867"/>
      <c r="AZ218" s="866"/>
      <c r="BA218" s="867"/>
      <c r="BB218" s="866"/>
      <c r="BC218" s="867"/>
      <c r="BD218" s="866"/>
      <c r="BE218" s="867"/>
      <c r="BF218" s="867"/>
      <c r="BG218" s="867">
        <f t="shared" si="1886"/>
        <v>0</v>
      </c>
      <c r="BH218" s="84"/>
      <c r="BI218" s="424"/>
      <c r="BJ218" s="424"/>
      <c r="BK218" s="424"/>
      <c r="BL218" s="424"/>
      <c r="BM218" s="424"/>
      <c r="BN218" s="965"/>
      <c r="BO218" s="965"/>
      <c r="BP218" s="764"/>
      <c r="BQ218" s="424"/>
      <c r="BR218" s="424"/>
      <c r="BS218" s="424"/>
      <c r="BT218" s="424"/>
      <c r="BU218" s="424"/>
      <c r="BV218" s="541"/>
      <c r="BW218" s="541"/>
      <c r="BX218" s="424"/>
      <c r="BY218" s="608">
        <f t="shared" si="1887"/>
        <v>0</v>
      </c>
      <c r="BZ218" s="70"/>
      <c r="CA218" s="767"/>
      <c r="CB218" s="796"/>
      <c r="CC218" s="767"/>
      <c r="CD218" s="796"/>
      <c r="CE218" s="767"/>
      <c r="CF218" s="780"/>
      <c r="CG218" s="612"/>
      <c r="CH218" s="780"/>
      <c r="CI218" s="612"/>
      <c r="CJ218" s="612"/>
      <c r="CK218" s="767"/>
      <c r="CL218" s="780"/>
      <c r="CM218" s="612"/>
      <c r="CN218" s="780"/>
      <c r="CO218" s="767"/>
      <c r="CP218" s="780"/>
      <c r="CQ218" s="770"/>
      <c r="CR218" s="780"/>
      <c r="CS218" s="612"/>
      <c r="CT218" s="780"/>
      <c r="CU218" s="612"/>
      <c r="CV218" s="780"/>
      <c r="CW218" s="612"/>
      <c r="CX218" s="780"/>
      <c r="CY218" s="767"/>
      <c r="CZ218" s="780"/>
      <c r="DA218" s="612"/>
      <c r="DB218" s="780"/>
      <c r="DC218" s="767"/>
      <c r="DD218" s="780"/>
      <c r="DE218" s="612"/>
      <c r="DF218" s="780"/>
      <c r="DG218" s="612"/>
      <c r="DH218" s="780"/>
      <c r="DI218" s="612"/>
      <c r="DJ218" s="780"/>
      <c r="DK218" s="612"/>
      <c r="DL218" s="780"/>
      <c r="DM218" s="612"/>
      <c r="DN218" s="780"/>
      <c r="DO218" s="612"/>
      <c r="DP218" s="780"/>
      <c r="DQ218" s="612"/>
      <c r="DR218" s="612"/>
      <c r="DS218" s="612">
        <f t="shared" si="1888"/>
        <v>0</v>
      </c>
      <c r="DT218" s="84"/>
      <c r="DU218" s="424"/>
      <c r="DV218" s="424"/>
      <c r="DW218" s="424"/>
      <c r="DX218" s="424"/>
      <c r="DY218" s="424"/>
      <c r="DZ218" s="965"/>
      <c r="EA218" s="965"/>
      <c r="EB218" s="764"/>
      <c r="EC218" s="424"/>
      <c r="ED218" s="424"/>
      <c r="EE218" s="424"/>
      <c r="EF218" s="424"/>
      <c r="EG218" s="424"/>
      <c r="EH218" s="424"/>
      <c r="EI218" s="424"/>
      <c r="EJ218" s="429">
        <f t="shared" si="1721"/>
        <v>0</v>
      </c>
      <c r="EK218" s="429">
        <f t="shared" si="1722"/>
        <v>0</v>
      </c>
      <c r="EL218" s="429">
        <f t="shared" si="1723"/>
        <v>0</v>
      </c>
      <c r="EM218" s="1058">
        <f t="shared" si="1724"/>
        <v>0</v>
      </c>
      <c r="EN218" s="1058">
        <f t="shared" si="1725"/>
        <v>0</v>
      </c>
      <c r="EO218" s="1058">
        <f t="shared" si="1726"/>
        <v>0</v>
      </c>
      <c r="EP218" s="1058">
        <f t="shared" si="1727"/>
        <v>0</v>
      </c>
      <c r="EQ218" s="1058">
        <f t="shared" si="1728"/>
        <v>0</v>
      </c>
      <c r="ER218" s="1058">
        <f t="shared" si="1729"/>
        <v>0</v>
      </c>
      <c r="ES218" s="1058">
        <f t="shared" si="1730"/>
        <v>0</v>
      </c>
      <c r="ET218" s="1058">
        <f t="shared" si="1731"/>
        <v>0</v>
      </c>
      <c r="EU218" s="1058">
        <f t="shared" si="1732"/>
        <v>0</v>
      </c>
      <c r="EV218" s="1058">
        <f t="shared" si="1733"/>
        <v>0</v>
      </c>
      <c r="EW218" s="1058">
        <f t="shared" si="1734"/>
        <v>0</v>
      </c>
      <c r="EX218" s="1058">
        <f t="shared" si="1735"/>
        <v>0</v>
      </c>
      <c r="EY218" s="1058">
        <f t="shared" si="1736"/>
        <v>0</v>
      </c>
      <c r="EZ218" s="1058">
        <f t="shared" si="1737"/>
        <v>0</v>
      </c>
      <c r="FA218" s="1058">
        <f t="shared" si="1738"/>
        <v>0</v>
      </c>
      <c r="FB218" s="1058">
        <f t="shared" si="1739"/>
        <v>0</v>
      </c>
      <c r="FC218" s="1058">
        <f t="shared" si="1740"/>
        <v>0</v>
      </c>
      <c r="FD218" s="1058">
        <f t="shared" si="1741"/>
        <v>0</v>
      </c>
      <c r="FE218" s="1058">
        <f t="shared" si="1742"/>
        <v>0</v>
      </c>
      <c r="FF218" s="1058">
        <f t="shared" si="1743"/>
        <v>0</v>
      </c>
      <c r="FG218" s="1058">
        <f t="shared" si="1744"/>
        <v>0</v>
      </c>
      <c r="FH218" s="1058">
        <f t="shared" si="1745"/>
        <v>0</v>
      </c>
      <c r="FI218" s="1058">
        <f t="shared" si="1746"/>
        <v>0</v>
      </c>
      <c r="FJ218" s="1058">
        <f t="shared" si="1747"/>
        <v>0</v>
      </c>
      <c r="FK218" s="1058">
        <f t="shared" si="1748"/>
        <v>0</v>
      </c>
      <c r="FL218" s="1058">
        <f t="shared" si="1749"/>
        <v>0</v>
      </c>
      <c r="FM218" s="1058">
        <f t="shared" si="1750"/>
        <v>0</v>
      </c>
      <c r="FN218" s="1058">
        <f t="shared" si="1751"/>
        <v>0</v>
      </c>
      <c r="FO218" s="1059">
        <f t="shared" si="1752"/>
        <v>0</v>
      </c>
      <c r="FP218" s="1058">
        <f t="shared" si="1753"/>
        <v>0</v>
      </c>
      <c r="FQ218" s="1058">
        <f t="shared" si="1754"/>
        <v>0</v>
      </c>
      <c r="FR218" s="1058">
        <f t="shared" si="1755"/>
        <v>0</v>
      </c>
      <c r="FS218" s="1058">
        <f t="shared" si="1756"/>
        <v>0</v>
      </c>
      <c r="FT218" s="1058">
        <f t="shared" si="1757"/>
        <v>0</v>
      </c>
      <c r="FU218" s="1058">
        <f t="shared" si="1758"/>
        <v>0</v>
      </c>
      <c r="FV218" s="1058">
        <f t="shared" si="1759"/>
        <v>0</v>
      </c>
      <c r="FW218" s="1058">
        <f t="shared" si="1760"/>
        <v>0</v>
      </c>
      <c r="FX218" s="1058">
        <f t="shared" si="1761"/>
        <v>0</v>
      </c>
      <c r="FY218" s="1058">
        <f t="shared" si="1762"/>
        <v>0</v>
      </c>
      <c r="FZ218" s="1058">
        <f t="shared" si="1763"/>
        <v>0</v>
      </c>
      <c r="GA218" s="1058">
        <f t="shared" si="1764"/>
        <v>0</v>
      </c>
      <c r="GB218" s="1058">
        <f t="shared" si="1765"/>
        <v>0</v>
      </c>
      <c r="GC218" s="1058">
        <f t="shared" si="1766"/>
        <v>0</v>
      </c>
      <c r="GE218" s="1058">
        <v>0</v>
      </c>
      <c r="GF218" s="1058">
        <v>0</v>
      </c>
      <c r="GG218" s="424"/>
      <c r="GH218" s="424"/>
      <c r="GI218" s="424"/>
      <c r="GJ218" s="424"/>
      <c r="GL218" s="559"/>
      <c r="GM218" s="559"/>
      <c r="GN218" s="423"/>
      <c r="GO218" s="423"/>
      <c r="GP218" s="406"/>
      <c r="GQ218" s="406"/>
      <c r="GR218" s="422"/>
    </row>
    <row r="219" spans="1:200" ht="24.95" customHeight="1" x14ac:dyDescent="0.45">
      <c r="A219" s="424"/>
      <c r="B219" s="965"/>
      <c r="C219" s="965"/>
      <c r="D219" s="764"/>
      <c r="E219" s="424"/>
      <c r="F219" s="424"/>
      <c r="G219" s="424"/>
      <c r="H219" s="424"/>
      <c r="I219" s="424"/>
      <c r="J219" s="541"/>
      <c r="K219" s="424"/>
      <c r="L219" s="424"/>
      <c r="M219" s="608">
        <f t="shared" si="1885"/>
        <v>0</v>
      </c>
      <c r="N219" s="70"/>
      <c r="O219" s="852"/>
      <c r="P219" s="866"/>
      <c r="Q219" s="852"/>
      <c r="R219" s="866"/>
      <c r="S219" s="852"/>
      <c r="T219" s="866"/>
      <c r="U219" s="867"/>
      <c r="V219" s="866"/>
      <c r="W219" s="867"/>
      <c r="X219" s="852"/>
      <c r="Y219" s="852"/>
      <c r="Z219" s="866"/>
      <c r="AA219" s="867"/>
      <c r="AB219" s="866"/>
      <c r="AC219" s="852"/>
      <c r="AD219" s="866"/>
      <c r="AE219" s="855"/>
      <c r="AF219" s="866"/>
      <c r="AG219" s="867"/>
      <c r="AH219" s="866"/>
      <c r="AI219" s="867"/>
      <c r="AJ219" s="866"/>
      <c r="AK219" s="867"/>
      <c r="AL219" s="866"/>
      <c r="AM219" s="852"/>
      <c r="AN219" s="866"/>
      <c r="AO219" s="867"/>
      <c r="AP219" s="866"/>
      <c r="AQ219" s="852"/>
      <c r="AR219" s="866"/>
      <c r="AS219" s="852"/>
      <c r="AT219" s="866"/>
      <c r="AU219" s="867"/>
      <c r="AV219" s="866"/>
      <c r="AW219" s="867"/>
      <c r="AX219" s="866"/>
      <c r="AY219" s="867"/>
      <c r="AZ219" s="866"/>
      <c r="BA219" s="867"/>
      <c r="BB219" s="866"/>
      <c r="BC219" s="867"/>
      <c r="BD219" s="866"/>
      <c r="BE219" s="867"/>
      <c r="BF219" s="867"/>
      <c r="BG219" s="867">
        <f t="shared" si="1886"/>
        <v>0</v>
      </c>
      <c r="BH219" s="84"/>
      <c r="BI219" s="424"/>
      <c r="BJ219" s="424"/>
      <c r="BK219" s="424"/>
      <c r="BL219" s="424"/>
      <c r="BM219" s="424"/>
      <c r="BN219" s="965"/>
      <c r="BO219" s="965"/>
      <c r="BP219" s="764"/>
      <c r="BQ219" s="424"/>
      <c r="BR219" s="424"/>
      <c r="BS219" s="424"/>
      <c r="BT219" s="424"/>
      <c r="BU219" s="424"/>
      <c r="BV219" s="541"/>
      <c r="BW219" s="541"/>
      <c r="BX219" s="424"/>
      <c r="BY219" s="608">
        <f t="shared" si="1887"/>
        <v>0</v>
      </c>
      <c r="BZ219" s="70"/>
      <c r="CA219" s="767"/>
      <c r="CB219" s="796"/>
      <c r="CC219" s="767"/>
      <c r="CD219" s="796"/>
      <c r="CE219" s="767"/>
      <c r="CF219" s="780"/>
      <c r="CG219" s="612"/>
      <c r="CH219" s="780"/>
      <c r="CI219" s="612"/>
      <c r="CJ219" s="612"/>
      <c r="CK219" s="767"/>
      <c r="CL219" s="780"/>
      <c r="CM219" s="612"/>
      <c r="CN219" s="780"/>
      <c r="CO219" s="767"/>
      <c r="CP219" s="780"/>
      <c r="CQ219" s="770"/>
      <c r="CR219" s="780"/>
      <c r="CS219" s="612"/>
      <c r="CT219" s="780"/>
      <c r="CU219" s="612"/>
      <c r="CV219" s="780"/>
      <c r="CW219" s="612"/>
      <c r="CX219" s="780"/>
      <c r="CY219" s="767"/>
      <c r="CZ219" s="780"/>
      <c r="DA219" s="612"/>
      <c r="DB219" s="780"/>
      <c r="DC219" s="767"/>
      <c r="DD219" s="780"/>
      <c r="DE219" s="612"/>
      <c r="DF219" s="780"/>
      <c r="DG219" s="612"/>
      <c r="DH219" s="780"/>
      <c r="DI219" s="612"/>
      <c r="DJ219" s="780"/>
      <c r="DK219" s="612"/>
      <c r="DL219" s="780"/>
      <c r="DM219" s="612"/>
      <c r="DN219" s="780"/>
      <c r="DO219" s="612"/>
      <c r="DP219" s="780"/>
      <c r="DQ219" s="612"/>
      <c r="DR219" s="612"/>
      <c r="DS219" s="612">
        <f t="shared" si="1888"/>
        <v>0</v>
      </c>
      <c r="DT219" s="84"/>
      <c r="DU219" s="424"/>
      <c r="DV219" s="424"/>
      <c r="DW219" s="424"/>
      <c r="DX219" s="424"/>
      <c r="DY219" s="424"/>
      <c r="DZ219" s="965"/>
      <c r="EA219" s="965"/>
      <c r="EB219" s="764"/>
      <c r="EC219" s="424"/>
      <c r="ED219" s="424"/>
      <c r="EE219" s="424"/>
      <c r="EF219" s="424"/>
      <c r="EG219" s="424"/>
      <c r="EH219" s="424"/>
      <c r="EI219" s="424"/>
      <c r="EJ219" s="429">
        <f t="shared" si="1721"/>
        <v>0</v>
      </c>
      <c r="EK219" s="429">
        <f t="shared" si="1722"/>
        <v>0</v>
      </c>
      <c r="EL219" s="429">
        <f t="shared" si="1723"/>
        <v>0</v>
      </c>
      <c r="EM219" s="1058">
        <f t="shared" si="1724"/>
        <v>0</v>
      </c>
      <c r="EN219" s="1058">
        <f t="shared" si="1725"/>
        <v>0</v>
      </c>
      <c r="EO219" s="1058">
        <f t="shared" si="1726"/>
        <v>0</v>
      </c>
      <c r="EP219" s="1058">
        <f t="shared" si="1727"/>
        <v>0</v>
      </c>
      <c r="EQ219" s="1058">
        <f t="shared" si="1728"/>
        <v>0</v>
      </c>
      <c r="ER219" s="1058">
        <f t="shared" si="1729"/>
        <v>0</v>
      </c>
      <c r="ES219" s="1058">
        <f t="shared" si="1730"/>
        <v>0</v>
      </c>
      <c r="ET219" s="1058">
        <f t="shared" si="1731"/>
        <v>0</v>
      </c>
      <c r="EU219" s="1058">
        <f t="shared" si="1732"/>
        <v>0</v>
      </c>
      <c r="EV219" s="1058">
        <f t="shared" si="1733"/>
        <v>0</v>
      </c>
      <c r="EW219" s="1058">
        <f t="shared" si="1734"/>
        <v>0</v>
      </c>
      <c r="EX219" s="1058">
        <f t="shared" si="1735"/>
        <v>0</v>
      </c>
      <c r="EY219" s="1058">
        <f t="shared" si="1736"/>
        <v>0</v>
      </c>
      <c r="EZ219" s="1058">
        <f t="shared" si="1737"/>
        <v>0</v>
      </c>
      <c r="FA219" s="1058">
        <f t="shared" si="1738"/>
        <v>0</v>
      </c>
      <c r="FB219" s="1058">
        <f t="shared" si="1739"/>
        <v>0</v>
      </c>
      <c r="FC219" s="1058">
        <f t="shared" si="1740"/>
        <v>0</v>
      </c>
      <c r="FD219" s="1058">
        <f t="shared" si="1741"/>
        <v>0</v>
      </c>
      <c r="FE219" s="1058">
        <f t="shared" si="1742"/>
        <v>0</v>
      </c>
      <c r="FF219" s="1058">
        <f t="shared" si="1743"/>
        <v>0</v>
      </c>
      <c r="FG219" s="1058">
        <f t="shared" si="1744"/>
        <v>0</v>
      </c>
      <c r="FH219" s="1058">
        <f t="shared" si="1745"/>
        <v>0</v>
      </c>
      <c r="FI219" s="1058">
        <f t="shared" si="1746"/>
        <v>0</v>
      </c>
      <c r="FJ219" s="1058">
        <f t="shared" si="1747"/>
        <v>0</v>
      </c>
      <c r="FK219" s="1058">
        <f t="shared" si="1748"/>
        <v>0</v>
      </c>
      <c r="FL219" s="1058">
        <f t="shared" si="1749"/>
        <v>0</v>
      </c>
      <c r="FM219" s="1058">
        <f t="shared" si="1750"/>
        <v>0</v>
      </c>
      <c r="FN219" s="1058">
        <f t="shared" si="1751"/>
        <v>0</v>
      </c>
      <c r="FO219" s="1059">
        <f t="shared" si="1752"/>
        <v>0</v>
      </c>
      <c r="FP219" s="1058">
        <f t="shared" si="1753"/>
        <v>0</v>
      </c>
      <c r="FQ219" s="1058">
        <f t="shared" si="1754"/>
        <v>0</v>
      </c>
      <c r="FR219" s="1058">
        <f t="shared" si="1755"/>
        <v>0</v>
      </c>
      <c r="FS219" s="1058">
        <f t="shared" si="1756"/>
        <v>0</v>
      </c>
      <c r="FT219" s="1058">
        <f t="shared" si="1757"/>
        <v>0</v>
      </c>
      <c r="FU219" s="1058">
        <f t="shared" si="1758"/>
        <v>0</v>
      </c>
      <c r="FV219" s="1058">
        <f t="shared" si="1759"/>
        <v>0</v>
      </c>
      <c r="FW219" s="1058">
        <f t="shared" si="1760"/>
        <v>0</v>
      </c>
      <c r="FX219" s="1058">
        <f t="shared" si="1761"/>
        <v>0</v>
      </c>
      <c r="FY219" s="1058">
        <f t="shared" si="1762"/>
        <v>0</v>
      </c>
      <c r="FZ219" s="1058">
        <f t="shared" si="1763"/>
        <v>0</v>
      </c>
      <c r="GA219" s="1058">
        <f t="shared" si="1764"/>
        <v>0</v>
      </c>
      <c r="GB219" s="1058">
        <f t="shared" si="1765"/>
        <v>0</v>
      </c>
      <c r="GC219" s="1058">
        <f t="shared" si="1766"/>
        <v>0</v>
      </c>
      <c r="GE219" s="1058">
        <v>0</v>
      </c>
      <c r="GF219" s="1058">
        <v>0</v>
      </c>
      <c r="GG219" s="424"/>
      <c r="GH219" s="424"/>
      <c r="GI219" s="424"/>
      <c r="GJ219" s="424"/>
      <c r="GL219" s="559"/>
      <c r="GM219" s="559"/>
      <c r="GN219" s="423"/>
      <c r="GO219" s="423"/>
      <c r="GP219" s="406"/>
      <c r="GQ219" s="406"/>
      <c r="GR219" s="422"/>
    </row>
    <row r="220" spans="1:200" ht="24.95" customHeight="1" x14ac:dyDescent="0.45">
      <c r="A220" s="424"/>
      <c r="B220" s="965"/>
      <c r="C220" s="965"/>
      <c r="D220" s="764"/>
      <c r="E220" s="424"/>
      <c r="F220" s="424"/>
      <c r="G220" s="424"/>
      <c r="H220" s="424"/>
      <c r="I220" s="424"/>
      <c r="J220" s="541"/>
      <c r="K220" s="424"/>
      <c r="L220" s="424"/>
      <c r="M220" s="608">
        <f t="shared" si="1885"/>
        <v>0</v>
      </c>
      <c r="N220" s="70"/>
      <c r="O220" s="852"/>
      <c r="P220" s="866"/>
      <c r="Q220" s="852"/>
      <c r="R220" s="866"/>
      <c r="S220" s="852"/>
      <c r="T220" s="866"/>
      <c r="U220" s="867"/>
      <c r="V220" s="866"/>
      <c r="W220" s="867"/>
      <c r="X220" s="852"/>
      <c r="Y220" s="852"/>
      <c r="Z220" s="866"/>
      <c r="AA220" s="867"/>
      <c r="AB220" s="866"/>
      <c r="AC220" s="852"/>
      <c r="AD220" s="866"/>
      <c r="AE220" s="855"/>
      <c r="AF220" s="866"/>
      <c r="AG220" s="867"/>
      <c r="AH220" s="866"/>
      <c r="AI220" s="867"/>
      <c r="AJ220" s="866"/>
      <c r="AK220" s="867"/>
      <c r="AL220" s="866"/>
      <c r="AM220" s="852"/>
      <c r="AN220" s="866"/>
      <c r="AO220" s="867"/>
      <c r="AP220" s="866"/>
      <c r="AQ220" s="852"/>
      <c r="AR220" s="866"/>
      <c r="AS220" s="852"/>
      <c r="AT220" s="866"/>
      <c r="AU220" s="867"/>
      <c r="AV220" s="866"/>
      <c r="AW220" s="867"/>
      <c r="AX220" s="866"/>
      <c r="AY220" s="867"/>
      <c r="AZ220" s="866"/>
      <c r="BA220" s="867"/>
      <c r="BB220" s="866"/>
      <c r="BC220" s="867"/>
      <c r="BD220" s="866"/>
      <c r="BE220" s="867"/>
      <c r="BF220" s="867"/>
      <c r="BG220" s="867">
        <f t="shared" si="1886"/>
        <v>0</v>
      </c>
      <c r="BH220" s="84"/>
      <c r="BI220" s="424"/>
      <c r="BJ220" s="424"/>
      <c r="BK220" s="424"/>
      <c r="BL220" s="424"/>
      <c r="BM220" s="424"/>
      <c r="BN220" s="965"/>
      <c r="BO220" s="965"/>
      <c r="BP220" s="764"/>
      <c r="BQ220" s="424"/>
      <c r="BR220" s="424"/>
      <c r="BS220" s="424"/>
      <c r="BT220" s="424"/>
      <c r="BU220" s="424"/>
      <c r="BV220" s="541"/>
      <c r="BW220" s="541"/>
      <c r="BX220" s="424"/>
      <c r="BY220" s="608">
        <f t="shared" si="1887"/>
        <v>0</v>
      </c>
      <c r="BZ220" s="70"/>
      <c r="CA220" s="767"/>
      <c r="CB220" s="796"/>
      <c r="CC220" s="767"/>
      <c r="CD220" s="796"/>
      <c r="CE220" s="767"/>
      <c r="CF220" s="780"/>
      <c r="CG220" s="612"/>
      <c r="CH220" s="780"/>
      <c r="CI220" s="612"/>
      <c r="CJ220" s="612"/>
      <c r="CK220" s="767"/>
      <c r="CL220" s="780"/>
      <c r="CM220" s="612"/>
      <c r="CN220" s="780"/>
      <c r="CO220" s="767"/>
      <c r="CP220" s="780"/>
      <c r="CQ220" s="770"/>
      <c r="CR220" s="780"/>
      <c r="CS220" s="612"/>
      <c r="CT220" s="780"/>
      <c r="CU220" s="612"/>
      <c r="CV220" s="780"/>
      <c r="CW220" s="612"/>
      <c r="CX220" s="780"/>
      <c r="CY220" s="767"/>
      <c r="CZ220" s="780"/>
      <c r="DA220" s="612"/>
      <c r="DB220" s="780"/>
      <c r="DC220" s="767"/>
      <c r="DD220" s="780"/>
      <c r="DE220" s="612"/>
      <c r="DF220" s="780"/>
      <c r="DG220" s="612"/>
      <c r="DH220" s="780"/>
      <c r="DI220" s="612"/>
      <c r="DJ220" s="780"/>
      <c r="DK220" s="612"/>
      <c r="DL220" s="780"/>
      <c r="DM220" s="612"/>
      <c r="DN220" s="780"/>
      <c r="DO220" s="612"/>
      <c r="DP220" s="780"/>
      <c r="DQ220" s="612"/>
      <c r="DR220" s="612"/>
      <c r="DS220" s="612">
        <f t="shared" si="1888"/>
        <v>0</v>
      </c>
      <c r="DT220" s="84"/>
      <c r="DU220" s="424"/>
      <c r="DV220" s="424"/>
      <c r="DW220" s="424"/>
      <c r="DX220" s="424"/>
      <c r="DY220" s="424"/>
      <c r="DZ220" s="965"/>
      <c r="EA220" s="965"/>
      <c r="EB220" s="764"/>
      <c r="EC220" s="424"/>
      <c r="ED220" s="424"/>
      <c r="EE220" s="424"/>
      <c r="EF220" s="424"/>
      <c r="EG220" s="424"/>
      <c r="EH220" s="424"/>
      <c r="EI220" s="424"/>
      <c r="EJ220" s="429">
        <f t="shared" si="1721"/>
        <v>0</v>
      </c>
      <c r="EK220" s="429">
        <f t="shared" si="1722"/>
        <v>0</v>
      </c>
      <c r="EL220" s="429">
        <f t="shared" si="1723"/>
        <v>0</v>
      </c>
      <c r="EM220" s="1058">
        <f t="shared" si="1724"/>
        <v>0</v>
      </c>
      <c r="EN220" s="1058">
        <f t="shared" si="1725"/>
        <v>0</v>
      </c>
      <c r="EO220" s="1058">
        <f t="shared" si="1726"/>
        <v>0</v>
      </c>
      <c r="EP220" s="1058">
        <f t="shared" si="1727"/>
        <v>0</v>
      </c>
      <c r="EQ220" s="1058">
        <f t="shared" si="1728"/>
        <v>0</v>
      </c>
      <c r="ER220" s="1058">
        <f t="shared" si="1729"/>
        <v>0</v>
      </c>
      <c r="ES220" s="1058">
        <f t="shared" si="1730"/>
        <v>0</v>
      </c>
      <c r="ET220" s="1058">
        <f t="shared" si="1731"/>
        <v>0</v>
      </c>
      <c r="EU220" s="1058">
        <f t="shared" si="1732"/>
        <v>0</v>
      </c>
      <c r="EV220" s="1058">
        <f t="shared" si="1733"/>
        <v>0</v>
      </c>
      <c r="EW220" s="1058">
        <f t="shared" si="1734"/>
        <v>0</v>
      </c>
      <c r="EX220" s="1058">
        <f t="shared" si="1735"/>
        <v>0</v>
      </c>
      <c r="EY220" s="1058">
        <f t="shared" si="1736"/>
        <v>0</v>
      </c>
      <c r="EZ220" s="1058">
        <f t="shared" si="1737"/>
        <v>0</v>
      </c>
      <c r="FA220" s="1058">
        <f t="shared" si="1738"/>
        <v>0</v>
      </c>
      <c r="FB220" s="1058">
        <f t="shared" si="1739"/>
        <v>0</v>
      </c>
      <c r="FC220" s="1058">
        <f t="shared" si="1740"/>
        <v>0</v>
      </c>
      <c r="FD220" s="1058">
        <f t="shared" si="1741"/>
        <v>0</v>
      </c>
      <c r="FE220" s="1058">
        <f t="shared" si="1742"/>
        <v>0</v>
      </c>
      <c r="FF220" s="1058">
        <f t="shared" si="1743"/>
        <v>0</v>
      </c>
      <c r="FG220" s="1058">
        <f t="shared" si="1744"/>
        <v>0</v>
      </c>
      <c r="FH220" s="1058">
        <f t="shared" si="1745"/>
        <v>0</v>
      </c>
      <c r="FI220" s="1058">
        <f t="shared" si="1746"/>
        <v>0</v>
      </c>
      <c r="FJ220" s="1058">
        <f t="shared" si="1747"/>
        <v>0</v>
      </c>
      <c r="FK220" s="1058">
        <f t="shared" si="1748"/>
        <v>0</v>
      </c>
      <c r="FL220" s="1058">
        <f t="shared" si="1749"/>
        <v>0</v>
      </c>
      <c r="FM220" s="1058">
        <f t="shared" si="1750"/>
        <v>0</v>
      </c>
      <c r="FN220" s="1058">
        <f t="shared" si="1751"/>
        <v>0</v>
      </c>
      <c r="FO220" s="1059">
        <f t="shared" si="1752"/>
        <v>0</v>
      </c>
      <c r="FP220" s="1058">
        <f t="shared" si="1753"/>
        <v>0</v>
      </c>
      <c r="FQ220" s="1058">
        <f t="shared" si="1754"/>
        <v>0</v>
      </c>
      <c r="FR220" s="1058">
        <f t="shared" si="1755"/>
        <v>0</v>
      </c>
      <c r="FS220" s="1058">
        <f t="shared" si="1756"/>
        <v>0</v>
      </c>
      <c r="FT220" s="1058">
        <f t="shared" si="1757"/>
        <v>0</v>
      </c>
      <c r="FU220" s="1058">
        <f t="shared" si="1758"/>
        <v>0</v>
      </c>
      <c r="FV220" s="1058">
        <f t="shared" si="1759"/>
        <v>0</v>
      </c>
      <c r="FW220" s="1058">
        <f t="shared" si="1760"/>
        <v>0</v>
      </c>
      <c r="FX220" s="1058">
        <f t="shared" si="1761"/>
        <v>0</v>
      </c>
      <c r="FY220" s="1058">
        <f t="shared" si="1762"/>
        <v>0</v>
      </c>
      <c r="FZ220" s="1058">
        <f t="shared" si="1763"/>
        <v>0</v>
      </c>
      <c r="GA220" s="1058">
        <f t="shared" si="1764"/>
        <v>0</v>
      </c>
      <c r="GB220" s="1058">
        <f t="shared" si="1765"/>
        <v>0</v>
      </c>
      <c r="GC220" s="1058">
        <f t="shared" si="1766"/>
        <v>0</v>
      </c>
      <c r="GE220" s="1058">
        <v>0</v>
      </c>
      <c r="GF220" s="1058">
        <v>0</v>
      </c>
      <c r="GG220" s="424"/>
      <c r="GH220" s="424"/>
      <c r="GI220" s="424"/>
      <c r="GJ220" s="424"/>
      <c r="GL220" s="559"/>
      <c r="GM220" s="559"/>
      <c r="GN220" s="423"/>
      <c r="GO220" s="423"/>
      <c r="GP220" s="406"/>
      <c r="GQ220" s="406"/>
      <c r="GR220" s="422"/>
    </row>
    <row r="221" spans="1:200" ht="24.95" customHeight="1" x14ac:dyDescent="0.45">
      <c r="A221" s="424"/>
      <c r="B221" s="965"/>
      <c r="C221" s="965"/>
      <c r="D221" s="764"/>
      <c r="E221" s="424"/>
      <c r="F221" s="424"/>
      <c r="G221" s="424"/>
      <c r="H221" s="424"/>
      <c r="I221" s="424"/>
      <c r="J221" s="541"/>
      <c r="K221" s="424"/>
      <c r="L221" s="424"/>
      <c r="M221" s="608">
        <f t="shared" si="1885"/>
        <v>0</v>
      </c>
      <c r="N221" s="70"/>
      <c r="O221" s="852"/>
      <c r="P221" s="866"/>
      <c r="Q221" s="852"/>
      <c r="R221" s="866"/>
      <c r="S221" s="852"/>
      <c r="T221" s="866"/>
      <c r="U221" s="867"/>
      <c r="V221" s="866"/>
      <c r="W221" s="867"/>
      <c r="X221" s="852"/>
      <c r="Y221" s="852"/>
      <c r="Z221" s="866"/>
      <c r="AA221" s="867"/>
      <c r="AB221" s="866"/>
      <c r="AC221" s="852"/>
      <c r="AD221" s="866"/>
      <c r="AE221" s="855"/>
      <c r="AF221" s="866"/>
      <c r="AG221" s="867"/>
      <c r="AH221" s="866"/>
      <c r="AI221" s="867"/>
      <c r="AJ221" s="866"/>
      <c r="AK221" s="867"/>
      <c r="AL221" s="866"/>
      <c r="AM221" s="852"/>
      <c r="AN221" s="866"/>
      <c r="AO221" s="867"/>
      <c r="AP221" s="866"/>
      <c r="AQ221" s="852"/>
      <c r="AR221" s="866"/>
      <c r="AS221" s="852"/>
      <c r="AT221" s="866"/>
      <c r="AU221" s="867"/>
      <c r="AV221" s="866"/>
      <c r="AW221" s="867"/>
      <c r="AX221" s="866"/>
      <c r="AY221" s="867"/>
      <c r="AZ221" s="866"/>
      <c r="BA221" s="867"/>
      <c r="BB221" s="866"/>
      <c r="BC221" s="867"/>
      <c r="BD221" s="866"/>
      <c r="BE221" s="867"/>
      <c r="BF221" s="867"/>
      <c r="BG221" s="867">
        <f t="shared" si="1886"/>
        <v>0</v>
      </c>
      <c r="BH221" s="84"/>
      <c r="BI221" s="424"/>
      <c r="BJ221" s="424"/>
      <c r="BK221" s="424"/>
      <c r="BL221" s="424"/>
      <c r="BM221" s="424"/>
      <c r="BN221" s="965"/>
      <c r="BO221" s="965"/>
      <c r="BP221" s="764"/>
      <c r="BQ221" s="424"/>
      <c r="BR221" s="424"/>
      <c r="BS221" s="424"/>
      <c r="BT221" s="424"/>
      <c r="BU221" s="424"/>
      <c r="BV221" s="541"/>
      <c r="BW221" s="541"/>
      <c r="BX221" s="424"/>
      <c r="BY221" s="608">
        <f t="shared" si="1887"/>
        <v>0</v>
      </c>
      <c r="BZ221" s="70"/>
      <c r="CA221" s="767"/>
      <c r="CB221" s="796"/>
      <c r="CC221" s="767"/>
      <c r="CD221" s="796"/>
      <c r="CE221" s="767"/>
      <c r="CF221" s="780"/>
      <c r="CG221" s="612"/>
      <c r="CH221" s="780"/>
      <c r="CI221" s="612"/>
      <c r="CJ221" s="612"/>
      <c r="CK221" s="767"/>
      <c r="CL221" s="780"/>
      <c r="CM221" s="612"/>
      <c r="CN221" s="780"/>
      <c r="CO221" s="767"/>
      <c r="CP221" s="780"/>
      <c r="CQ221" s="770"/>
      <c r="CR221" s="780"/>
      <c r="CS221" s="612"/>
      <c r="CT221" s="780"/>
      <c r="CU221" s="612"/>
      <c r="CV221" s="780"/>
      <c r="CW221" s="612"/>
      <c r="CX221" s="780"/>
      <c r="CY221" s="767"/>
      <c r="CZ221" s="780"/>
      <c r="DA221" s="612"/>
      <c r="DB221" s="780"/>
      <c r="DC221" s="767"/>
      <c r="DD221" s="780"/>
      <c r="DE221" s="612"/>
      <c r="DF221" s="780"/>
      <c r="DG221" s="612"/>
      <c r="DH221" s="780"/>
      <c r="DI221" s="612"/>
      <c r="DJ221" s="780"/>
      <c r="DK221" s="612"/>
      <c r="DL221" s="780"/>
      <c r="DM221" s="612"/>
      <c r="DN221" s="780"/>
      <c r="DO221" s="612"/>
      <c r="DP221" s="780"/>
      <c r="DQ221" s="612"/>
      <c r="DR221" s="612"/>
      <c r="DS221" s="612">
        <f t="shared" si="1888"/>
        <v>0</v>
      </c>
      <c r="DT221" s="84"/>
      <c r="DU221" s="424"/>
      <c r="DV221" s="424"/>
      <c r="DW221" s="424"/>
      <c r="DX221" s="424"/>
      <c r="DY221" s="424"/>
      <c r="DZ221" s="965"/>
      <c r="EA221" s="965"/>
      <c r="EB221" s="764"/>
      <c r="EC221" s="424"/>
      <c r="ED221" s="424"/>
      <c r="EE221" s="424"/>
      <c r="EF221" s="424"/>
      <c r="EG221" s="424"/>
      <c r="EH221" s="424"/>
      <c r="EI221" s="424"/>
      <c r="EJ221" s="429">
        <f t="shared" si="1721"/>
        <v>0</v>
      </c>
      <c r="EK221" s="429">
        <f t="shared" si="1722"/>
        <v>0</v>
      </c>
      <c r="EL221" s="429">
        <f t="shared" si="1723"/>
        <v>0</v>
      </c>
      <c r="EM221" s="1058">
        <f t="shared" si="1724"/>
        <v>0</v>
      </c>
      <c r="EN221" s="1058">
        <f t="shared" si="1725"/>
        <v>0</v>
      </c>
      <c r="EO221" s="1058">
        <f t="shared" si="1726"/>
        <v>0</v>
      </c>
      <c r="EP221" s="1058">
        <f t="shared" si="1727"/>
        <v>0</v>
      </c>
      <c r="EQ221" s="1058">
        <f t="shared" si="1728"/>
        <v>0</v>
      </c>
      <c r="ER221" s="1058">
        <f t="shared" si="1729"/>
        <v>0</v>
      </c>
      <c r="ES221" s="1058">
        <f t="shared" si="1730"/>
        <v>0</v>
      </c>
      <c r="ET221" s="1058">
        <f t="shared" si="1731"/>
        <v>0</v>
      </c>
      <c r="EU221" s="1058">
        <f t="shared" si="1732"/>
        <v>0</v>
      </c>
      <c r="EV221" s="1058">
        <f t="shared" si="1733"/>
        <v>0</v>
      </c>
      <c r="EW221" s="1058">
        <f t="shared" si="1734"/>
        <v>0</v>
      </c>
      <c r="EX221" s="1058">
        <f t="shared" si="1735"/>
        <v>0</v>
      </c>
      <c r="EY221" s="1058">
        <f t="shared" si="1736"/>
        <v>0</v>
      </c>
      <c r="EZ221" s="1058">
        <f t="shared" si="1737"/>
        <v>0</v>
      </c>
      <c r="FA221" s="1058">
        <f t="shared" si="1738"/>
        <v>0</v>
      </c>
      <c r="FB221" s="1058">
        <f t="shared" si="1739"/>
        <v>0</v>
      </c>
      <c r="FC221" s="1058">
        <f t="shared" si="1740"/>
        <v>0</v>
      </c>
      <c r="FD221" s="1058">
        <f t="shared" si="1741"/>
        <v>0</v>
      </c>
      <c r="FE221" s="1058">
        <f t="shared" si="1742"/>
        <v>0</v>
      </c>
      <c r="FF221" s="1058">
        <f t="shared" si="1743"/>
        <v>0</v>
      </c>
      <c r="FG221" s="1058">
        <f t="shared" si="1744"/>
        <v>0</v>
      </c>
      <c r="FH221" s="1058">
        <f t="shared" si="1745"/>
        <v>0</v>
      </c>
      <c r="FI221" s="1058">
        <f t="shared" si="1746"/>
        <v>0</v>
      </c>
      <c r="FJ221" s="1058">
        <f t="shared" si="1747"/>
        <v>0</v>
      </c>
      <c r="FK221" s="1058">
        <f t="shared" si="1748"/>
        <v>0</v>
      </c>
      <c r="FL221" s="1058">
        <f t="shared" si="1749"/>
        <v>0</v>
      </c>
      <c r="FM221" s="1058">
        <f t="shared" si="1750"/>
        <v>0</v>
      </c>
      <c r="FN221" s="1058">
        <f t="shared" si="1751"/>
        <v>0</v>
      </c>
      <c r="FO221" s="1059">
        <f t="shared" si="1752"/>
        <v>0</v>
      </c>
      <c r="FP221" s="1058">
        <f t="shared" si="1753"/>
        <v>0</v>
      </c>
      <c r="FQ221" s="1058">
        <f t="shared" si="1754"/>
        <v>0</v>
      </c>
      <c r="FR221" s="1058">
        <f t="shared" si="1755"/>
        <v>0</v>
      </c>
      <c r="FS221" s="1058">
        <f t="shared" si="1756"/>
        <v>0</v>
      </c>
      <c r="FT221" s="1058">
        <f t="shared" si="1757"/>
        <v>0</v>
      </c>
      <c r="FU221" s="1058">
        <f t="shared" si="1758"/>
        <v>0</v>
      </c>
      <c r="FV221" s="1058">
        <f t="shared" si="1759"/>
        <v>0</v>
      </c>
      <c r="FW221" s="1058">
        <f t="shared" si="1760"/>
        <v>0</v>
      </c>
      <c r="FX221" s="1058">
        <f t="shared" si="1761"/>
        <v>0</v>
      </c>
      <c r="FY221" s="1058">
        <f t="shared" si="1762"/>
        <v>0</v>
      </c>
      <c r="FZ221" s="1058">
        <f t="shared" si="1763"/>
        <v>0</v>
      </c>
      <c r="GA221" s="1058">
        <f t="shared" si="1764"/>
        <v>0</v>
      </c>
      <c r="GB221" s="1058">
        <f t="shared" si="1765"/>
        <v>0</v>
      </c>
      <c r="GC221" s="1058">
        <f t="shared" si="1766"/>
        <v>0</v>
      </c>
      <c r="GE221" s="1058">
        <v>0</v>
      </c>
      <c r="GF221" s="1058">
        <v>0</v>
      </c>
      <c r="GG221" s="424"/>
      <c r="GH221" s="424"/>
      <c r="GI221" s="424"/>
      <c r="GJ221" s="424"/>
      <c r="GL221" s="559"/>
      <c r="GM221" s="559"/>
      <c r="GN221" s="423"/>
      <c r="GO221" s="423"/>
      <c r="GP221" s="406"/>
      <c r="GQ221" s="406"/>
      <c r="GR221" s="422"/>
    </row>
    <row r="222" spans="1:200" ht="24.95" customHeight="1" x14ac:dyDescent="0.45">
      <c r="A222" s="424"/>
      <c r="B222" s="965"/>
      <c r="C222" s="965"/>
      <c r="D222" s="764"/>
      <c r="E222" s="424"/>
      <c r="F222" s="424"/>
      <c r="G222" s="424"/>
      <c r="H222" s="424"/>
      <c r="I222" s="424"/>
      <c r="J222" s="541"/>
      <c r="K222" s="424"/>
      <c r="L222" s="424"/>
      <c r="M222" s="608">
        <f t="shared" si="1885"/>
        <v>0</v>
      </c>
      <c r="N222" s="70"/>
      <c r="O222" s="852"/>
      <c r="P222" s="866"/>
      <c r="Q222" s="852"/>
      <c r="R222" s="866"/>
      <c r="S222" s="852"/>
      <c r="T222" s="866"/>
      <c r="U222" s="867"/>
      <c r="V222" s="866"/>
      <c r="W222" s="867"/>
      <c r="X222" s="852"/>
      <c r="Y222" s="852"/>
      <c r="Z222" s="866"/>
      <c r="AA222" s="867"/>
      <c r="AB222" s="866"/>
      <c r="AC222" s="852"/>
      <c r="AD222" s="866"/>
      <c r="AE222" s="855"/>
      <c r="AF222" s="866"/>
      <c r="AG222" s="867"/>
      <c r="AH222" s="866"/>
      <c r="AI222" s="867"/>
      <c r="AJ222" s="866"/>
      <c r="AK222" s="867"/>
      <c r="AL222" s="866"/>
      <c r="AM222" s="852"/>
      <c r="AN222" s="866"/>
      <c r="AO222" s="867"/>
      <c r="AP222" s="866"/>
      <c r="AQ222" s="852"/>
      <c r="AR222" s="866"/>
      <c r="AS222" s="852"/>
      <c r="AT222" s="866"/>
      <c r="AU222" s="867"/>
      <c r="AV222" s="866"/>
      <c r="AW222" s="867"/>
      <c r="AX222" s="866"/>
      <c r="AY222" s="867"/>
      <c r="AZ222" s="866"/>
      <c r="BA222" s="867"/>
      <c r="BB222" s="866"/>
      <c r="BC222" s="867"/>
      <c r="BD222" s="866"/>
      <c r="BE222" s="867"/>
      <c r="BF222" s="867"/>
      <c r="BG222" s="867">
        <f t="shared" si="1886"/>
        <v>0</v>
      </c>
      <c r="BH222" s="84"/>
      <c r="BI222" s="424"/>
      <c r="BJ222" s="424"/>
      <c r="BK222" s="424"/>
      <c r="BL222" s="424"/>
      <c r="BM222" s="424"/>
      <c r="BN222" s="965"/>
      <c r="BO222" s="965"/>
      <c r="BP222" s="764"/>
      <c r="BQ222" s="424"/>
      <c r="BR222" s="424"/>
      <c r="BS222" s="424"/>
      <c r="BT222" s="424"/>
      <c r="BU222" s="424"/>
      <c r="BV222" s="541"/>
      <c r="BW222" s="541"/>
      <c r="BX222" s="424"/>
      <c r="BY222" s="608">
        <f t="shared" si="1887"/>
        <v>0</v>
      </c>
      <c r="BZ222" s="70"/>
      <c r="CA222" s="767"/>
      <c r="CB222" s="796"/>
      <c r="CC222" s="767"/>
      <c r="CD222" s="796"/>
      <c r="CE222" s="767"/>
      <c r="CF222" s="780"/>
      <c r="CG222" s="612"/>
      <c r="CH222" s="780"/>
      <c r="CI222" s="612"/>
      <c r="CJ222" s="612"/>
      <c r="CK222" s="767"/>
      <c r="CL222" s="780"/>
      <c r="CM222" s="612"/>
      <c r="CN222" s="780"/>
      <c r="CO222" s="767"/>
      <c r="CP222" s="780"/>
      <c r="CQ222" s="770"/>
      <c r="CR222" s="780"/>
      <c r="CS222" s="612"/>
      <c r="CT222" s="780"/>
      <c r="CU222" s="612"/>
      <c r="CV222" s="780"/>
      <c r="CW222" s="612"/>
      <c r="CX222" s="780"/>
      <c r="CY222" s="767"/>
      <c r="CZ222" s="780"/>
      <c r="DA222" s="612"/>
      <c r="DB222" s="780"/>
      <c r="DC222" s="767"/>
      <c r="DD222" s="780"/>
      <c r="DE222" s="612"/>
      <c r="DF222" s="780"/>
      <c r="DG222" s="612"/>
      <c r="DH222" s="780"/>
      <c r="DI222" s="612"/>
      <c r="DJ222" s="780"/>
      <c r="DK222" s="612"/>
      <c r="DL222" s="780"/>
      <c r="DM222" s="612"/>
      <c r="DN222" s="780"/>
      <c r="DO222" s="612"/>
      <c r="DP222" s="780"/>
      <c r="DQ222" s="612"/>
      <c r="DR222" s="612"/>
      <c r="DS222" s="612">
        <f t="shared" si="1888"/>
        <v>0</v>
      </c>
      <c r="DT222" s="84"/>
      <c r="DU222" s="424"/>
      <c r="DV222" s="424"/>
      <c r="DW222" s="424"/>
      <c r="DX222" s="424"/>
      <c r="DY222" s="424"/>
      <c r="DZ222" s="965"/>
      <c r="EA222" s="965"/>
      <c r="EB222" s="764"/>
      <c r="EC222" s="424"/>
      <c r="ED222" s="424"/>
      <c r="EE222" s="424"/>
      <c r="EF222" s="424"/>
      <c r="EG222" s="424"/>
      <c r="EH222" s="424"/>
      <c r="EI222" s="424"/>
      <c r="EJ222" s="429">
        <f t="shared" si="1721"/>
        <v>0</v>
      </c>
      <c r="EK222" s="429">
        <f t="shared" si="1722"/>
        <v>0</v>
      </c>
      <c r="EL222" s="429">
        <f t="shared" si="1723"/>
        <v>0</v>
      </c>
      <c r="EM222" s="1058">
        <f t="shared" si="1724"/>
        <v>0</v>
      </c>
      <c r="EN222" s="1058">
        <f t="shared" si="1725"/>
        <v>0</v>
      </c>
      <c r="EO222" s="1058">
        <f t="shared" si="1726"/>
        <v>0</v>
      </c>
      <c r="EP222" s="1058">
        <f t="shared" si="1727"/>
        <v>0</v>
      </c>
      <c r="EQ222" s="1058">
        <f t="shared" si="1728"/>
        <v>0</v>
      </c>
      <c r="ER222" s="1058">
        <f t="shared" si="1729"/>
        <v>0</v>
      </c>
      <c r="ES222" s="1058">
        <f t="shared" si="1730"/>
        <v>0</v>
      </c>
      <c r="ET222" s="1058">
        <f t="shared" si="1731"/>
        <v>0</v>
      </c>
      <c r="EU222" s="1058">
        <f t="shared" si="1732"/>
        <v>0</v>
      </c>
      <c r="EV222" s="1058">
        <f t="shared" si="1733"/>
        <v>0</v>
      </c>
      <c r="EW222" s="1058">
        <f t="shared" si="1734"/>
        <v>0</v>
      </c>
      <c r="EX222" s="1058">
        <f t="shared" si="1735"/>
        <v>0</v>
      </c>
      <c r="EY222" s="1058">
        <f t="shared" si="1736"/>
        <v>0</v>
      </c>
      <c r="EZ222" s="1058">
        <f t="shared" si="1737"/>
        <v>0</v>
      </c>
      <c r="FA222" s="1058">
        <f t="shared" si="1738"/>
        <v>0</v>
      </c>
      <c r="FB222" s="1058">
        <f t="shared" si="1739"/>
        <v>0</v>
      </c>
      <c r="FC222" s="1058">
        <f t="shared" si="1740"/>
        <v>0</v>
      </c>
      <c r="FD222" s="1058">
        <f t="shared" si="1741"/>
        <v>0</v>
      </c>
      <c r="FE222" s="1058">
        <f t="shared" si="1742"/>
        <v>0</v>
      </c>
      <c r="FF222" s="1058">
        <f t="shared" si="1743"/>
        <v>0</v>
      </c>
      <c r="FG222" s="1058">
        <f t="shared" si="1744"/>
        <v>0</v>
      </c>
      <c r="FH222" s="1058">
        <f t="shared" si="1745"/>
        <v>0</v>
      </c>
      <c r="FI222" s="1058">
        <f t="shared" si="1746"/>
        <v>0</v>
      </c>
      <c r="FJ222" s="1058">
        <f t="shared" si="1747"/>
        <v>0</v>
      </c>
      <c r="FK222" s="1058">
        <f t="shared" si="1748"/>
        <v>0</v>
      </c>
      <c r="FL222" s="1058">
        <f t="shared" si="1749"/>
        <v>0</v>
      </c>
      <c r="FM222" s="1058">
        <f t="shared" si="1750"/>
        <v>0</v>
      </c>
      <c r="FN222" s="1058">
        <f t="shared" si="1751"/>
        <v>0</v>
      </c>
      <c r="FO222" s="1059">
        <f t="shared" si="1752"/>
        <v>0</v>
      </c>
      <c r="FP222" s="1058">
        <f t="shared" si="1753"/>
        <v>0</v>
      </c>
      <c r="FQ222" s="1058">
        <f t="shared" si="1754"/>
        <v>0</v>
      </c>
      <c r="FR222" s="1058">
        <f t="shared" si="1755"/>
        <v>0</v>
      </c>
      <c r="FS222" s="1058">
        <f t="shared" si="1756"/>
        <v>0</v>
      </c>
      <c r="FT222" s="1058">
        <f t="shared" si="1757"/>
        <v>0</v>
      </c>
      <c r="FU222" s="1058">
        <f t="shared" si="1758"/>
        <v>0</v>
      </c>
      <c r="FV222" s="1058">
        <f t="shared" si="1759"/>
        <v>0</v>
      </c>
      <c r="FW222" s="1058">
        <f t="shared" si="1760"/>
        <v>0</v>
      </c>
      <c r="FX222" s="1058">
        <f t="shared" si="1761"/>
        <v>0</v>
      </c>
      <c r="FY222" s="1058">
        <f t="shared" si="1762"/>
        <v>0</v>
      </c>
      <c r="FZ222" s="1058">
        <f t="shared" si="1763"/>
        <v>0</v>
      </c>
      <c r="GA222" s="1058">
        <f t="shared" si="1764"/>
        <v>0</v>
      </c>
      <c r="GB222" s="1058">
        <f t="shared" si="1765"/>
        <v>0</v>
      </c>
      <c r="GC222" s="1058">
        <f t="shared" si="1766"/>
        <v>0</v>
      </c>
      <c r="GE222" s="1058">
        <v>0</v>
      </c>
      <c r="GF222" s="1058">
        <v>0</v>
      </c>
      <c r="GG222" s="424"/>
      <c r="GH222" s="424"/>
      <c r="GI222" s="424"/>
      <c r="GJ222" s="424"/>
      <c r="GL222" s="559"/>
      <c r="GM222" s="559"/>
      <c r="GN222" s="423"/>
      <c r="GO222" s="423"/>
      <c r="GP222" s="406"/>
      <c r="GQ222" s="406"/>
      <c r="GR222" s="422"/>
    </row>
    <row r="223" spans="1:200" ht="24.95" customHeight="1" x14ac:dyDescent="0.45">
      <c r="A223" s="424"/>
      <c r="B223" s="965"/>
      <c r="C223" s="965"/>
      <c r="D223" s="764"/>
      <c r="E223" s="424"/>
      <c r="F223" s="424"/>
      <c r="G223" s="424"/>
      <c r="H223" s="424"/>
      <c r="I223" s="424"/>
      <c r="J223" s="541"/>
      <c r="K223" s="424"/>
      <c r="L223" s="424"/>
      <c r="M223" s="608">
        <f t="shared" si="1885"/>
        <v>0</v>
      </c>
      <c r="N223" s="70"/>
      <c r="O223" s="852"/>
      <c r="P223" s="866"/>
      <c r="Q223" s="852"/>
      <c r="R223" s="866"/>
      <c r="S223" s="852"/>
      <c r="T223" s="866"/>
      <c r="U223" s="867"/>
      <c r="V223" s="866"/>
      <c r="W223" s="867"/>
      <c r="X223" s="852"/>
      <c r="Y223" s="852"/>
      <c r="Z223" s="866"/>
      <c r="AA223" s="867"/>
      <c r="AB223" s="866"/>
      <c r="AC223" s="852"/>
      <c r="AD223" s="866"/>
      <c r="AE223" s="855"/>
      <c r="AF223" s="866"/>
      <c r="AG223" s="867"/>
      <c r="AH223" s="866"/>
      <c r="AI223" s="867"/>
      <c r="AJ223" s="866"/>
      <c r="AK223" s="867"/>
      <c r="AL223" s="866"/>
      <c r="AM223" s="852"/>
      <c r="AN223" s="866"/>
      <c r="AO223" s="867"/>
      <c r="AP223" s="866"/>
      <c r="AQ223" s="852"/>
      <c r="AR223" s="866"/>
      <c r="AS223" s="852"/>
      <c r="AT223" s="866"/>
      <c r="AU223" s="867"/>
      <c r="AV223" s="866"/>
      <c r="AW223" s="867"/>
      <c r="AX223" s="866"/>
      <c r="AY223" s="867"/>
      <c r="AZ223" s="866"/>
      <c r="BA223" s="867"/>
      <c r="BB223" s="866"/>
      <c r="BC223" s="867"/>
      <c r="BD223" s="866"/>
      <c r="BE223" s="867"/>
      <c r="BF223" s="867"/>
      <c r="BG223" s="867">
        <f t="shared" si="1886"/>
        <v>0</v>
      </c>
      <c r="BH223" s="84"/>
      <c r="BI223" s="424"/>
      <c r="BJ223" s="424"/>
      <c r="BK223" s="424"/>
      <c r="BL223" s="424"/>
      <c r="BM223" s="424"/>
      <c r="BN223" s="965"/>
      <c r="BO223" s="965"/>
      <c r="BP223" s="764"/>
      <c r="BQ223" s="424"/>
      <c r="BR223" s="424"/>
      <c r="BS223" s="424"/>
      <c r="BT223" s="424"/>
      <c r="BU223" s="424"/>
      <c r="BV223" s="541"/>
      <c r="BW223" s="541"/>
      <c r="BX223" s="424"/>
      <c r="BY223" s="608">
        <f t="shared" si="1887"/>
        <v>0</v>
      </c>
      <c r="BZ223" s="70"/>
      <c r="CA223" s="767"/>
      <c r="CB223" s="796"/>
      <c r="CC223" s="767"/>
      <c r="CD223" s="796"/>
      <c r="CE223" s="767"/>
      <c r="CF223" s="780"/>
      <c r="CG223" s="612"/>
      <c r="CH223" s="780"/>
      <c r="CI223" s="612"/>
      <c r="CJ223" s="612"/>
      <c r="CK223" s="767"/>
      <c r="CL223" s="780"/>
      <c r="CM223" s="612"/>
      <c r="CN223" s="780"/>
      <c r="CO223" s="767"/>
      <c r="CP223" s="780"/>
      <c r="CQ223" s="770"/>
      <c r="CR223" s="780"/>
      <c r="CS223" s="612"/>
      <c r="CT223" s="780"/>
      <c r="CU223" s="612"/>
      <c r="CV223" s="780"/>
      <c r="CW223" s="612"/>
      <c r="CX223" s="780"/>
      <c r="CY223" s="767"/>
      <c r="CZ223" s="780"/>
      <c r="DA223" s="612"/>
      <c r="DB223" s="780"/>
      <c r="DC223" s="767"/>
      <c r="DD223" s="780"/>
      <c r="DE223" s="612"/>
      <c r="DF223" s="780"/>
      <c r="DG223" s="612"/>
      <c r="DH223" s="780"/>
      <c r="DI223" s="612"/>
      <c r="DJ223" s="780"/>
      <c r="DK223" s="612"/>
      <c r="DL223" s="780"/>
      <c r="DM223" s="612"/>
      <c r="DN223" s="780"/>
      <c r="DO223" s="612"/>
      <c r="DP223" s="780"/>
      <c r="DQ223" s="612"/>
      <c r="DR223" s="612"/>
      <c r="DS223" s="612">
        <f t="shared" si="1888"/>
        <v>0</v>
      </c>
      <c r="DT223" s="84"/>
      <c r="DU223" s="424"/>
      <c r="DV223" s="424"/>
      <c r="DW223" s="424"/>
      <c r="DX223" s="424"/>
      <c r="DY223" s="424"/>
      <c r="DZ223" s="965"/>
      <c r="EA223" s="965"/>
      <c r="EB223" s="764"/>
      <c r="EC223" s="424"/>
      <c r="ED223" s="424"/>
      <c r="EE223" s="424"/>
      <c r="EF223" s="424"/>
      <c r="EG223" s="424"/>
      <c r="EH223" s="424"/>
      <c r="EI223" s="424"/>
      <c r="EJ223" s="429">
        <f t="shared" si="1721"/>
        <v>0</v>
      </c>
      <c r="EK223" s="429">
        <f t="shared" si="1722"/>
        <v>0</v>
      </c>
      <c r="EL223" s="429">
        <f t="shared" si="1723"/>
        <v>0</v>
      </c>
      <c r="EM223" s="1058">
        <f t="shared" si="1724"/>
        <v>0</v>
      </c>
      <c r="EN223" s="1058">
        <f t="shared" si="1725"/>
        <v>0</v>
      </c>
      <c r="EO223" s="1058">
        <f t="shared" si="1726"/>
        <v>0</v>
      </c>
      <c r="EP223" s="1058">
        <f t="shared" si="1727"/>
        <v>0</v>
      </c>
      <c r="EQ223" s="1058">
        <f t="shared" si="1728"/>
        <v>0</v>
      </c>
      <c r="ER223" s="1058">
        <f t="shared" si="1729"/>
        <v>0</v>
      </c>
      <c r="ES223" s="1058">
        <f t="shared" si="1730"/>
        <v>0</v>
      </c>
      <c r="ET223" s="1058">
        <f t="shared" si="1731"/>
        <v>0</v>
      </c>
      <c r="EU223" s="1058">
        <f t="shared" si="1732"/>
        <v>0</v>
      </c>
      <c r="EV223" s="1058">
        <f t="shared" si="1733"/>
        <v>0</v>
      </c>
      <c r="EW223" s="1058">
        <f t="shared" si="1734"/>
        <v>0</v>
      </c>
      <c r="EX223" s="1058">
        <f t="shared" si="1735"/>
        <v>0</v>
      </c>
      <c r="EY223" s="1058">
        <f t="shared" si="1736"/>
        <v>0</v>
      </c>
      <c r="EZ223" s="1058">
        <f t="shared" si="1737"/>
        <v>0</v>
      </c>
      <c r="FA223" s="1058">
        <f t="shared" si="1738"/>
        <v>0</v>
      </c>
      <c r="FB223" s="1058">
        <f t="shared" si="1739"/>
        <v>0</v>
      </c>
      <c r="FC223" s="1058">
        <f t="shared" si="1740"/>
        <v>0</v>
      </c>
      <c r="FD223" s="1058">
        <f t="shared" si="1741"/>
        <v>0</v>
      </c>
      <c r="FE223" s="1058">
        <f t="shared" si="1742"/>
        <v>0</v>
      </c>
      <c r="FF223" s="1058">
        <f t="shared" si="1743"/>
        <v>0</v>
      </c>
      <c r="FG223" s="1058">
        <f t="shared" si="1744"/>
        <v>0</v>
      </c>
      <c r="FH223" s="1058">
        <f t="shared" si="1745"/>
        <v>0</v>
      </c>
      <c r="FI223" s="1058">
        <f t="shared" si="1746"/>
        <v>0</v>
      </c>
      <c r="FJ223" s="1058">
        <f t="shared" si="1747"/>
        <v>0</v>
      </c>
      <c r="FK223" s="1058">
        <f t="shared" si="1748"/>
        <v>0</v>
      </c>
      <c r="FL223" s="1058">
        <f t="shared" si="1749"/>
        <v>0</v>
      </c>
      <c r="FM223" s="1058">
        <f t="shared" si="1750"/>
        <v>0</v>
      </c>
      <c r="FN223" s="1058">
        <f t="shared" si="1751"/>
        <v>0</v>
      </c>
      <c r="FO223" s="1059">
        <f t="shared" si="1752"/>
        <v>0</v>
      </c>
      <c r="FP223" s="1058">
        <f t="shared" si="1753"/>
        <v>0</v>
      </c>
      <c r="FQ223" s="1058">
        <f t="shared" si="1754"/>
        <v>0</v>
      </c>
      <c r="FR223" s="1058">
        <f t="shared" si="1755"/>
        <v>0</v>
      </c>
      <c r="FS223" s="1058">
        <f t="shared" si="1756"/>
        <v>0</v>
      </c>
      <c r="FT223" s="1058">
        <f t="shared" si="1757"/>
        <v>0</v>
      </c>
      <c r="FU223" s="1058">
        <f t="shared" si="1758"/>
        <v>0</v>
      </c>
      <c r="FV223" s="1058">
        <f t="shared" si="1759"/>
        <v>0</v>
      </c>
      <c r="FW223" s="1058">
        <f t="shared" si="1760"/>
        <v>0</v>
      </c>
      <c r="FX223" s="1058">
        <f t="shared" si="1761"/>
        <v>0</v>
      </c>
      <c r="FY223" s="1058">
        <f t="shared" si="1762"/>
        <v>0</v>
      </c>
      <c r="FZ223" s="1058">
        <f t="shared" si="1763"/>
        <v>0</v>
      </c>
      <c r="GA223" s="1058">
        <f t="shared" si="1764"/>
        <v>0</v>
      </c>
      <c r="GB223" s="1058">
        <f t="shared" si="1765"/>
        <v>0</v>
      </c>
      <c r="GC223" s="1058">
        <f t="shared" si="1766"/>
        <v>0</v>
      </c>
      <c r="GE223" s="1058">
        <v>0</v>
      </c>
      <c r="GF223" s="1058">
        <v>0</v>
      </c>
      <c r="GG223" s="424"/>
      <c r="GH223" s="424"/>
      <c r="GI223" s="424"/>
      <c r="GJ223" s="424"/>
      <c r="GL223" s="559"/>
      <c r="GM223" s="559"/>
      <c r="GN223" s="423"/>
      <c r="GO223" s="423"/>
      <c r="GP223" s="406"/>
      <c r="GQ223" s="406"/>
      <c r="GR223" s="422"/>
    </row>
    <row r="224" spans="1:200" ht="24.95" customHeight="1" x14ac:dyDescent="0.45">
      <c r="A224" s="424"/>
      <c r="B224" s="959"/>
      <c r="C224" s="959"/>
      <c r="D224" s="764"/>
      <c r="E224" s="424"/>
      <c r="F224" s="424"/>
      <c r="G224" s="424"/>
      <c r="H224" s="424"/>
      <c r="I224" s="424"/>
      <c r="J224" s="541"/>
      <c r="K224" s="424"/>
      <c r="L224" s="424"/>
      <c r="M224" s="608">
        <f t="shared" si="1885"/>
        <v>0</v>
      </c>
      <c r="N224" s="70"/>
      <c r="O224" s="852"/>
      <c r="P224" s="866"/>
      <c r="Q224" s="852"/>
      <c r="R224" s="866"/>
      <c r="S224" s="852"/>
      <c r="T224" s="866"/>
      <c r="U224" s="867"/>
      <c r="V224" s="866"/>
      <c r="W224" s="867"/>
      <c r="X224" s="852"/>
      <c r="Y224" s="852"/>
      <c r="Z224" s="866"/>
      <c r="AA224" s="867"/>
      <c r="AB224" s="866"/>
      <c r="AC224" s="852"/>
      <c r="AD224" s="866"/>
      <c r="AE224" s="855"/>
      <c r="AF224" s="866"/>
      <c r="AG224" s="867"/>
      <c r="AH224" s="866"/>
      <c r="AI224" s="867"/>
      <c r="AJ224" s="866"/>
      <c r="AK224" s="867"/>
      <c r="AL224" s="866"/>
      <c r="AM224" s="852"/>
      <c r="AN224" s="866"/>
      <c r="AO224" s="867"/>
      <c r="AP224" s="866"/>
      <c r="AQ224" s="852"/>
      <c r="AR224" s="866"/>
      <c r="AS224" s="852"/>
      <c r="AT224" s="866"/>
      <c r="AU224" s="867"/>
      <c r="AV224" s="866"/>
      <c r="AW224" s="867"/>
      <c r="AX224" s="866"/>
      <c r="AY224" s="867"/>
      <c r="AZ224" s="866"/>
      <c r="BA224" s="867"/>
      <c r="BB224" s="866"/>
      <c r="BC224" s="867"/>
      <c r="BD224" s="866"/>
      <c r="BE224" s="867"/>
      <c r="BF224" s="867"/>
      <c r="BG224" s="867">
        <f t="shared" si="1886"/>
        <v>0</v>
      </c>
      <c r="BH224" s="84"/>
      <c r="BI224" s="424"/>
      <c r="BJ224" s="424"/>
      <c r="BK224" s="424"/>
      <c r="BL224" s="424"/>
      <c r="BM224" s="424"/>
      <c r="BN224" s="959"/>
      <c r="BO224" s="959"/>
      <c r="BP224" s="764"/>
      <c r="BQ224" s="424"/>
      <c r="BR224" s="424"/>
      <c r="BS224" s="424"/>
      <c r="BT224" s="424"/>
      <c r="BU224" s="424"/>
      <c r="BV224" s="541"/>
      <c r="BW224" s="541"/>
      <c r="BX224" s="424"/>
      <c r="BY224" s="608">
        <f t="shared" si="1887"/>
        <v>0</v>
      </c>
      <c r="BZ224" s="70"/>
      <c r="CA224" s="767"/>
      <c r="CB224" s="796"/>
      <c r="CC224" s="767"/>
      <c r="CD224" s="796"/>
      <c r="CE224" s="767"/>
      <c r="CF224" s="780"/>
      <c r="CG224" s="612"/>
      <c r="CH224" s="780"/>
      <c r="CI224" s="612"/>
      <c r="CJ224" s="612"/>
      <c r="CK224" s="767"/>
      <c r="CL224" s="780"/>
      <c r="CM224" s="612"/>
      <c r="CN224" s="780"/>
      <c r="CO224" s="767"/>
      <c r="CP224" s="780"/>
      <c r="CQ224" s="770"/>
      <c r="CR224" s="780"/>
      <c r="CS224" s="612"/>
      <c r="CT224" s="780"/>
      <c r="CU224" s="612"/>
      <c r="CV224" s="780"/>
      <c r="CW224" s="612"/>
      <c r="CX224" s="780"/>
      <c r="CY224" s="767"/>
      <c r="CZ224" s="780"/>
      <c r="DA224" s="612"/>
      <c r="DB224" s="780"/>
      <c r="DC224" s="767"/>
      <c r="DD224" s="780"/>
      <c r="DE224" s="612"/>
      <c r="DF224" s="780"/>
      <c r="DG224" s="612"/>
      <c r="DH224" s="780"/>
      <c r="DI224" s="612"/>
      <c r="DJ224" s="780"/>
      <c r="DK224" s="612"/>
      <c r="DL224" s="780"/>
      <c r="DM224" s="612"/>
      <c r="DN224" s="780"/>
      <c r="DO224" s="612"/>
      <c r="DP224" s="780"/>
      <c r="DQ224" s="612"/>
      <c r="DR224" s="612"/>
      <c r="DS224" s="612">
        <f t="shared" si="1888"/>
        <v>0</v>
      </c>
      <c r="DT224" s="84"/>
      <c r="DU224" s="424"/>
      <c r="DV224" s="424"/>
      <c r="DW224" s="424"/>
      <c r="DX224" s="424"/>
      <c r="DY224" s="424"/>
      <c r="DZ224" s="959"/>
      <c r="EA224" s="959"/>
      <c r="EB224" s="764"/>
      <c r="EC224" s="424"/>
      <c r="ED224" s="424"/>
      <c r="EE224" s="424"/>
      <c r="EF224" s="424"/>
      <c r="EG224" s="424"/>
      <c r="EH224" s="424"/>
      <c r="EI224" s="424"/>
      <c r="EJ224" s="429">
        <f t="shared" si="1721"/>
        <v>0</v>
      </c>
      <c r="EK224" s="429">
        <f t="shared" si="1722"/>
        <v>0</v>
      </c>
      <c r="EL224" s="429">
        <f t="shared" si="1723"/>
        <v>0</v>
      </c>
      <c r="EM224" s="1058">
        <f t="shared" si="1724"/>
        <v>0</v>
      </c>
      <c r="EN224" s="1058">
        <f t="shared" si="1725"/>
        <v>0</v>
      </c>
      <c r="EO224" s="1058">
        <f t="shared" si="1726"/>
        <v>0</v>
      </c>
      <c r="EP224" s="1058">
        <f t="shared" si="1727"/>
        <v>0</v>
      </c>
      <c r="EQ224" s="1058">
        <f t="shared" si="1728"/>
        <v>0</v>
      </c>
      <c r="ER224" s="1058">
        <f t="shared" si="1729"/>
        <v>0</v>
      </c>
      <c r="ES224" s="1058">
        <f t="shared" si="1730"/>
        <v>0</v>
      </c>
      <c r="ET224" s="1058">
        <f t="shared" si="1731"/>
        <v>0</v>
      </c>
      <c r="EU224" s="1058">
        <f t="shared" si="1732"/>
        <v>0</v>
      </c>
      <c r="EV224" s="1058">
        <f t="shared" si="1733"/>
        <v>0</v>
      </c>
      <c r="EW224" s="1058">
        <f t="shared" si="1734"/>
        <v>0</v>
      </c>
      <c r="EX224" s="1058">
        <f t="shared" si="1735"/>
        <v>0</v>
      </c>
      <c r="EY224" s="1058">
        <f t="shared" si="1736"/>
        <v>0</v>
      </c>
      <c r="EZ224" s="1058">
        <f t="shared" si="1737"/>
        <v>0</v>
      </c>
      <c r="FA224" s="1058">
        <f t="shared" si="1738"/>
        <v>0</v>
      </c>
      <c r="FB224" s="1058">
        <f t="shared" si="1739"/>
        <v>0</v>
      </c>
      <c r="FC224" s="1058">
        <f t="shared" si="1740"/>
        <v>0</v>
      </c>
      <c r="FD224" s="1058">
        <f t="shared" si="1741"/>
        <v>0</v>
      </c>
      <c r="FE224" s="1058">
        <f t="shared" si="1742"/>
        <v>0</v>
      </c>
      <c r="FF224" s="1058">
        <f t="shared" si="1743"/>
        <v>0</v>
      </c>
      <c r="FG224" s="1058">
        <f t="shared" si="1744"/>
        <v>0</v>
      </c>
      <c r="FH224" s="1058">
        <f t="shared" si="1745"/>
        <v>0</v>
      </c>
      <c r="FI224" s="1058">
        <f t="shared" si="1746"/>
        <v>0</v>
      </c>
      <c r="FJ224" s="1058">
        <f t="shared" si="1747"/>
        <v>0</v>
      </c>
      <c r="FK224" s="1058">
        <f t="shared" si="1748"/>
        <v>0</v>
      </c>
      <c r="FL224" s="1058">
        <f t="shared" si="1749"/>
        <v>0</v>
      </c>
      <c r="FM224" s="1058">
        <f t="shared" si="1750"/>
        <v>0</v>
      </c>
      <c r="FN224" s="1058">
        <f t="shared" si="1751"/>
        <v>0</v>
      </c>
      <c r="FO224" s="1059">
        <f t="shared" si="1752"/>
        <v>0</v>
      </c>
      <c r="FP224" s="1058">
        <f t="shared" si="1753"/>
        <v>0</v>
      </c>
      <c r="FQ224" s="1058">
        <f t="shared" si="1754"/>
        <v>0</v>
      </c>
      <c r="FR224" s="1058">
        <f t="shared" si="1755"/>
        <v>0</v>
      </c>
      <c r="FS224" s="1058">
        <f t="shared" si="1756"/>
        <v>0</v>
      </c>
      <c r="FT224" s="1058">
        <f t="shared" si="1757"/>
        <v>0</v>
      </c>
      <c r="FU224" s="1058">
        <f t="shared" si="1758"/>
        <v>0</v>
      </c>
      <c r="FV224" s="1058">
        <f t="shared" si="1759"/>
        <v>0</v>
      </c>
      <c r="FW224" s="1058">
        <f t="shared" si="1760"/>
        <v>0</v>
      </c>
      <c r="FX224" s="1058">
        <f t="shared" si="1761"/>
        <v>0</v>
      </c>
      <c r="FY224" s="1058">
        <f t="shared" si="1762"/>
        <v>0</v>
      </c>
      <c r="FZ224" s="1058">
        <f t="shared" si="1763"/>
        <v>0</v>
      </c>
      <c r="GA224" s="1058">
        <f t="shared" si="1764"/>
        <v>0</v>
      </c>
      <c r="GB224" s="1058">
        <f t="shared" si="1765"/>
        <v>0</v>
      </c>
      <c r="GC224" s="1058">
        <f t="shared" si="1766"/>
        <v>0</v>
      </c>
      <c r="GE224" s="1058">
        <v>0</v>
      </c>
      <c r="GF224" s="1058">
        <v>0</v>
      </c>
      <c r="GG224" s="424"/>
      <c r="GH224" s="424"/>
      <c r="GI224" s="424"/>
      <c r="GJ224" s="424"/>
      <c r="GL224" s="559"/>
      <c r="GM224" s="559"/>
      <c r="GN224" s="406"/>
      <c r="GO224" s="406"/>
      <c r="GP224" s="406"/>
      <c r="GQ224" s="406"/>
      <c r="GR224" s="422"/>
    </row>
    <row r="225" spans="1:200" ht="24.95" customHeight="1" x14ac:dyDescent="0.45">
      <c r="A225" s="424"/>
      <c r="B225" s="959"/>
      <c r="C225" s="959"/>
      <c r="D225" s="764"/>
      <c r="E225" s="424"/>
      <c r="F225" s="424"/>
      <c r="G225" s="424"/>
      <c r="H225" s="424"/>
      <c r="I225" s="424"/>
      <c r="J225" s="541"/>
      <c r="K225" s="424"/>
      <c r="L225" s="424"/>
      <c r="M225" s="608">
        <f t="shared" si="1885"/>
        <v>0</v>
      </c>
      <c r="N225" s="70"/>
      <c r="O225" s="852"/>
      <c r="P225" s="866"/>
      <c r="Q225" s="852"/>
      <c r="R225" s="866"/>
      <c r="S225" s="852"/>
      <c r="T225" s="866"/>
      <c r="U225" s="867"/>
      <c r="V225" s="866"/>
      <c r="W225" s="867"/>
      <c r="X225" s="852"/>
      <c r="Y225" s="852"/>
      <c r="Z225" s="866"/>
      <c r="AA225" s="867"/>
      <c r="AB225" s="866"/>
      <c r="AC225" s="852"/>
      <c r="AD225" s="866"/>
      <c r="AE225" s="855"/>
      <c r="AF225" s="866"/>
      <c r="AG225" s="867"/>
      <c r="AH225" s="866"/>
      <c r="AI225" s="867"/>
      <c r="AJ225" s="866"/>
      <c r="AK225" s="867"/>
      <c r="AL225" s="866"/>
      <c r="AM225" s="852"/>
      <c r="AN225" s="866"/>
      <c r="AO225" s="867"/>
      <c r="AP225" s="866"/>
      <c r="AQ225" s="852"/>
      <c r="AR225" s="866"/>
      <c r="AS225" s="852"/>
      <c r="AT225" s="866"/>
      <c r="AU225" s="867"/>
      <c r="AV225" s="866"/>
      <c r="AW225" s="867"/>
      <c r="AX225" s="866"/>
      <c r="AY225" s="867"/>
      <c r="AZ225" s="866"/>
      <c r="BA225" s="867"/>
      <c r="BB225" s="866"/>
      <c r="BC225" s="867"/>
      <c r="BD225" s="866"/>
      <c r="BE225" s="867"/>
      <c r="BF225" s="867"/>
      <c r="BG225" s="867">
        <f t="shared" si="1886"/>
        <v>0</v>
      </c>
      <c r="BH225" s="84"/>
      <c r="BI225" s="424"/>
      <c r="BJ225" s="424"/>
      <c r="BK225" s="424"/>
      <c r="BL225" s="424"/>
      <c r="BM225" s="424"/>
      <c r="BN225" s="959"/>
      <c r="BO225" s="959"/>
      <c r="BP225" s="764"/>
      <c r="BQ225" s="424"/>
      <c r="BR225" s="424"/>
      <c r="BS225" s="424"/>
      <c r="BT225" s="424"/>
      <c r="BU225" s="424"/>
      <c r="BV225" s="541"/>
      <c r="BW225" s="541"/>
      <c r="BX225" s="424"/>
      <c r="BY225" s="608">
        <f t="shared" si="1887"/>
        <v>0</v>
      </c>
      <c r="BZ225" s="70"/>
      <c r="CA225" s="767"/>
      <c r="CB225" s="796"/>
      <c r="CC225" s="767"/>
      <c r="CD225" s="796"/>
      <c r="CE225" s="767"/>
      <c r="CF225" s="780"/>
      <c r="CG225" s="612"/>
      <c r="CH225" s="780"/>
      <c r="CI225" s="612"/>
      <c r="CJ225" s="612"/>
      <c r="CK225" s="767"/>
      <c r="CL225" s="780"/>
      <c r="CM225" s="612"/>
      <c r="CN225" s="780"/>
      <c r="CO225" s="767"/>
      <c r="CP225" s="780"/>
      <c r="CQ225" s="770"/>
      <c r="CR225" s="780"/>
      <c r="CS225" s="612"/>
      <c r="CT225" s="780"/>
      <c r="CU225" s="612"/>
      <c r="CV225" s="780"/>
      <c r="CW225" s="612"/>
      <c r="CX225" s="780"/>
      <c r="CY225" s="767"/>
      <c r="CZ225" s="780"/>
      <c r="DA225" s="612"/>
      <c r="DB225" s="780"/>
      <c r="DC225" s="767"/>
      <c r="DD225" s="780"/>
      <c r="DE225" s="612"/>
      <c r="DF225" s="780"/>
      <c r="DG225" s="612"/>
      <c r="DH225" s="780"/>
      <c r="DI225" s="612"/>
      <c r="DJ225" s="780"/>
      <c r="DK225" s="612"/>
      <c r="DL225" s="780"/>
      <c r="DM225" s="612"/>
      <c r="DN225" s="780"/>
      <c r="DO225" s="612"/>
      <c r="DP225" s="780"/>
      <c r="DQ225" s="612"/>
      <c r="DR225" s="612"/>
      <c r="DS225" s="612">
        <f t="shared" si="1888"/>
        <v>0</v>
      </c>
      <c r="DT225" s="84"/>
      <c r="DU225" s="424"/>
      <c r="DV225" s="424"/>
      <c r="DW225" s="424"/>
      <c r="DX225" s="424"/>
      <c r="DY225" s="424"/>
      <c r="DZ225" s="959"/>
      <c r="EA225" s="959"/>
      <c r="EB225" s="764"/>
      <c r="EC225" s="424"/>
      <c r="ED225" s="424"/>
      <c r="EE225" s="424"/>
      <c r="EF225" s="424"/>
      <c r="EG225" s="424"/>
      <c r="EH225" s="424"/>
      <c r="EI225" s="424"/>
      <c r="EJ225" s="429">
        <f t="shared" si="1721"/>
        <v>0</v>
      </c>
      <c r="EK225" s="429">
        <f t="shared" si="1722"/>
        <v>0</v>
      </c>
      <c r="EL225" s="429">
        <f t="shared" si="1723"/>
        <v>0</v>
      </c>
      <c r="EM225" s="1058">
        <f t="shared" si="1724"/>
        <v>0</v>
      </c>
      <c r="EN225" s="1058">
        <f t="shared" si="1725"/>
        <v>0</v>
      </c>
      <c r="EO225" s="1058">
        <f t="shared" si="1726"/>
        <v>0</v>
      </c>
      <c r="EP225" s="1058">
        <f t="shared" si="1727"/>
        <v>0</v>
      </c>
      <c r="EQ225" s="1058">
        <f t="shared" si="1728"/>
        <v>0</v>
      </c>
      <c r="ER225" s="1058">
        <f t="shared" si="1729"/>
        <v>0</v>
      </c>
      <c r="ES225" s="1058">
        <f t="shared" si="1730"/>
        <v>0</v>
      </c>
      <c r="ET225" s="1058">
        <f t="shared" si="1731"/>
        <v>0</v>
      </c>
      <c r="EU225" s="1058">
        <f t="shared" si="1732"/>
        <v>0</v>
      </c>
      <c r="EV225" s="1058">
        <f t="shared" si="1733"/>
        <v>0</v>
      </c>
      <c r="EW225" s="1058">
        <f t="shared" si="1734"/>
        <v>0</v>
      </c>
      <c r="EX225" s="1058">
        <f t="shared" si="1735"/>
        <v>0</v>
      </c>
      <c r="EY225" s="1058">
        <f t="shared" si="1736"/>
        <v>0</v>
      </c>
      <c r="EZ225" s="1058">
        <f t="shared" si="1737"/>
        <v>0</v>
      </c>
      <c r="FA225" s="1058">
        <f t="shared" si="1738"/>
        <v>0</v>
      </c>
      <c r="FB225" s="1058">
        <f t="shared" si="1739"/>
        <v>0</v>
      </c>
      <c r="FC225" s="1058">
        <f t="shared" si="1740"/>
        <v>0</v>
      </c>
      <c r="FD225" s="1058">
        <f t="shared" si="1741"/>
        <v>0</v>
      </c>
      <c r="FE225" s="1058">
        <f t="shared" si="1742"/>
        <v>0</v>
      </c>
      <c r="FF225" s="1058">
        <f t="shared" si="1743"/>
        <v>0</v>
      </c>
      <c r="FG225" s="1058">
        <f t="shared" si="1744"/>
        <v>0</v>
      </c>
      <c r="FH225" s="1058">
        <f t="shared" si="1745"/>
        <v>0</v>
      </c>
      <c r="FI225" s="1058">
        <f t="shared" si="1746"/>
        <v>0</v>
      </c>
      <c r="FJ225" s="1058">
        <f t="shared" si="1747"/>
        <v>0</v>
      </c>
      <c r="FK225" s="1058">
        <f t="shared" si="1748"/>
        <v>0</v>
      </c>
      <c r="FL225" s="1058">
        <f t="shared" si="1749"/>
        <v>0</v>
      </c>
      <c r="FM225" s="1058">
        <f t="shared" si="1750"/>
        <v>0</v>
      </c>
      <c r="FN225" s="1058">
        <f t="shared" si="1751"/>
        <v>0</v>
      </c>
      <c r="FO225" s="1059">
        <f t="shared" si="1752"/>
        <v>0</v>
      </c>
      <c r="FP225" s="1058">
        <f t="shared" si="1753"/>
        <v>0</v>
      </c>
      <c r="FQ225" s="1058">
        <f t="shared" si="1754"/>
        <v>0</v>
      </c>
      <c r="FR225" s="1058">
        <f t="shared" si="1755"/>
        <v>0</v>
      </c>
      <c r="FS225" s="1058">
        <f t="shared" si="1756"/>
        <v>0</v>
      </c>
      <c r="FT225" s="1058">
        <f t="shared" si="1757"/>
        <v>0</v>
      </c>
      <c r="FU225" s="1058">
        <f t="shared" si="1758"/>
        <v>0</v>
      </c>
      <c r="FV225" s="1058">
        <f t="shared" si="1759"/>
        <v>0</v>
      </c>
      <c r="FW225" s="1058">
        <f t="shared" si="1760"/>
        <v>0</v>
      </c>
      <c r="FX225" s="1058">
        <f t="shared" si="1761"/>
        <v>0</v>
      </c>
      <c r="FY225" s="1058">
        <f t="shared" si="1762"/>
        <v>0</v>
      </c>
      <c r="FZ225" s="1058">
        <f t="shared" si="1763"/>
        <v>0</v>
      </c>
      <c r="GA225" s="1058">
        <f t="shared" si="1764"/>
        <v>0</v>
      </c>
      <c r="GB225" s="1058">
        <f t="shared" si="1765"/>
        <v>0</v>
      </c>
      <c r="GC225" s="1058">
        <f t="shared" si="1766"/>
        <v>0</v>
      </c>
      <c r="GE225" s="1058">
        <v>0</v>
      </c>
      <c r="GF225" s="1058">
        <v>0</v>
      </c>
      <c r="GG225" s="424"/>
      <c r="GH225" s="424"/>
      <c r="GI225" s="424"/>
      <c r="GJ225" s="424"/>
      <c r="GL225" s="559"/>
      <c r="GM225" s="559"/>
      <c r="GN225" s="406"/>
      <c r="GO225" s="406"/>
      <c r="GP225" s="406"/>
      <c r="GQ225" s="406"/>
      <c r="GR225" s="422"/>
    </row>
    <row r="226" spans="1:200" ht="24.95" customHeight="1" x14ac:dyDescent="0.45">
      <c r="A226" s="424"/>
      <c r="B226" s="959"/>
      <c r="C226" s="959"/>
      <c r="D226" s="764"/>
      <c r="E226" s="424"/>
      <c r="F226" s="424"/>
      <c r="G226" s="424"/>
      <c r="H226" s="424"/>
      <c r="I226" s="424"/>
      <c r="J226" s="541"/>
      <c r="K226" s="424"/>
      <c r="L226" s="424"/>
      <c r="M226" s="608">
        <f t="shared" si="1885"/>
        <v>0</v>
      </c>
      <c r="N226" s="70"/>
      <c r="O226" s="852"/>
      <c r="P226" s="866"/>
      <c r="Q226" s="852"/>
      <c r="R226" s="866"/>
      <c r="S226" s="852"/>
      <c r="T226" s="866"/>
      <c r="U226" s="867"/>
      <c r="V226" s="866"/>
      <c r="W226" s="867"/>
      <c r="X226" s="852"/>
      <c r="Y226" s="852"/>
      <c r="Z226" s="866"/>
      <c r="AA226" s="867"/>
      <c r="AB226" s="866"/>
      <c r="AC226" s="852"/>
      <c r="AD226" s="866"/>
      <c r="AE226" s="855"/>
      <c r="AF226" s="866"/>
      <c r="AG226" s="867"/>
      <c r="AH226" s="866"/>
      <c r="AI226" s="867"/>
      <c r="AJ226" s="866"/>
      <c r="AK226" s="867"/>
      <c r="AL226" s="866"/>
      <c r="AM226" s="852"/>
      <c r="AN226" s="866"/>
      <c r="AO226" s="867"/>
      <c r="AP226" s="866"/>
      <c r="AQ226" s="852"/>
      <c r="AR226" s="866"/>
      <c r="AS226" s="852"/>
      <c r="AT226" s="866"/>
      <c r="AU226" s="867"/>
      <c r="AV226" s="866"/>
      <c r="AW226" s="867"/>
      <c r="AX226" s="866"/>
      <c r="AY226" s="867"/>
      <c r="AZ226" s="866"/>
      <c r="BA226" s="867"/>
      <c r="BB226" s="866"/>
      <c r="BC226" s="867"/>
      <c r="BD226" s="866"/>
      <c r="BE226" s="867"/>
      <c r="BF226" s="867"/>
      <c r="BG226" s="867">
        <f t="shared" si="1886"/>
        <v>0</v>
      </c>
      <c r="BH226" s="84"/>
      <c r="BI226" s="424"/>
      <c r="BJ226" s="424"/>
      <c r="BK226" s="424"/>
      <c r="BL226" s="424"/>
      <c r="BM226" s="424"/>
      <c r="BN226" s="959"/>
      <c r="BO226" s="959"/>
      <c r="BP226" s="764"/>
      <c r="BQ226" s="424"/>
      <c r="BR226" s="424"/>
      <c r="BS226" s="424"/>
      <c r="BT226" s="424"/>
      <c r="BU226" s="424"/>
      <c r="BV226" s="541"/>
      <c r="BW226" s="541"/>
      <c r="BX226" s="424"/>
      <c r="BY226" s="608">
        <f t="shared" si="1887"/>
        <v>0</v>
      </c>
      <c r="BZ226" s="70"/>
      <c r="CA226" s="767"/>
      <c r="CB226" s="796"/>
      <c r="CC226" s="767"/>
      <c r="CD226" s="796"/>
      <c r="CE226" s="767"/>
      <c r="CF226" s="780"/>
      <c r="CG226" s="612"/>
      <c r="CH226" s="780"/>
      <c r="CI226" s="612"/>
      <c r="CJ226" s="612"/>
      <c r="CK226" s="767"/>
      <c r="CL226" s="780"/>
      <c r="CM226" s="612"/>
      <c r="CN226" s="780"/>
      <c r="CO226" s="767"/>
      <c r="CP226" s="780"/>
      <c r="CQ226" s="770"/>
      <c r="CR226" s="780"/>
      <c r="CS226" s="612"/>
      <c r="CT226" s="780"/>
      <c r="CU226" s="612"/>
      <c r="CV226" s="780"/>
      <c r="CW226" s="612"/>
      <c r="CX226" s="780"/>
      <c r="CY226" s="767"/>
      <c r="CZ226" s="780"/>
      <c r="DA226" s="612"/>
      <c r="DB226" s="780"/>
      <c r="DC226" s="767"/>
      <c r="DD226" s="780"/>
      <c r="DE226" s="612"/>
      <c r="DF226" s="780"/>
      <c r="DG226" s="612"/>
      <c r="DH226" s="780"/>
      <c r="DI226" s="612"/>
      <c r="DJ226" s="780"/>
      <c r="DK226" s="612"/>
      <c r="DL226" s="780"/>
      <c r="DM226" s="612"/>
      <c r="DN226" s="780"/>
      <c r="DO226" s="612"/>
      <c r="DP226" s="780"/>
      <c r="DQ226" s="612"/>
      <c r="DR226" s="612"/>
      <c r="DS226" s="612">
        <f t="shared" si="1888"/>
        <v>0</v>
      </c>
      <c r="DT226" s="84"/>
      <c r="DU226" s="424"/>
      <c r="DV226" s="424"/>
      <c r="DW226" s="424"/>
      <c r="DX226" s="424"/>
      <c r="DY226" s="424"/>
      <c r="DZ226" s="959"/>
      <c r="EA226" s="959"/>
      <c r="EB226" s="764"/>
      <c r="EC226" s="424"/>
      <c r="ED226" s="424"/>
      <c r="EE226" s="424"/>
      <c r="EF226" s="424"/>
      <c r="EG226" s="424"/>
      <c r="EH226" s="424"/>
      <c r="EI226" s="424"/>
      <c r="EJ226" s="429">
        <f t="shared" si="1721"/>
        <v>0</v>
      </c>
      <c r="EK226" s="429">
        <f t="shared" si="1722"/>
        <v>0</v>
      </c>
      <c r="EL226" s="429">
        <f t="shared" si="1723"/>
        <v>0</v>
      </c>
      <c r="EM226" s="1058">
        <f t="shared" si="1724"/>
        <v>0</v>
      </c>
      <c r="EN226" s="1058">
        <f t="shared" si="1725"/>
        <v>0</v>
      </c>
      <c r="EO226" s="1058">
        <f t="shared" si="1726"/>
        <v>0</v>
      </c>
      <c r="EP226" s="1058">
        <f t="shared" si="1727"/>
        <v>0</v>
      </c>
      <c r="EQ226" s="1058">
        <f t="shared" si="1728"/>
        <v>0</v>
      </c>
      <c r="ER226" s="1058">
        <f t="shared" si="1729"/>
        <v>0</v>
      </c>
      <c r="ES226" s="1058">
        <f t="shared" si="1730"/>
        <v>0</v>
      </c>
      <c r="ET226" s="1058">
        <f t="shared" si="1731"/>
        <v>0</v>
      </c>
      <c r="EU226" s="1058">
        <f t="shared" si="1732"/>
        <v>0</v>
      </c>
      <c r="EV226" s="1058">
        <f t="shared" si="1733"/>
        <v>0</v>
      </c>
      <c r="EW226" s="1058">
        <f t="shared" si="1734"/>
        <v>0</v>
      </c>
      <c r="EX226" s="1058">
        <f t="shared" si="1735"/>
        <v>0</v>
      </c>
      <c r="EY226" s="1058">
        <f t="shared" si="1736"/>
        <v>0</v>
      </c>
      <c r="EZ226" s="1058">
        <f t="shared" si="1737"/>
        <v>0</v>
      </c>
      <c r="FA226" s="1058">
        <f t="shared" si="1738"/>
        <v>0</v>
      </c>
      <c r="FB226" s="1058">
        <f t="shared" si="1739"/>
        <v>0</v>
      </c>
      <c r="FC226" s="1058">
        <f t="shared" si="1740"/>
        <v>0</v>
      </c>
      <c r="FD226" s="1058">
        <f t="shared" si="1741"/>
        <v>0</v>
      </c>
      <c r="FE226" s="1058">
        <f t="shared" si="1742"/>
        <v>0</v>
      </c>
      <c r="FF226" s="1058">
        <f t="shared" si="1743"/>
        <v>0</v>
      </c>
      <c r="FG226" s="1058">
        <f t="shared" si="1744"/>
        <v>0</v>
      </c>
      <c r="FH226" s="1058">
        <f t="shared" si="1745"/>
        <v>0</v>
      </c>
      <c r="FI226" s="1058">
        <f t="shared" si="1746"/>
        <v>0</v>
      </c>
      <c r="FJ226" s="1058">
        <f t="shared" si="1747"/>
        <v>0</v>
      </c>
      <c r="FK226" s="1058">
        <f t="shared" si="1748"/>
        <v>0</v>
      </c>
      <c r="FL226" s="1058">
        <f t="shared" si="1749"/>
        <v>0</v>
      </c>
      <c r="FM226" s="1058">
        <f t="shared" si="1750"/>
        <v>0</v>
      </c>
      <c r="FN226" s="1058">
        <f t="shared" si="1751"/>
        <v>0</v>
      </c>
      <c r="FO226" s="1059">
        <f t="shared" si="1752"/>
        <v>0</v>
      </c>
      <c r="FP226" s="1058">
        <f t="shared" si="1753"/>
        <v>0</v>
      </c>
      <c r="FQ226" s="1058">
        <f t="shared" si="1754"/>
        <v>0</v>
      </c>
      <c r="FR226" s="1058">
        <f t="shared" si="1755"/>
        <v>0</v>
      </c>
      <c r="FS226" s="1058">
        <f t="shared" si="1756"/>
        <v>0</v>
      </c>
      <c r="FT226" s="1058">
        <f t="shared" si="1757"/>
        <v>0</v>
      </c>
      <c r="FU226" s="1058">
        <f t="shared" si="1758"/>
        <v>0</v>
      </c>
      <c r="FV226" s="1058">
        <f t="shared" si="1759"/>
        <v>0</v>
      </c>
      <c r="FW226" s="1058">
        <f t="shared" si="1760"/>
        <v>0</v>
      </c>
      <c r="FX226" s="1058">
        <f t="shared" si="1761"/>
        <v>0</v>
      </c>
      <c r="FY226" s="1058">
        <f t="shared" si="1762"/>
        <v>0</v>
      </c>
      <c r="FZ226" s="1058">
        <f t="shared" si="1763"/>
        <v>0</v>
      </c>
      <c r="GA226" s="1058">
        <f t="shared" si="1764"/>
        <v>0</v>
      </c>
      <c r="GB226" s="1058">
        <f t="shared" si="1765"/>
        <v>0</v>
      </c>
      <c r="GC226" s="1058">
        <f t="shared" si="1766"/>
        <v>0</v>
      </c>
      <c r="GE226" s="1058">
        <v>0</v>
      </c>
      <c r="GF226" s="1058">
        <v>0</v>
      </c>
      <c r="GG226" s="424"/>
      <c r="GH226" s="424"/>
      <c r="GI226" s="424"/>
      <c r="GJ226" s="424"/>
      <c r="GL226" s="559"/>
      <c r="GM226" s="559"/>
      <c r="GN226" s="432"/>
      <c r="GO226" s="432"/>
      <c r="GP226" s="432"/>
      <c r="GQ226" s="406"/>
      <c r="GR226" s="422"/>
    </row>
    <row r="227" spans="1:200" ht="24.95" customHeight="1" x14ac:dyDescent="0.45">
      <c r="A227" s="424">
        <v>16</v>
      </c>
      <c r="B227" s="949" t="s">
        <v>665</v>
      </c>
      <c r="C227" s="950" t="s">
        <v>646</v>
      </c>
      <c r="D227" s="927">
        <v>1</v>
      </c>
      <c r="E227" s="424"/>
      <c r="F227" s="424"/>
      <c r="G227" s="424"/>
      <c r="H227" s="424"/>
      <c r="I227" s="424"/>
      <c r="J227" s="541"/>
      <c r="K227" s="424"/>
      <c r="L227" s="424">
        <f t="shared" ref="L227:AQ227" si="1889">SUM(L228:L238)</f>
        <v>110</v>
      </c>
      <c r="M227" s="424">
        <f t="shared" si="1889"/>
        <v>110</v>
      </c>
      <c r="N227" s="424">
        <f t="shared" si="1889"/>
        <v>50</v>
      </c>
      <c r="O227" s="765">
        <f t="shared" si="1889"/>
        <v>54</v>
      </c>
      <c r="P227" s="766">
        <f t="shared" si="1889"/>
        <v>38</v>
      </c>
      <c r="Q227" s="765">
        <f t="shared" si="1889"/>
        <v>62</v>
      </c>
      <c r="R227" s="766">
        <f t="shared" si="1889"/>
        <v>22</v>
      </c>
      <c r="S227" s="765">
        <f t="shared" si="1889"/>
        <v>38</v>
      </c>
      <c r="T227" s="766">
        <f t="shared" si="1889"/>
        <v>0</v>
      </c>
      <c r="U227" s="766">
        <f t="shared" si="1889"/>
        <v>0</v>
      </c>
      <c r="V227" s="766">
        <f t="shared" si="1889"/>
        <v>0</v>
      </c>
      <c r="W227" s="766">
        <f t="shared" si="1889"/>
        <v>0</v>
      </c>
      <c r="X227" s="765">
        <f t="shared" si="1889"/>
        <v>4.5</v>
      </c>
      <c r="Y227" s="765">
        <f t="shared" si="1889"/>
        <v>8.8000000000000007</v>
      </c>
      <c r="Z227" s="766">
        <f t="shared" si="1889"/>
        <v>0</v>
      </c>
      <c r="AA227" s="766">
        <f t="shared" si="1889"/>
        <v>0</v>
      </c>
      <c r="AB227" s="766">
        <f t="shared" si="1889"/>
        <v>0</v>
      </c>
      <c r="AC227" s="765">
        <f t="shared" si="1889"/>
        <v>0</v>
      </c>
      <c r="AD227" s="766">
        <f t="shared" si="1889"/>
        <v>1</v>
      </c>
      <c r="AE227" s="765">
        <f t="shared" si="1889"/>
        <v>80</v>
      </c>
      <c r="AF227" s="766">
        <f t="shared" si="1889"/>
        <v>0</v>
      </c>
      <c r="AG227" s="766">
        <f t="shared" si="1889"/>
        <v>0</v>
      </c>
      <c r="AH227" s="766">
        <f t="shared" si="1889"/>
        <v>0</v>
      </c>
      <c r="AI227" s="766">
        <f t="shared" si="1889"/>
        <v>0</v>
      </c>
      <c r="AJ227" s="766">
        <f t="shared" si="1889"/>
        <v>0</v>
      </c>
      <c r="AK227" s="766">
        <f t="shared" si="1889"/>
        <v>0</v>
      </c>
      <c r="AL227" s="766">
        <f t="shared" si="1889"/>
        <v>1</v>
      </c>
      <c r="AM227" s="765">
        <f t="shared" si="1889"/>
        <v>2</v>
      </c>
      <c r="AN227" s="766">
        <f t="shared" si="1889"/>
        <v>0</v>
      </c>
      <c r="AO227" s="766">
        <f t="shared" si="1889"/>
        <v>0</v>
      </c>
      <c r="AP227" s="766">
        <f t="shared" si="1889"/>
        <v>1</v>
      </c>
      <c r="AQ227" s="765">
        <f t="shared" si="1889"/>
        <v>4.333333333333333</v>
      </c>
      <c r="AR227" s="766">
        <f t="shared" ref="AR227:BG227" si="1890">SUM(AR228:AR238)</f>
        <v>0</v>
      </c>
      <c r="AS227" s="765">
        <f t="shared" si="1890"/>
        <v>0</v>
      </c>
      <c r="AT227" s="766">
        <f t="shared" si="1890"/>
        <v>0</v>
      </c>
      <c r="AU227" s="766">
        <f t="shared" si="1890"/>
        <v>0</v>
      </c>
      <c r="AV227" s="766">
        <f t="shared" si="1890"/>
        <v>0</v>
      </c>
      <c r="AW227" s="766">
        <f t="shared" si="1890"/>
        <v>0</v>
      </c>
      <c r="AX227" s="766">
        <f t="shared" si="1890"/>
        <v>1</v>
      </c>
      <c r="AY227" s="766">
        <f t="shared" si="1890"/>
        <v>14.666666666666666</v>
      </c>
      <c r="AZ227" s="766">
        <f t="shared" si="1890"/>
        <v>2</v>
      </c>
      <c r="BA227" s="766">
        <f t="shared" si="1890"/>
        <v>32</v>
      </c>
      <c r="BB227" s="766">
        <f t="shared" si="1890"/>
        <v>1</v>
      </c>
      <c r="BC227" s="766">
        <f t="shared" si="1890"/>
        <v>1.5</v>
      </c>
      <c r="BD227" s="766">
        <f t="shared" si="1890"/>
        <v>3</v>
      </c>
      <c r="BE227" s="766">
        <f t="shared" si="1890"/>
        <v>75</v>
      </c>
      <c r="BF227" s="766">
        <f t="shared" si="1890"/>
        <v>376.8</v>
      </c>
      <c r="BG227" s="766">
        <f t="shared" si="1890"/>
        <v>211</v>
      </c>
      <c r="BH227" s="425"/>
      <c r="BI227" s="424"/>
      <c r="BJ227" s="424"/>
      <c r="BK227" s="424"/>
      <c r="BL227" s="424"/>
      <c r="BM227" s="424">
        <v>16</v>
      </c>
      <c r="BN227" s="949" t="s">
        <v>665</v>
      </c>
      <c r="BO227" s="950" t="s">
        <v>646</v>
      </c>
      <c r="BP227" s="927">
        <v>1</v>
      </c>
      <c r="BQ227" s="424"/>
      <c r="BR227" s="424"/>
      <c r="BS227" s="424"/>
      <c r="BT227" s="424"/>
      <c r="BU227" s="424"/>
      <c r="BV227" s="541"/>
      <c r="BW227" s="541"/>
      <c r="BX227" s="424">
        <f t="shared" ref="BX227:DC227" si="1891">SUM(BX228:BX238)</f>
        <v>78</v>
      </c>
      <c r="BY227" s="424">
        <f t="shared" si="1891"/>
        <v>48</v>
      </c>
      <c r="BZ227" s="424">
        <f t="shared" si="1891"/>
        <v>22</v>
      </c>
      <c r="CA227" s="765">
        <f t="shared" si="1891"/>
        <v>24</v>
      </c>
      <c r="CB227" s="765">
        <f t="shared" si="1891"/>
        <v>4</v>
      </c>
      <c r="CC227" s="765">
        <f t="shared" si="1891"/>
        <v>4</v>
      </c>
      <c r="CD227" s="765">
        <f t="shared" si="1891"/>
        <v>22</v>
      </c>
      <c r="CE227" s="765">
        <f t="shared" si="1891"/>
        <v>22</v>
      </c>
      <c r="CF227" s="766">
        <f t="shared" si="1891"/>
        <v>0</v>
      </c>
      <c r="CG227" s="766">
        <f t="shared" si="1891"/>
        <v>0</v>
      </c>
      <c r="CH227" s="766">
        <f t="shared" si="1891"/>
        <v>0</v>
      </c>
      <c r="CI227" s="766">
        <f t="shared" si="1891"/>
        <v>0</v>
      </c>
      <c r="CJ227" s="766">
        <f t="shared" si="1891"/>
        <v>5.5</v>
      </c>
      <c r="CK227" s="765">
        <f t="shared" si="1891"/>
        <v>3.4</v>
      </c>
      <c r="CL227" s="766">
        <f t="shared" si="1891"/>
        <v>0</v>
      </c>
      <c r="CM227" s="766">
        <f t="shared" si="1891"/>
        <v>0</v>
      </c>
      <c r="CN227" s="766">
        <f t="shared" si="1891"/>
        <v>4</v>
      </c>
      <c r="CO227" s="765">
        <f t="shared" si="1891"/>
        <v>4</v>
      </c>
      <c r="CP227" s="766">
        <f t="shared" si="1891"/>
        <v>0</v>
      </c>
      <c r="CQ227" s="765">
        <f t="shared" si="1891"/>
        <v>0</v>
      </c>
      <c r="CR227" s="766">
        <f t="shared" si="1891"/>
        <v>0</v>
      </c>
      <c r="CS227" s="766">
        <f t="shared" si="1891"/>
        <v>0</v>
      </c>
      <c r="CT227" s="766">
        <f t="shared" si="1891"/>
        <v>0</v>
      </c>
      <c r="CU227" s="766">
        <f t="shared" si="1891"/>
        <v>0</v>
      </c>
      <c r="CV227" s="766">
        <f t="shared" si="1891"/>
        <v>0</v>
      </c>
      <c r="CW227" s="766">
        <f t="shared" si="1891"/>
        <v>0</v>
      </c>
      <c r="CX227" s="766">
        <f t="shared" si="1891"/>
        <v>1</v>
      </c>
      <c r="CY227" s="765">
        <f t="shared" si="1891"/>
        <v>18</v>
      </c>
      <c r="CZ227" s="766">
        <f t="shared" si="1891"/>
        <v>0</v>
      </c>
      <c r="DA227" s="766">
        <f t="shared" si="1891"/>
        <v>0</v>
      </c>
      <c r="DB227" s="766">
        <f t="shared" si="1891"/>
        <v>1</v>
      </c>
      <c r="DC227" s="765">
        <f t="shared" si="1891"/>
        <v>7.666666666666667</v>
      </c>
      <c r="DD227" s="766">
        <f t="shared" ref="DD227:DS227" si="1892">SUM(DD228:DD238)</f>
        <v>2</v>
      </c>
      <c r="DE227" s="766">
        <f t="shared" si="1892"/>
        <v>9</v>
      </c>
      <c r="DF227" s="766">
        <f t="shared" si="1892"/>
        <v>0</v>
      </c>
      <c r="DG227" s="766">
        <f t="shared" si="1892"/>
        <v>0</v>
      </c>
      <c r="DH227" s="766">
        <f t="shared" si="1892"/>
        <v>0</v>
      </c>
      <c r="DI227" s="766">
        <f t="shared" si="1892"/>
        <v>0</v>
      </c>
      <c r="DJ227" s="766">
        <f t="shared" si="1892"/>
        <v>0</v>
      </c>
      <c r="DK227" s="766">
        <f t="shared" si="1892"/>
        <v>0</v>
      </c>
      <c r="DL227" s="766">
        <f t="shared" si="1892"/>
        <v>2</v>
      </c>
      <c r="DM227" s="766">
        <f t="shared" si="1892"/>
        <v>112</v>
      </c>
      <c r="DN227" s="766">
        <f t="shared" si="1892"/>
        <v>1</v>
      </c>
      <c r="DO227" s="766">
        <f t="shared" si="1892"/>
        <v>2</v>
      </c>
      <c r="DP227" s="766">
        <f t="shared" si="1892"/>
        <v>3</v>
      </c>
      <c r="DQ227" s="766">
        <f t="shared" si="1892"/>
        <v>75</v>
      </c>
      <c r="DR227" s="766">
        <f t="shared" si="1892"/>
        <v>286.56666666666666</v>
      </c>
      <c r="DS227" s="766">
        <f t="shared" si="1892"/>
        <v>186.16666666666669</v>
      </c>
      <c r="DT227" s="425"/>
      <c r="DU227" s="424"/>
      <c r="DV227" s="424"/>
      <c r="DW227" s="424"/>
      <c r="DX227" s="424"/>
      <c r="DY227" s="424">
        <v>16</v>
      </c>
      <c r="DZ227" s="949" t="s">
        <v>665</v>
      </c>
      <c r="EA227" s="950" t="s">
        <v>646</v>
      </c>
      <c r="EB227" s="927">
        <v>1</v>
      </c>
      <c r="EC227" s="424"/>
      <c r="ED227" s="424"/>
      <c r="EE227" s="424"/>
      <c r="EF227" s="424"/>
      <c r="EG227" s="424"/>
      <c r="EH227" s="424"/>
      <c r="EI227" s="424"/>
      <c r="EJ227" s="429">
        <f t="shared" si="1721"/>
        <v>188</v>
      </c>
      <c r="EK227" s="429">
        <f t="shared" si="1722"/>
        <v>158</v>
      </c>
      <c r="EL227" s="429">
        <f t="shared" si="1723"/>
        <v>72</v>
      </c>
      <c r="EM227" s="1058">
        <f t="shared" si="1724"/>
        <v>78</v>
      </c>
      <c r="EN227" s="1058">
        <f t="shared" si="1725"/>
        <v>42</v>
      </c>
      <c r="EO227" s="1058">
        <f t="shared" si="1726"/>
        <v>66</v>
      </c>
      <c r="EP227" s="1058">
        <f t="shared" si="1727"/>
        <v>44</v>
      </c>
      <c r="EQ227" s="1058">
        <f t="shared" si="1728"/>
        <v>60</v>
      </c>
      <c r="ER227" s="1058">
        <f t="shared" si="1729"/>
        <v>0</v>
      </c>
      <c r="ES227" s="1058">
        <f t="shared" si="1730"/>
        <v>0</v>
      </c>
      <c r="ET227" s="1058">
        <f t="shared" si="1731"/>
        <v>0</v>
      </c>
      <c r="EU227" s="1058">
        <f t="shared" si="1732"/>
        <v>0</v>
      </c>
      <c r="EV227" s="1058">
        <f t="shared" si="1733"/>
        <v>10</v>
      </c>
      <c r="EW227" s="1058">
        <f t="shared" si="1734"/>
        <v>12.200000000000001</v>
      </c>
      <c r="EX227" s="1058">
        <f t="shared" si="1735"/>
        <v>0</v>
      </c>
      <c r="EY227" s="1058">
        <f t="shared" si="1736"/>
        <v>0</v>
      </c>
      <c r="EZ227" s="1058">
        <f t="shared" si="1737"/>
        <v>4</v>
      </c>
      <c r="FA227" s="1058">
        <f t="shared" si="1738"/>
        <v>4</v>
      </c>
      <c r="FB227" s="1058">
        <f t="shared" si="1739"/>
        <v>1</v>
      </c>
      <c r="FC227" s="1058">
        <f t="shared" si="1740"/>
        <v>80</v>
      </c>
      <c r="FD227" s="1058">
        <f t="shared" si="1741"/>
        <v>0</v>
      </c>
      <c r="FE227" s="1058">
        <f t="shared" si="1742"/>
        <v>0</v>
      </c>
      <c r="FF227" s="1058">
        <f t="shared" si="1743"/>
        <v>0</v>
      </c>
      <c r="FG227" s="1058">
        <f t="shared" si="1744"/>
        <v>0</v>
      </c>
      <c r="FH227" s="1058">
        <f t="shared" si="1745"/>
        <v>0</v>
      </c>
      <c r="FI227" s="1058">
        <f t="shared" si="1746"/>
        <v>0</v>
      </c>
      <c r="FJ227" s="1058">
        <f t="shared" si="1747"/>
        <v>2</v>
      </c>
      <c r="FK227" s="1058">
        <f t="shared" si="1748"/>
        <v>20</v>
      </c>
      <c r="FL227" s="1058">
        <f t="shared" si="1749"/>
        <v>0</v>
      </c>
      <c r="FM227" s="1058">
        <f t="shared" si="1750"/>
        <v>0</v>
      </c>
      <c r="FN227" s="1058">
        <f t="shared" si="1751"/>
        <v>2</v>
      </c>
      <c r="FO227" s="1059">
        <f t="shared" si="1752"/>
        <v>12</v>
      </c>
      <c r="FP227" s="1058">
        <f t="shared" si="1753"/>
        <v>2</v>
      </c>
      <c r="FQ227" s="1058">
        <f t="shared" si="1754"/>
        <v>9</v>
      </c>
      <c r="FR227" s="1058">
        <f t="shared" si="1755"/>
        <v>0</v>
      </c>
      <c r="FS227" s="1058">
        <f t="shared" si="1756"/>
        <v>0</v>
      </c>
      <c r="FT227" s="1058">
        <f t="shared" si="1757"/>
        <v>0</v>
      </c>
      <c r="FU227" s="1058">
        <f t="shared" si="1758"/>
        <v>0</v>
      </c>
      <c r="FV227" s="1058">
        <f t="shared" si="1759"/>
        <v>1</v>
      </c>
      <c r="FW227" s="1058">
        <f t="shared" si="1760"/>
        <v>14.666666666666666</v>
      </c>
      <c r="FX227" s="1058">
        <f t="shared" si="1761"/>
        <v>4</v>
      </c>
      <c r="FY227" s="1058">
        <f t="shared" si="1762"/>
        <v>144</v>
      </c>
      <c r="FZ227" s="1058">
        <f t="shared" si="1763"/>
        <v>2</v>
      </c>
      <c r="GA227" s="1058">
        <f t="shared" si="1764"/>
        <v>3.5</v>
      </c>
      <c r="GB227" s="1058">
        <f t="shared" si="1765"/>
        <v>6</v>
      </c>
      <c r="GC227" s="1058">
        <f t="shared" si="1766"/>
        <v>150</v>
      </c>
      <c r="GE227" s="1058">
        <v>663.36666666666667</v>
      </c>
      <c r="GF227" s="1058">
        <v>397.16666666666669</v>
      </c>
      <c r="GG227" s="424"/>
      <c r="GH227" s="424"/>
      <c r="GI227" s="424"/>
      <c r="GJ227" s="424"/>
      <c r="GL227" s="559">
        <v>550</v>
      </c>
      <c r="GM227" s="559">
        <v>150</v>
      </c>
      <c r="GN227" s="461" t="s">
        <v>665</v>
      </c>
      <c r="GO227" s="462" t="s">
        <v>646</v>
      </c>
      <c r="GP227" s="463">
        <v>1</v>
      </c>
      <c r="GQ227" s="406"/>
      <c r="GR227" s="422"/>
    </row>
    <row r="228" spans="1:200" ht="24.75" customHeight="1" x14ac:dyDescent="0.45">
      <c r="A228" s="424"/>
      <c r="B228" s="951" t="s">
        <v>148</v>
      </c>
      <c r="C228" s="952" t="s">
        <v>182</v>
      </c>
      <c r="D228" s="929" t="s">
        <v>24</v>
      </c>
      <c r="E228" s="593" t="s">
        <v>342</v>
      </c>
      <c r="F228" s="593" t="s">
        <v>469</v>
      </c>
      <c r="G228" s="593">
        <v>7</v>
      </c>
      <c r="H228" s="593">
        <v>44</v>
      </c>
      <c r="I228" s="593">
        <v>1</v>
      </c>
      <c r="J228" s="660">
        <v>2</v>
      </c>
      <c r="K228" s="593">
        <f>SUM(J228)*2</f>
        <v>4</v>
      </c>
      <c r="L228" s="629">
        <v>60</v>
      </c>
      <c r="M228" s="594">
        <f t="shared" ref="M228:M232" si="1893">SUM(N228+P228+R228+T228+V228)</f>
        <v>60</v>
      </c>
      <c r="N228" s="595">
        <v>22</v>
      </c>
      <c r="O228" s="852">
        <f t="shared" ref="O228:O234" si="1894">SUM(N228)*I228</f>
        <v>22</v>
      </c>
      <c r="P228" s="853">
        <v>22</v>
      </c>
      <c r="Q228" s="852">
        <f t="shared" ref="Q228:Q234" si="1895">P228*J228</f>
        <v>44</v>
      </c>
      <c r="R228" s="853">
        <v>16</v>
      </c>
      <c r="S228" s="852">
        <f t="shared" ref="S228:S236" si="1896">SUM(R228)*J228</f>
        <v>32</v>
      </c>
      <c r="T228" s="853"/>
      <c r="U228" s="854">
        <f t="shared" ref="U228:U229" si="1897">SUM(T228)*K228</f>
        <v>0</v>
      </c>
      <c r="V228" s="853"/>
      <c r="W228" s="854">
        <f t="shared" ref="W228" si="1898">SUM(V228)*J228*5</f>
        <v>0</v>
      </c>
      <c r="X228" s="854">
        <f t="shared" ref="X228" si="1899">SUM(J228*AX228*2+K228*AZ228*2)</f>
        <v>4</v>
      </c>
      <c r="Y228" s="852">
        <f t="shared" ref="Y228" si="1900">SUM(L228*5/100*J228)</f>
        <v>6</v>
      </c>
      <c r="Z228" s="853"/>
      <c r="AA228" s="854"/>
      <c r="AB228" s="853"/>
      <c r="AC228" s="852">
        <f t="shared" ref="AC228:AC229" si="1901">SUM(AB228)*3*H228/5</f>
        <v>0</v>
      </c>
      <c r="AD228" s="853"/>
      <c r="AE228" s="855">
        <f t="shared" ref="AE228" si="1902">SUM(AD228*H228*(30+4))</f>
        <v>0</v>
      </c>
      <c r="AF228" s="853"/>
      <c r="AG228" s="854">
        <f t="shared" ref="AG228:AG229" si="1903">SUM(AF228*H228*3)</f>
        <v>0</v>
      </c>
      <c r="AH228" s="853"/>
      <c r="AI228" s="854">
        <f t="shared" ref="AI228:AI229" si="1904">SUM(AH228*H228/3)</f>
        <v>0</v>
      </c>
      <c r="AJ228" s="853"/>
      <c r="AK228" s="854">
        <f t="shared" ref="AK228" si="1905">SUM(AJ228*H228*2/3)</f>
        <v>0</v>
      </c>
      <c r="AL228" s="853"/>
      <c r="AM228" s="852">
        <f>SUM(AL228*H228*2)</f>
        <v>0</v>
      </c>
      <c r="AN228" s="853"/>
      <c r="AO228" s="854">
        <f t="shared" ref="AO228" si="1906">SUM(AN228*J228*2)</f>
        <v>0</v>
      </c>
      <c r="AP228" s="853"/>
      <c r="AQ228" s="852">
        <f t="shared" ref="AQ228" si="1907">SUM(AP228*H228*2)</f>
        <v>0</v>
      </c>
      <c r="AR228" s="853"/>
      <c r="AS228" s="852">
        <f>SUM(J228*AR228*6)</f>
        <v>0</v>
      </c>
      <c r="AT228" s="853"/>
      <c r="AU228" s="854">
        <f t="shared" ref="AU228:AU236" si="1908">AT228*H228/3</f>
        <v>0</v>
      </c>
      <c r="AV228" s="853"/>
      <c r="AW228" s="854">
        <f>SUM(J228*AV228*6)</f>
        <v>0</v>
      </c>
      <c r="AX228" s="853">
        <v>1</v>
      </c>
      <c r="AY228" s="854">
        <f>AX228*H228/3</f>
        <v>14.666666666666666</v>
      </c>
      <c r="AZ228" s="853"/>
      <c r="BA228" s="854">
        <f t="shared" ref="BA228" si="1909">SUM(AZ228*K228*5*6)</f>
        <v>0</v>
      </c>
      <c r="BB228" s="853"/>
      <c r="BC228" s="854">
        <f t="shared" ref="BC228" si="1910">SUM(BB228*K228*4*6)</f>
        <v>0</v>
      </c>
      <c r="BD228" s="853"/>
      <c r="BE228" s="854">
        <f t="shared" ref="BE228" si="1911">SUM(BD228*50)</f>
        <v>0</v>
      </c>
      <c r="BF228" s="854">
        <f t="shared" ref="BF228:BF236" si="1912">O228+Q228+S228+U228+W228+X228+Y228+AA228+AC228+AE228+AG228+AI228+AK228+AM228+AO228+AQ228+AS228+AU228+AW228+AY228+BA228+BC228+BE228</f>
        <v>122.66666666666667</v>
      </c>
      <c r="BG228" s="854">
        <f t="shared" ref="BG228:BG236" si="1913">BC228+BA228+AY228+AW228+AS228+AQ228+X228+W228+U228+S228+Q228+O228</f>
        <v>116.66666666666666</v>
      </c>
      <c r="BH228" s="84"/>
      <c r="BI228" s="49"/>
      <c r="BJ228" s="49"/>
      <c r="BK228" s="49"/>
      <c r="BL228" s="49"/>
      <c r="BM228" s="424"/>
      <c r="BN228" s="953" t="s">
        <v>413</v>
      </c>
      <c r="BO228" s="954" t="s">
        <v>171</v>
      </c>
      <c r="BP228" s="930"/>
      <c r="BQ228" s="177" t="s">
        <v>169</v>
      </c>
      <c r="BR228" s="177"/>
      <c r="BS228" s="177">
        <v>2</v>
      </c>
      <c r="BT228" s="177"/>
      <c r="BU228" s="177"/>
      <c r="BV228" s="660"/>
      <c r="BW228" s="660"/>
      <c r="BX228" s="601"/>
      <c r="BY228" s="602">
        <f t="shared" ref="BY228:BY230" si="1914">SUM(BZ228+CB228+CD228+CF228+CH228)</f>
        <v>0</v>
      </c>
      <c r="BZ228" s="603"/>
      <c r="CA228" s="767">
        <f t="shared" ref="CA228" si="1915">SUM(BZ228)*BU228</f>
        <v>0</v>
      </c>
      <c r="CB228" s="796"/>
      <c r="CC228" s="767">
        <f t="shared" ref="CC228:CC229" si="1916">CB228*BV228</f>
        <v>0</v>
      </c>
      <c r="CD228" s="796"/>
      <c r="CE228" s="767">
        <f t="shared" ref="CE228" si="1917">SUM(CD228)*BV228</f>
        <v>0</v>
      </c>
      <c r="CF228" s="771"/>
      <c r="CG228" s="772">
        <f t="shared" ref="CG228" si="1918">SUM(CF228)*BW228</f>
        <v>0</v>
      </c>
      <c r="CH228" s="771"/>
      <c r="CI228" s="772">
        <f t="shared" ref="CI228:CI229" si="1919">SUM(CH228)*BV228*5</f>
        <v>0</v>
      </c>
      <c r="CJ228" s="772">
        <f t="shared" ref="CJ228" si="1920">SUM(BV228*DJ228*2+BW228*DL228*2)</f>
        <v>0</v>
      </c>
      <c r="CK228" s="767">
        <f>SUM(BX228*5/100*BV228)</f>
        <v>0</v>
      </c>
      <c r="CL228" s="771"/>
      <c r="CM228" s="772"/>
      <c r="CN228" s="771"/>
      <c r="CO228" s="767">
        <f>SUM(CN228)*3*BT228/5</f>
        <v>0</v>
      </c>
      <c r="CP228" s="771"/>
      <c r="CQ228" s="770">
        <f t="shared" ref="CQ228:CQ229" si="1921">SUM(CP228*BT228*(30+4))</f>
        <v>0</v>
      </c>
      <c r="CR228" s="771"/>
      <c r="CS228" s="772">
        <f t="shared" ref="CS228:CS229" si="1922">SUM(CR228*BT228*3)</f>
        <v>0</v>
      </c>
      <c r="CT228" s="771"/>
      <c r="CU228" s="772">
        <f t="shared" ref="CU228:CU229" si="1923">SUM(CT228*BT228/3)</f>
        <v>0</v>
      </c>
      <c r="CV228" s="771"/>
      <c r="CW228" s="772">
        <f t="shared" ref="CW228:CW229" si="1924">SUM(CV228*BT228*2/3)</f>
        <v>0</v>
      </c>
      <c r="CX228" s="771"/>
      <c r="CY228" s="767">
        <f>SUM(CX228*BT228)</f>
        <v>0</v>
      </c>
      <c r="CZ228" s="771"/>
      <c r="DA228" s="772">
        <f t="shared" ref="DA228" si="1925">SUM(CZ228*BV228)</f>
        <v>0</v>
      </c>
      <c r="DB228" s="771"/>
      <c r="DC228" s="767">
        <f>SUM(DB228*BT228*2)</f>
        <v>0</v>
      </c>
      <c r="DD228" s="771"/>
      <c r="DE228" s="772">
        <f t="shared" ref="DE228" si="1926">SUM(DD228*BV228*2)</f>
        <v>0</v>
      </c>
      <c r="DF228" s="773"/>
      <c r="DG228" s="769">
        <f t="shared" ref="DG228:DG229" si="1927">DF228*BT228/3</f>
        <v>0</v>
      </c>
      <c r="DH228" s="771"/>
      <c r="DI228" s="772">
        <f>SUM(DH228*BT228/3)</f>
        <v>0</v>
      </c>
      <c r="DJ228" s="771"/>
      <c r="DK228" s="772">
        <f>SUM(DJ228*BT228/3)</f>
        <v>0</v>
      </c>
      <c r="DL228" s="771"/>
      <c r="DM228" s="772">
        <f>SUM(DL228*BW228*5*6)</f>
        <v>0</v>
      </c>
      <c r="DN228" s="771"/>
      <c r="DO228" s="772">
        <f>SUM(DN228*BV228*4*6)</f>
        <v>0</v>
      </c>
      <c r="DP228" s="771">
        <v>3</v>
      </c>
      <c r="DQ228" s="772">
        <f>SUM(DP228*50)/2</f>
        <v>75</v>
      </c>
      <c r="DR228" s="769">
        <f t="shared" ref="DR228:DR237" si="1928">CA228+CC228+CE228+CG228+CI228+CJ228+CK228+CM228+CO228+CQ228+CS228+CU228+CW228+CY228+DA228+DC228+DE228+DG228+DI228+DK228+DM228+DO228+DQ228</f>
        <v>75</v>
      </c>
      <c r="DS228" s="769">
        <f t="shared" ref="DS228:DS237" si="1929">DO228+DM228+DK228+DI228+DE228+DC228+CJ228+CI228+CG228+CE228+CC228+CA228</f>
        <v>0</v>
      </c>
      <c r="DT228" s="84"/>
      <c r="DU228" s="424"/>
      <c r="DV228" s="424"/>
      <c r="DW228" s="424"/>
      <c r="DX228" s="424"/>
      <c r="DY228" s="424"/>
      <c r="DZ228" s="965"/>
      <c r="EA228" s="972"/>
      <c r="EB228" s="611"/>
      <c r="EC228" s="424"/>
      <c r="ED228" s="424"/>
      <c r="EE228" s="424"/>
      <c r="EF228" s="424"/>
      <c r="EG228" s="424"/>
      <c r="EH228" s="424"/>
      <c r="EI228" s="424"/>
      <c r="EJ228" s="429">
        <f t="shared" si="1721"/>
        <v>60</v>
      </c>
      <c r="EK228" s="429">
        <f t="shared" si="1722"/>
        <v>60</v>
      </c>
      <c r="EL228" s="429">
        <f t="shared" si="1723"/>
        <v>22</v>
      </c>
      <c r="EM228" s="1058">
        <f t="shared" si="1724"/>
        <v>22</v>
      </c>
      <c r="EN228" s="1058">
        <f t="shared" si="1725"/>
        <v>22</v>
      </c>
      <c r="EO228" s="1058">
        <f t="shared" si="1726"/>
        <v>44</v>
      </c>
      <c r="EP228" s="1058">
        <f t="shared" si="1727"/>
        <v>16</v>
      </c>
      <c r="EQ228" s="1058">
        <f t="shared" si="1728"/>
        <v>32</v>
      </c>
      <c r="ER228" s="1058">
        <f t="shared" si="1729"/>
        <v>0</v>
      </c>
      <c r="ES228" s="1058">
        <f t="shared" si="1730"/>
        <v>0</v>
      </c>
      <c r="ET228" s="1058">
        <f t="shared" si="1731"/>
        <v>0</v>
      </c>
      <c r="EU228" s="1058">
        <f t="shared" si="1732"/>
        <v>0</v>
      </c>
      <c r="EV228" s="1058">
        <f t="shared" si="1733"/>
        <v>4</v>
      </c>
      <c r="EW228" s="1058">
        <f t="shared" si="1734"/>
        <v>6</v>
      </c>
      <c r="EX228" s="1058">
        <f t="shared" si="1735"/>
        <v>0</v>
      </c>
      <c r="EY228" s="1058">
        <f t="shared" si="1736"/>
        <v>0</v>
      </c>
      <c r="EZ228" s="1058">
        <f t="shared" si="1737"/>
        <v>0</v>
      </c>
      <c r="FA228" s="1058">
        <f t="shared" si="1738"/>
        <v>0</v>
      </c>
      <c r="FB228" s="1058">
        <f t="shared" si="1739"/>
        <v>0</v>
      </c>
      <c r="FC228" s="1058">
        <f t="shared" si="1740"/>
        <v>0</v>
      </c>
      <c r="FD228" s="1058">
        <f t="shared" si="1741"/>
        <v>0</v>
      </c>
      <c r="FE228" s="1058">
        <f t="shared" si="1742"/>
        <v>0</v>
      </c>
      <c r="FF228" s="1058">
        <f t="shared" si="1743"/>
        <v>0</v>
      </c>
      <c r="FG228" s="1058">
        <f t="shared" si="1744"/>
        <v>0</v>
      </c>
      <c r="FH228" s="1058">
        <f t="shared" si="1745"/>
        <v>0</v>
      </c>
      <c r="FI228" s="1058">
        <f t="shared" si="1746"/>
        <v>0</v>
      </c>
      <c r="FJ228" s="1058">
        <f t="shared" si="1747"/>
        <v>0</v>
      </c>
      <c r="FK228" s="1058">
        <f t="shared" si="1748"/>
        <v>0</v>
      </c>
      <c r="FL228" s="1058">
        <f t="shared" si="1749"/>
        <v>0</v>
      </c>
      <c r="FM228" s="1058">
        <f t="shared" si="1750"/>
        <v>0</v>
      </c>
      <c r="FN228" s="1058">
        <f t="shared" si="1751"/>
        <v>0</v>
      </c>
      <c r="FO228" s="1059">
        <f t="shared" si="1752"/>
        <v>0</v>
      </c>
      <c r="FP228" s="1058">
        <f t="shared" si="1753"/>
        <v>0</v>
      </c>
      <c r="FQ228" s="1058">
        <f t="shared" si="1754"/>
        <v>0</v>
      </c>
      <c r="FR228" s="1058">
        <f t="shared" si="1755"/>
        <v>0</v>
      </c>
      <c r="FS228" s="1058">
        <f t="shared" si="1756"/>
        <v>0</v>
      </c>
      <c r="FT228" s="1058">
        <f t="shared" si="1757"/>
        <v>0</v>
      </c>
      <c r="FU228" s="1058">
        <f t="shared" si="1758"/>
        <v>0</v>
      </c>
      <c r="FV228" s="1058">
        <f t="shared" si="1759"/>
        <v>1</v>
      </c>
      <c r="FW228" s="1058">
        <f t="shared" si="1760"/>
        <v>14.666666666666666</v>
      </c>
      <c r="FX228" s="1058">
        <f t="shared" si="1761"/>
        <v>0</v>
      </c>
      <c r="FY228" s="1058">
        <f t="shared" si="1762"/>
        <v>0</v>
      </c>
      <c r="FZ228" s="1058">
        <f t="shared" si="1763"/>
        <v>0</v>
      </c>
      <c r="GA228" s="1058">
        <f t="shared" si="1764"/>
        <v>0</v>
      </c>
      <c r="GB228" s="1058">
        <f t="shared" si="1765"/>
        <v>3</v>
      </c>
      <c r="GC228" s="1058">
        <f t="shared" si="1766"/>
        <v>75</v>
      </c>
      <c r="GE228" s="1058">
        <v>197.66666666666669</v>
      </c>
      <c r="GF228" s="1058">
        <v>116.66666666666666</v>
      </c>
      <c r="GG228" s="424"/>
      <c r="GH228" s="424"/>
      <c r="GI228" s="424"/>
      <c r="GJ228" s="424"/>
      <c r="GL228" s="559"/>
      <c r="GM228" s="559"/>
      <c r="GN228" s="431"/>
      <c r="GO228" s="18"/>
      <c r="GP228" s="18"/>
      <c r="GQ228" s="406"/>
      <c r="GR228" s="406"/>
    </row>
    <row r="229" spans="1:200" ht="24.95" customHeight="1" x14ac:dyDescent="0.45">
      <c r="A229" s="424"/>
      <c r="B229" s="953" t="s">
        <v>413</v>
      </c>
      <c r="C229" s="954" t="s">
        <v>171</v>
      </c>
      <c r="D229" s="930"/>
      <c r="E229" s="177" t="s">
        <v>169</v>
      </c>
      <c r="F229" s="177"/>
      <c r="G229" s="177">
        <v>1</v>
      </c>
      <c r="H229" s="177"/>
      <c r="I229" s="177"/>
      <c r="J229" s="660"/>
      <c r="K229" s="177"/>
      <c r="L229" s="177"/>
      <c r="M229" s="602">
        <f t="shared" si="1893"/>
        <v>0</v>
      </c>
      <c r="N229" s="603"/>
      <c r="O229" s="852">
        <f t="shared" si="1894"/>
        <v>0</v>
      </c>
      <c r="P229" s="856"/>
      <c r="Q229" s="852">
        <f t="shared" si="1895"/>
        <v>0</v>
      </c>
      <c r="R229" s="856"/>
      <c r="S229" s="852">
        <f t="shared" si="1896"/>
        <v>0</v>
      </c>
      <c r="T229" s="856"/>
      <c r="U229" s="857">
        <f t="shared" si="1897"/>
        <v>0</v>
      </c>
      <c r="V229" s="856"/>
      <c r="W229" s="857">
        <f>SUM(V229)*J229*5</f>
        <v>0</v>
      </c>
      <c r="X229" s="857">
        <v>0</v>
      </c>
      <c r="Y229" s="852">
        <f t="shared" ref="Y229" si="1930">SUM(L229*5/100*J229)</f>
        <v>0</v>
      </c>
      <c r="Z229" s="856"/>
      <c r="AA229" s="857"/>
      <c r="AB229" s="856"/>
      <c r="AC229" s="852">
        <f t="shared" si="1901"/>
        <v>0</v>
      </c>
      <c r="AD229" s="856"/>
      <c r="AE229" s="855">
        <f t="shared" ref="AE229" si="1931">SUM(AD229*H229*(30+4))</f>
        <v>0</v>
      </c>
      <c r="AF229" s="856"/>
      <c r="AG229" s="857">
        <f t="shared" si="1903"/>
        <v>0</v>
      </c>
      <c r="AH229" s="856"/>
      <c r="AI229" s="857">
        <f t="shared" si="1904"/>
        <v>0</v>
      </c>
      <c r="AJ229" s="856"/>
      <c r="AK229" s="857">
        <f t="shared" ref="AK229" si="1932">SUM(AJ229*H229*2/3)</f>
        <v>0</v>
      </c>
      <c r="AL229" s="856"/>
      <c r="AM229" s="852">
        <f>SUM(AL229*H229)</f>
        <v>0</v>
      </c>
      <c r="AN229" s="856"/>
      <c r="AO229" s="857">
        <f t="shared" ref="AO229" si="1933">SUM(AN229*J229)</f>
        <v>0</v>
      </c>
      <c r="AP229" s="856"/>
      <c r="AQ229" s="852">
        <f t="shared" ref="AQ229" si="1934">SUM(AP229*H229*2)</f>
        <v>0</v>
      </c>
      <c r="AR229" s="856"/>
      <c r="AS229" s="857">
        <f t="shared" ref="AS229" si="1935">SUM(AR229*J229*2)</f>
        <v>0</v>
      </c>
      <c r="AT229" s="858"/>
      <c r="AU229" s="854">
        <f t="shared" si="1908"/>
        <v>0</v>
      </c>
      <c r="AV229" s="856"/>
      <c r="AW229" s="857">
        <f>SUM(AV229*H229/3)</f>
        <v>0</v>
      </c>
      <c r="AX229" s="856"/>
      <c r="AY229" s="857">
        <f t="shared" ref="AY229" si="1936">SUM(AX229*H229/3)</f>
        <v>0</v>
      </c>
      <c r="AZ229" s="856"/>
      <c r="BA229" s="857">
        <f>SUM(AZ229*K229*5*6)</f>
        <v>0</v>
      </c>
      <c r="BB229" s="856"/>
      <c r="BC229" s="857">
        <f>SUM(BB229*J229*4*8)</f>
        <v>0</v>
      </c>
      <c r="BD229" s="856">
        <v>3</v>
      </c>
      <c r="BE229" s="857">
        <f>SUM(BD229*50)/2</f>
        <v>75</v>
      </c>
      <c r="BF229" s="854">
        <f t="shared" si="1912"/>
        <v>75</v>
      </c>
      <c r="BG229" s="854">
        <f t="shared" si="1913"/>
        <v>0</v>
      </c>
      <c r="BH229" s="84"/>
      <c r="BI229" s="49"/>
      <c r="BJ229" s="49"/>
      <c r="BK229" s="49"/>
      <c r="BL229" s="424"/>
      <c r="BM229" s="424"/>
      <c r="BN229" s="1025" t="s">
        <v>344</v>
      </c>
      <c r="BO229" s="1026" t="s">
        <v>182</v>
      </c>
      <c r="BP229" s="1011" t="s">
        <v>24</v>
      </c>
      <c r="BQ229" s="381" t="s">
        <v>342</v>
      </c>
      <c r="BR229" s="381" t="s">
        <v>468</v>
      </c>
      <c r="BS229" s="382">
        <v>10</v>
      </c>
      <c r="BT229" s="381">
        <v>24</v>
      </c>
      <c r="BU229" s="381">
        <v>2</v>
      </c>
      <c r="BV229" s="563">
        <v>1</v>
      </c>
      <c r="BW229" s="563">
        <f>SUM(BV229)*2</f>
        <v>2</v>
      </c>
      <c r="BX229" s="377">
        <v>20</v>
      </c>
      <c r="BY229" s="384">
        <f t="shared" si="1914"/>
        <v>20</v>
      </c>
      <c r="BZ229" s="379">
        <v>2</v>
      </c>
      <c r="CA229" s="774">
        <f t="shared" ref="CA229" si="1937">SUM(BZ229)*BU229</f>
        <v>4</v>
      </c>
      <c r="CB229" s="808"/>
      <c r="CC229" s="774">
        <f t="shared" si="1916"/>
        <v>0</v>
      </c>
      <c r="CD229" s="808">
        <v>18</v>
      </c>
      <c r="CE229" s="774">
        <f t="shared" ref="CE229" si="1938">SUM(CD229)*BV229</f>
        <v>18</v>
      </c>
      <c r="CF229" s="818"/>
      <c r="CG229" s="804">
        <f t="shared" ref="CG229" si="1939">SUM(CF229)*BW229</f>
        <v>0</v>
      </c>
      <c r="CH229" s="818"/>
      <c r="CI229" s="804">
        <f t="shared" si="1919"/>
        <v>0</v>
      </c>
      <c r="CJ229" s="804"/>
      <c r="CK229" s="774">
        <f t="shared" ref="CK229" si="1940">SUM(BX229*5/100*BV229)</f>
        <v>1</v>
      </c>
      <c r="CL229" s="818"/>
      <c r="CM229" s="804"/>
      <c r="CN229" s="818"/>
      <c r="CO229" s="774">
        <f t="shared" ref="CO229" si="1941">SUM(CN229)*3*BT229/5</f>
        <v>0</v>
      </c>
      <c r="CP229" s="818"/>
      <c r="CQ229" s="777">
        <f t="shared" si="1921"/>
        <v>0</v>
      </c>
      <c r="CR229" s="818"/>
      <c r="CS229" s="804">
        <f t="shared" si="1922"/>
        <v>0</v>
      </c>
      <c r="CT229" s="818"/>
      <c r="CU229" s="804">
        <f t="shared" si="1923"/>
        <v>0</v>
      </c>
      <c r="CV229" s="818"/>
      <c r="CW229" s="804">
        <f t="shared" si="1924"/>
        <v>0</v>
      </c>
      <c r="CX229" s="818"/>
      <c r="CY229" s="774">
        <f>SUM(CX229*BT229*2)</f>
        <v>0</v>
      </c>
      <c r="CZ229" s="818"/>
      <c r="DA229" s="804">
        <f t="shared" ref="DA229" si="1942">SUM(CZ229*BV229)</f>
        <v>0</v>
      </c>
      <c r="DB229" s="818"/>
      <c r="DC229" s="774">
        <f t="shared" ref="DC229" si="1943">SUM(DB229*BT229*2)</f>
        <v>0</v>
      </c>
      <c r="DD229" s="818">
        <v>1</v>
      </c>
      <c r="DE229" s="804">
        <f t="shared" ref="DE229" si="1944">DD229*BV229*6</f>
        <v>6</v>
      </c>
      <c r="DF229" s="819"/>
      <c r="DG229" s="804">
        <f t="shared" si="1927"/>
        <v>0</v>
      </c>
      <c r="DH229" s="818"/>
      <c r="DI229" s="804">
        <f t="shared" ref="DI229" si="1945">SUM(DH229*BT229/3)</f>
        <v>0</v>
      </c>
      <c r="DJ229" s="818"/>
      <c r="DK229" s="804">
        <f t="shared" ref="DK229" si="1946">SUM(BV229*DJ229*8)</f>
        <v>0</v>
      </c>
      <c r="DL229" s="818"/>
      <c r="DM229" s="804">
        <f t="shared" ref="DM229" si="1947">SUM(DL229*BW229*5*6)</f>
        <v>0</v>
      </c>
      <c r="DN229" s="818"/>
      <c r="DO229" s="804">
        <f t="shared" ref="DO229" si="1948">SUM(DN229*BW229*4*6)</f>
        <v>0</v>
      </c>
      <c r="DP229" s="818"/>
      <c r="DQ229" s="804">
        <f t="shared" ref="DQ229" si="1949">SUM(DP229*50)</f>
        <v>0</v>
      </c>
      <c r="DR229" s="804">
        <f t="shared" si="1928"/>
        <v>29</v>
      </c>
      <c r="DS229" s="804">
        <f t="shared" si="1929"/>
        <v>28</v>
      </c>
      <c r="DT229" s="84"/>
      <c r="DU229" s="424"/>
      <c r="DV229" s="424"/>
      <c r="DW229" s="424"/>
      <c r="DX229" s="424"/>
      <c r="DY229" s="424"/>
      <c r="DZ229" s="965"/>
      <c r="EA229" s="972"/>
      <c r="EB229" s="611"/>
      <c r="EC229" s="424"/>
      <c r="ED229" s="424"/>
      <c r="EE229" s="424"/>
      <c r="EF229" s="424"/>
      <c r="EG229" s="424"/>
      <c r="EH229" s="424"/>
      <c r="EI229" s="424"/>
      <c r="EJ229" s="429">
        <f t="shared" si="1721"/>
        <v>20</v>
      </c>
      <c r="EK229" s="429">
        <f t="shared" si="1722"/>
        <v>20</v>
      </c>
      <c r="EL229" s="429">
        <f t="shared" si="1723"/>
        <v>2</v>
      </c>
      <c r="EM229" s="1058">
        <f t="shared" si="1724"/>
        <v>4</v>
      </c>
      <c r="EN229" s="1058">
        <f t="shared" si="1725"/>
        <v>0</v>
      </c>
      <c r="EO229" s="1058">
        <f t="shared" si="1726"/>
        <v>0</v>
      </c>
      <c r="EP229" s="1058">
        <f t="shared" si="1727"/>
        <v>18</v>
      </c>
      <c r="EQ229" s="1058">
        <f t="shared" si="1728"/>
        <v>18</v>
      </c>
      <c r="ER229" s="1058">
        <f t="shared" si="1729"/>
        <v>0</v>
      </c>
      <c r="ES229" s="1058">
        <f t="shared" si="1730"/>
        <v>0</v>
      </c>
      <c r="ET229" s="1058">
        <f t="shared" si="1731"/>
        <v>0</v>
      </c>
      <c r="EU229" s="1058">
        <f t="shared" si="1732"/>
        <v>0</v>
      </c>
      <c r="EV229" s="1058">
        <f t="shared" si="1733"/>
        <v>0</v>
      </c>
      <c r="EW229" s="1058">
        <f t="shared" si="1734"/>
        <v>1</v>
      </c>
      <c r="EX229" s="1058">
        <f t="shared" si="1735"/>
        <v>0</v>
      </c>
      <c r="EY229" s="1058">
        <f t="shared" si="1736"/>
        <v>0</v>
      </c>
      <c r="EZ229" s="1058">
        <f t="shared" si="1737"/>
        <v>0</v>
      </c>
      <c r="FA229" s="1058">
        <f t="shared" si="1738"/>
        <v>0</v>
      </c>
      <c r="FB229" s="1058">
        <f t="shared" si="1739"/>
        <v>0</v>
      </c>
      <c r="FC229" s="1058">
        <f t="shared" si="1740"/>
        <v>0</v>
      </c>
      <c r="FD229" s="1058">
        <f t="shared" si="1741"/>
        <v>0</v>
      </c>
      <c r="FE229" s="1058">
        <f t="shared" si="1742"/>
        <v>0</v>
      </c>
      <c r="FF229" s="1058">
        <f t="shared" si="1743"/>
        <v>0</v>
      </c>
      <c r="FG229" s="1058">
        <f t="shared" si="1744"/>
        <v>0</v>
      </c>
      <c r="FH229" s="1058">
        <f t="shared" si="1745"/>
        <v>0</v>
      </c>
      <c r="FI229" s="1058">
        <f t="shared" si="1746"/>
        <v>0</v>
      </c>
      <c r="FJ229" s="1058">
        <f t="shared" si="1747"/>
        <v>0</v>
      </c>
      <c r="FK229" s="1058">
        <f t="shared" si="1748"/>
        <v>0</v>
      </c>
      <c r="FL229" s="1058">
        <f t="shared" si="1749"/>
        <v>0</v>
      </c>
      <c r="FM229" s="1058">
        <f t="shared" si="1750"/>
        <v>0</v>
      </c>
      <c r="FN229" s="1058">
        <f t="shared" si="1751"/>
        <v>0</v>
      </c>
      <c r="FO229" s="1059">
        <f t="shared" si="1752"/>
        <v>0</v>
      </c>
      <c r="FP229" s="1058">
        <f t="shared" si="1753"/>
        <v>1</v>
      </c>
      <c r="FQ229" s="1058">
        <f t="shared" si="1754"/>
        <v>6</v>
      </c>
      <c r="FR229" s="1058">
        <f t="shared" si="1755"/>
        <v>0</v>
      </c>
      <c r="FS229" s="1058">
        <f t="shared" si="1756"/>
        <v>0</v>
      </c>
      <c r="FT229" s="1058">
        <f t="shared" si="1757"/>
        <v>0</v>
      </c>
      <c r="FU229" s="1058">
        <f t="shared" si="1758"/>
        <v>0</v>
      </c>
      <c r="FV229" s="1058">
        <f t="shared" si="1759"/>
        <v>0</v>
      </c>
      <c r="FW229" s="1058">
        <f t="shared" si="1760"/>
        <v>0</v>
      </c>
      <c r="FX229" s="1058">
        <f t="shared" si="1761"/>
        <v>0</v>
      </c>
      <c r="FY229" s="1058">
        <f t="shared" si="1762"/>
        <v>0</v>
      </c>
      <c r="FZ229" s="1058">
        <f t="shared" si="1763"/>
        <v>0</v>
      </c>
      <c r="GA229" s="1058">
        <f t="shared" si="1764"/>
        <v>0</v>
      </c>
      <c r="GB229" s="1058">
        <f t="shared" si="1765"/>
        <v>3</v>
      </c>
      <c r="GC229" s="1058">
        <f t="shared" si="1766"/>
        <v>75</v>
      </c>
      <c r="GE229" s="1058">
        <v>104</v>
      </c>
      <c r="GF229" s="1058">
        <v>28</v>
      </c>
      <c r="GG229" s="424"/>
      <c r="GH229" s="424"/>
      <c r="GI229" s="424"/>
      <c r="GJ229" s="424"/>
      <c r="GL229" s="559"/>
      <c r="GM229" s="559"/>
      <c r="GN229" s="431"/>
      <c r="GO229" s="18"/>
      <c r="GP229" s="18"/>
      <c r="GQ229" s="406"/>
      <c r="GR229" s="406"/>
    </row>
    <row r="230" spans="1:200" ht="24.95" customHeight="1" x14ac:dyDescent="0.45">
      <c r="A230" s="424"/>
      <c r="BH230" s="84"/>
      <c r="BI230" s="49"/>
      <c r="BJ230" s="49"/>
      <c r="BK230" s="49"/>
      <c r="BL230" s="424"/>
      <c r="BM230" s="424"/>
      <c r="BN230" s="1023" t="s">
        <v>431</v>
      </c>
      <c r="BO230" s="1024" t="s">
        <v>182</v>
      </c>
      <c r="BP230" s="1010" t="s">
        <v>24</v>
      </c>
      <c r="BQ230" s="397" t="s">
        <v>342</v>
      </c>
      <c r="BR230" s="397" t="s">
        <v>246</v>
      </c>
      <c r="BS230" s="397">
        <v>2</v>
      </c>
      <c r="BT230" s="397">
        <v>91</v>
      </c>
      <c r="BU230" s="397">
        <v>1</v>
      </c>
      <c r="BV230" s="746">
        <v>4</v>
      </c>
      <c r="BW230" s="746">
        <f>SUM(BV230)*2</f>
        <v>8</v>
      </c>
      <c r="BX230" s="398">
        <f>42</f>
        <v>42</v>
      </c>
      <c r="BY230" s="399">
        <f t="shared" si="1914"/>
        <v>12</v>
      </c>
      <c r="BZ230" s="398">
        <f>12</f>
        <v>12</v>
      </c>
      <c r="CA230" s="774">
        <f t="shared" ref="CA230" si="1950">SUM(BZ230)*BU230</f>
        <v>12</v>
      </c>
      <c r="CB230" s="774"/>
      <c r="CC230" s="774"/>
      <c r="CD230" s="774"/>
      <c r="CE230" s="774"/>
      <c r="CF230" s="814"/>
      <c r="CG230" s="815"/>
      <c r="CH230" s="814"/>
      <c r="CI230" s="815"/>
      <c r="CJ230" s="803"/>
      <c r="CK230" s="774"/>
      <c r="CL230" s="814"/>
      <c r="CM230" s="815"/>
      <c r="CN230" s="814"/>
      <c r="CO230" s="816"/>
      <c r="CP230" s="814"/>
      <c r="CQ230" s="816"/>
      <c r="CR230" s="814"/>
      <c r="CS230" s="815"/>
      <c r="CT230" s="814"/>
      <c r="CU230" s="803"/>
      <c r="CV230" s="814"/>
      <c r="CW230" s="803"/>
      <c r="CX230" s="814"/>
      <c r="CY230" s="816"/>
      <c r="CZ230" s="814"/>
      <c r="DA230" s="815"/>
      <c r="DB230" s="814"/>
      <c r="DC230" s="816"/>
      <c r="DD230" s="814"/>
      <c r="DE230" s="803"/>
      <c r="DF230" s="817"/>
      <c r="DG230" s="803"/>
      <c r="DH230" s="814"/>
      <c r="DI230" s="803"/>
      <c r="DJ230" s="817"/>
      <c r="DK230" s="803"/>
      <c r="DL230" s="814"/>
      <c r="DM230" s="803"/>
      <c r="DN230" s="814"/>
      <c r="DO230" s="815"/>
      <c r="DP230" s="814"/>
      <c r="DQ230" s="803"/>
      <c r="DR230" s="803">
        <f t="shared" si="1928"/>
        <v>12</v>
      </c>
      <c r="DS230" s="803">
        <f t="shared" si="1929"/>
        <v>12</v>
      </c>
      <c r="DT230" s="84"/>
      <c r="DU230" s="424"/>
      <c r="DV230" s="424"/>
      <c r="DW230" s="424"/>
      <c r="DX230" s="424"/>
      <c r="DY230" s="424"/>
      <c r="DZ230" s="965"/>
      <c r="EA230" s="972"/>
      <c r="EB230" s="611"/>
      <c r="EC230" s="424"/>
      <c r="ED230" s="424"/>
      <c r="EE230" s="424"/>
      <c r="EF230" s="424"/>
      <c r="EG230" s="424"/>
      <c r="EH230" s="424"/>
      <c r="EI230" s="424"/>
      <c r="EJ230" s="429">
        <f t="shared" ref="EJ230:GC230" si="1951">SUM(BX230+L19)</f>
        <v>42</v>
      </c>
      <c r="EK230" s="429">
        <f t="shared" si="1951"/>
        <v>12</v>
      </c>
      <c r="EL230" s="429">
        <f t="shared" si="1951"/>
        <v>12</v>
      </c>
      <c r="EM230" s="1058">
        <f t="shared" si="1951"/>
        <v>12</v>
      </c>
      <c r="EN230" s="1058">
        <f t="shared" si="1951"/>
        <v>0</v>
      </c>
      <c r="EO230" s="1058">
        <f t="shared" si="1951"/>
        <v>0</v>
      </c>
      <c r="EP230" s="1058">
        <f t="shared" si="1951"/>
        <v>0</v>
      </c>
      <c r="EQ230" s="1058">
        <f t="shared" si="1951"/>
        <v>0</v>
      </c>
      <c r="ER230" s="1058">
        <f t="shared" si="1951"/>
        <v>0</v>
      </c>
      <c r="ES230" s="1058">
        <f t="shared" si="1951"/>
        <v>0</v>
      </c>
      <c r="ET230" s="1058">
        <f t="shared" si="1951"/>
        <v>0</v>
      </c>
      <c r="EU230" s="1058">
        <f t="shared" si="1951"/>
        <v>0</v>
      </c>
      <c r="EV230" s="1058">
        <f t="shared" si="1951"/>
        <v>0</v>
      </c>
      <c r="EW230" s="1058">
        <f t="shared" si="1951"/>
        <v>0</v>
      </c>
      <c r="EX230" s="1058">
        <f t="shared" si="1951"/>
        <v>0</v>
      </c>
      <c r="EY230" s="1058">
        <f t="shared" si="1951"/>
        <v>0</v>
      </c>
      <c r="EZ230" s="1058">
        <f t="shared" si="1951"/>
        <v>0</v>
      </c>
      <c r="FA230" s="1058">
        <f t="shared" si="1951"/>
        <v>0</v>
      </c>
      <c r="FB230" s="1058">
        <f t="shared" si="1951"/>
        <v>1</v>
      </c>
      <c r="FC230" s="1058">
        <f t="shared" si="1951"/>
        <v>45</v>
      </c>
      <c r="FD230" s="1058">
        <f t="shared" si="1951"/>
        <v>0</v>
      </c>
      <c r="FE230" s="1058">
        <f t="shared" si="1951"/>
        <v>0</v>
      </c>
      <c r="FF230" s="1058">
        <f t="shared" si="1951"/>
        <v>0</v>
      </c>
      <c r="FG230" s="1058">
        <f t="shared" si="1951"/>
        <v>0</v>
      </c>
      <c r="FH230" s="1058">
        <f t="shared" si="1951"/>
        <v>0</v>
      </c>
      <c r="FI230" s="1058">
        <f t="shared" si="1951"/>
        <v>0</v>
      </c>
      <c r="FJ230" s="1058">
        <f t="shared" si="1951"/>
        <v>0</v>
      </c>
      <c r="FK230" s="1058">
        <f t="shared" si="1951"/>
        <v>0</v>
      </c>
      <c r="FL230" s="1058">
        <f t="shared" si="1951"/>
        <v>0</v>
      </c>
      <c r="FM230" s="1058">
        <f t="shared" si="1951"/>
        <v>0</v>
      </c>
      <c r="FN230" s="1058">
        <f t="shared" si="1951"/>
        <v>0</v>
      </c>
      <c r="FO230" s="1059">
        <f t="shared" si="1951"/>
        <v>0</v>
      </c>
      <c r="FP230" s="1058">
        <f t="shared" si="1951"/>
        <v>0</v>
      </c>
      <c r="FQ230" s="1058">
        <f t="shared" si="1951"/>
        <v>0</v>
      </c>
      <c r="FR230" s="1058">
        <f t="shared" si="1951"/>
        <v>0</v>
      </c>
      <c r="FS230" s="1058">
        <f t="shared" si="1951"/>
        <v>0</v>
      </c>
      <c r="FT230" s="1058">
        <f t="shared" si="1951"/>
        <v>0</v>
      </c>
      <c r="FU230" s="1058">
        <f t="shared" si="1951"/>
        <v>0</v>
      </c>
      <c r="FV230" s="1058">
        <f t="shared" si="1951"/>
        <v>0</v>
      </c>
      <c r="FW230" s="1058">
        <f t="shared" si="1951"/>
        <v>0</v>
      </c>
      <c r="FX230" s="1058">
        <f t="shared" si="1951"/>
        <v>0</v>
      </c>
      <c r="FY230" s="1058">
        <f t="shared" si="1951"/>
        <v>0</v>
      </c>
      <c r="FZ230" s="1058">
        <f t="shared" si="1951"/>
        <v>0</v>
      </c>
      <c r="GA230" s="1058">
        <f t="shared" si="1951"/>
        <v>0</v>
      </c>
      <c r="GB230" s="1058">
        <f t="shared" si="1951"/>
        <v>0</v>
      </c>
      <c r="GC230" s="1058">
        <f t="shared" si="1951"/>
        <v>0</v>
      </c>
      <c r="GE230" s="1058">
        <v>57</v>
      </c>
      <c r="GF230" s="1058">
        <v>12</v>
      </c>
      <c r="GG230" s="424"/>
      <c r="GH230" s="424"/>
      <c r="GI230" s="424"/>
      <c r="GJ230" s="424"/>
      <c r="GL230" s="559"/>
      <c r="GM230" s="559"/>
      <c r="GN230" s="431"/>
      <c r="GO230" s="18"/>
      <c r="GP230" s="18"/>
      <c r="GQ230" s="406"/>
      <c r="GR230" s="406"/>
    </row>
    <row r="231" spans="1:200" ht="24.95" customHeight="1" x14ac:dyDescent="0.45">
      <c r="A231" s="424"/>
      <c r="B231" s="988" t="s">
        <v>415</v>
      </c>
      <c r="C231" s="989" t="s">
        <v>692</v>
      </c>
      <c r="D231" s="889" t="s">
        <v>376</v>
      </c>
      <c r="E231" s="740" t="s">
        <v>169</v>
      </c>
      <c r="F231" s="740" t="s">
        <v>248</v>
      </c>
      <c r="G231" s="740">
        <v>5</v>
      </c>
      <c r="H231" s="740">
        <v>3</v>
      </c>
      <c r="I231" s="740">
        <v>1</v>
      </c>
      <c r="J231" s="563">
        <v>1</v>
      </c>
      <c r="K231" s="740">
        <v>1</v>
      </c>
      <c r="L231" s="739"/>
      <c r="M231" s="742">
        <f t="shared" si="1893"/>
        <v>0</v>
      </c>
      <c r="N231" s="743"/>
      <c r="O231" s="859">
        <f t="shared" si="1894"/>
        <v>0</v>
      </c>
      <c r="P231" s="888"/>
      <c r="Q231" s="859">
        <f t="shared" si="1895"/>
        <v>0</v>
      </c>
      <c r="R231" s="888"/>
      <c r="S231" s="859">
        <f t="shared" si="1896"/>
        <v>0</v>
      </c>
      <c r="T231" s="888"/>
      <c r="U231" s="889">
        <f t="shared" ref="U231" si="1952">SUM(T231)*K231</f>
        <v>0</v>
      </c>
      <c r="V231" s="888"/>
      <c r="W231" s="889">
        <f>SUM(V231)*J231*5</f>
        <v>0</v>
      </c>
      <c r="X231" s="889">
        <f>2/4</f>
        <v>0.5</v>
      </c>
      <c r="Y231" s="859">
        <f t="shared" ref="Y231" si="1953">SUM(L231*5/100*J231)</f>
        <v>0</v>
      </c>
      <c r="Z231" s="888"/>
      <c r="AA231" s="889"/>
      <c r="AB231" s="888"/>
      <c r="AC231" s="859">
        <f t="shared" ref="AC231" si="1954">SUM(AB231)*3*H231/5</f>
        <v>0</v>
      </c>
      <c r="AD231" s="888"/>
      <c r="AE231" s="862">
        <f t="shared" ref="AE231" si="1955">SUM(AD231*H231*(30+4))</f>
        <v>0</v>
      </c>
      <c r="AF231" s="888"/>
      <c r="AG231" s="889">
        <f t="shared" ref="AG231" si="1956">SUM(AF231*H231*3)</f>
        <v>0</v>
      </c>
      <c r="AH231" s="888"/>
      <c r="AI231" s="889">
        <f t="shared" ref="AI231" si="1957">SUM(AH231*H231/3)</f>
        <v>0</v>
      </c>
      <c r="AJ231" s="888"/>
      <c r="AK231" s="889">
        <f t="shared" ref="AK231" si="1958">SUM(AJ231*H231*2/3)</f>
        <v>0</v>
      </c>
      <c r="AL231" s="888"/>
      <c r="AM231" s="859">
        <f>SUM(AL231*H231)</f>
        <v>0</v>
      </c>
      <c r="AN231" s="888"/>
      <c r="AO231" s="889">
        <f t="shared" ref="AO231" si="1959">SUM(AN231*J231)</f>
        <v>0</v>
      </c>
      <c r="AP231" s="888"/>
      <c r="AQ231" s="859">
        <f t="shared" ref="AQ231" si="1960">SUM(AP231*H231*2)</f>
        <v>0</v>
      </c>
      <c r="AR231" s="888"/>
      <c r="AS231" s="889">
        <f t="shared" ref="AS231" si="1961">SUM(AR231*J231*2)</f>
        <v>0</v>
      </c>
      <c r="AT231" s="890"/>
      <c r="AU231" s="889">
        <f t="shared" si="1908"/>
        <v>0</v>
      </c>
      <c r="AV231" s="888"/>
      <c r="AW231" s="889">
        <f>H231*AV231*1*1</f>
        <v>0</v>
      </c>
      <c r="AX231" s="888"/>
      <c r="AY231" s="889">
        <f t="shared" ref="AY231" si="1962">SUM(AX231*H231/3)</f>
        <v>0</v>
      </c>
      <c r="AZ231" s="888"/>
      <c r="BA231" s="889">
        <f>SUM(AZ231*K231*5*6)/2</f>
        <v>0</v>
      </c>
      <c r="BB231" s="888">
        <v>1</v>
      </c>
      <c r="BC231" s="889">
        <f>H231*BB231*1*0.5</f>
        <v>1.5</v>
      </c>
      <c r="BD231" s="888"/>
      <c r="BE231" s="889">
        <f>SUM(BD231*50)</f>
        <v>0</v>
      </c>
      <c r="BF231" s="889">
        <f t="shared" si="1912"/>
        <v>2</v>
      </c>
      <c r="BG231" s="889">
        <f t="shared" si="1913"/>
        <v>2</v>
      </c>
      <c r="BH231" s="84"/>
      <c r="BI231" s="424"/>
      <c r="BJ231" s="424"/>
      <c r="BK231" s="424"/>
      <c r="BL231" s="424"/>
      <c r="BM231" s="424"/>
      <c r="DT231" s="84"/>
      <c r="DU231" s="424"/>
      <c r="DV231" s="424"/>
      <c r="DW231" s="424"/>
      <c r="DX231" s="424"/>
      <c r="DY231" s="424"/>
      <c r="DZ231" s="965"/>
      <c r="EA231" s="972"/>
      <c r="EB231" s="611"/>
      <c r="EC231" s="424"/>
      <c r="ED231" s="424"/>
      <c r="EE231" s="424"/>
      <c r="EF231" s="424"/>
      <c r="EG231" s="424"/>
      <c r="EH231" s="424"/>
      <c r="EI231" s="424"/>
      <c r="EJ231" s="429">
        <f t="shared" ref="EJ231:GC231" si="1963">SUM(BX19+L231)</f>
        <v>0</v>
      </c>
      <c r="EK231" s="429">
        <f t="shared" si="1963"/>
        <v>0</v>
      </c>
      <c r="EL231" s="429">
        <f t="shared" si="1963"/>
        <v>0</v>
      </c>
      <c r="EM231" s="1058">
        <f t="shared" si="1963"/>
        <v>0</v>
      </c>
      <c r="EN231" s="1058">
        <f t="shared" si="1963"/>
        <v>0</v>
      </c>
      <c r="EO231" s="1058">
        <f t="shared" si="1963"/>
        <v>0</v>
      </c>
      <c r="EP231" s="1058">
        <f t="shared" si="1963"/>
        <v>0</v>
      </c>
      <c r="EQ231" s="1058">
        <f t="shared" si="1963"/>
        <v>0</v>
      </c>
      <c r="ER231" s="1058">
        <f t="shared" si="1963"/>
        <v>0</v>
      </c>
      <c r="ES231" s="1058">
        <f t="shared" si="1963"/>
        <v>0</v>
      </c>
      <c r="ET231" s="1058">
        <f t="shared" si="1963"/>
        <v>0</v>
      </c>
      <c r="EU231" s="1058">
        <f t="shared" si="1963"/>
        <v>0</v>
      </c>
      <c r="EV231" s="1058">
        <f t="shared" si="1963"/>
        <v>0.5</v>
      </c>
      <c r="EW231" s="1058">
        <f t="shared" si="1963"/>
        <v>0</v>
      </c>
      <c r="EX231" s="1058">
        <f t="shared" si="1963"/>
        <v>0</v>
      </c>
      <c r="EY231" s="1058">
        <f t="shared" si="1963"/>
        <v>0</v>
      </c>
      <c r="EZ231" s="1058">
        <f t="shared" si="1963"/>
        <v>0</v>
      </c>
      <c r="FA231" s="1058">
        <f t="shared" si="1963"/>
        <v>0</v>
      </c>
      <c r="FB231" s="1058">
        <f t="shared" si="1963"/>
        <v>1</v>
      </c>
      <c r="FC231" s="1058">
        <f t="shared" si="1963"/>
        <v>45</v>
      </c>
      <c r="FD231" s="1058">
        <f t="shared" si="1963"/>
        <v>0</v>
      </c>
      <c r="FE231" s="1058">
        <f t="shared" si="1963"/>
        <v>0</v>
      </c>
      <c r="FF231" s="1058">
        <f t="shared" si="1963"/>
        <v>0</v>
      </c>
      <c r="FG231" s="1058">
        <f t="shared" si="1963"/>
        <v>0</v>
      </c>
      <c r="FH231" s="1058">
        <f t="shared" si="1963"/>
        <v>0</v>
      </c>
      <c r="FI231" s="1058">
        <f t="shared" si="1963"/>
        <v>0</v>
      </c>
      <c r="FJ231" s="1058">
        <f t="shared" si="1963"/>
        <v>0</v>
      </c>
      <c r="FK231" s="1058">
        <f t="shared" si="1963"/>
        <v>0</v>
      </c>
      <c r="FL231" s="1058">
        <f t="shared" si="1963"/>
        <v>0</v>
      </c>
      <c r="FM231" s="1058">
        <f t="shared" si="1963"/>
        <v>0</v>
      </c>
      <c r="FN231" s="1058">
        <f t="shared" si="1963"/>
        <v>0</v>
      </c>
      <c r="FO231" s="1059">
        <f t="shared" si="1963"/>
        <v>0</v>
      </c>
      <c r="FP231" s="1058">
        <f t="shared" si="1963"/>
        <v>0</v>
      </c>
      <c r="FQ231" s="1058">
        <f t="shared" si="1963"/>
        <v>0</v>
      </c>
      <c r="FR231" s="1058">
        <f t="shared" si="1963"/>
        <v>0</v>
      </c>
      <c r="FS231" s="1058">
        <f t="shared" si="1963"/>
        <v>0</v>
      </c>
      <c r="FT231" s="1058">
        <f t="shared" si="1963"/>
        <v>0</v>
      </c>
      <c r="FU231" s="1058">
        <f t="shared" si="1963"/>
        <v>0</v>
      </c>
      <c r="FV231" s="1058">
        <f t="shared" si="1963"/>
        <v>0</v>
      </c>
      <c r="FW231" s="1058">
        <f t="shared" si="1963"/>
        <v>0</v>
      </c>
      <c r="FX231" s="1058">
        <f t="shared" si="1963"/>
        <v>0</v>
      </c>
      <c r="FY231" s="1058">
        <f t="shared" si="1963"/>
        <v>0</v>
      </c>
      <c r="FZ231" s="1058">
        <f t="shared" si="1963"/>
        <v>1</v>
      </c>
      <c r="GA231" s="1058">
        <f t="shared" si="1963"/>
        <v>1.5</v>
      </c>
      <c r="GB231" s="1058">
        <f t="shared" si="1963"/>
        <v>0</v>
      </c>
      <c r="GC231" s="1058">
        <f t="shared" si="1963"/>
        <v>0</v>
      </c>
      <c r="GE231" s="1058">
        <v>47</v>
      </c>
      <c r="GF231" s="1058">
        <v>2</v>
      </c>
      <c r="GG231" s="424"/>
      <c r="GH231" s="424"/>
      <c r="GI231" s="424"/>
      <c r="GJ231" s="424"/>
      <c r="GL231" s="559"/>
      <c r="GM231" s="559"/>
      <c r="GN231" s="431"/>
      <c r="GO231" s="18"/>
      <c r="GP231" s="18"/>
      <c r="GQ231" s="406"/>
      <c r="GR231" s="406"/>
    </row>
    <row r="232" spans="1:200" ht="24.75" customHeight="1" x14ac:dyDescent="0.45">
      <c r="A232" s="424"/>
      <c r="B232" s="990" t="s">
        <v>212</v>
      </c>
      <c r="C232" s="991" t="s">
        <v>202</v>
      </c>
      <c r="D232" s="426" t="s">
        <v>412</v>
      </c>
      <c r="E232" s="17" t="s">
        <v>169</v>
      </c>
      <c r="F232" s="17" t="s">
        <v>248</v>
      </c>
      <c r="G232" s="17">
        <v>5</v>
      </c>
      <c r="H232" s="17">
        <v>3</v>
      </c>
      <c r="I232" s="17">
        <v>2</v>
      </c>
      <c r="J232" s="563">
        <v>2</v>
      </c>
      <c r="K232" s="17">
        <v>2</v>
      </c>
      <c r="L232" s="9">
        <v>6</v>
      </c>
      <c r="M232" s="119">
        <f t="shared" si="1893"/>
        <v>6</v>
      </c>
      <c r="N232" s="73">
        <v>4</v>
      </c>
      <c r="O232" s="859">
        <f t="shared" si="1894"/>
        <v>8</v>
      </c>
      <c r="P232" s="891">
        <v>2</v>
      </c>
      <c r="Q232" s="859">
        <f t="shared" si="1895"/>
        <v>4</v>
      </c>
      <c r="R232" s="891"/>
      <c r="S232" s="859">
        <f t="shared" si="1896"/>
        <v>0</v>
      </c>
      <c r="T232" s="891"/>
      <c r="U232" s="892">
        <f t="shared" ref="U232:U233" si="1964">SUM(T232)*K232</f>
        <v>0</v>
      </c>
      <c r="V232" s="891"/>
      <c r="W232" s="892">
        <f>SUM(V232)*J232*1</f>
        <v>0</v>
      </c>
      <c r="X232" s="892">
        <f>SUM(J232*AX232*2+K232*AZ232*2)</f>
        <v>0</v>
      </c>
      <c r="Y232" s="859">
        <f t="shared" ref="Y232:Y233" si="1965">SUM(L232*5/100*J232)</f>
        <v>0.6</v>
      </c>
      <c r="Z232" s="891"/>
      <c r="AA232" s="892"/>
      <c r="AB232" s="891"/>
      <c r="AC232" s="859">
        <f t="shared" ref="AC232:AC235" si="1966">SUM(AB232)*3*H232/5</f>
        <v>0</v>
      </c>
      <c r="AD232" s="891"/>
      <c r="AE232" s="862">
        <f t="shared" ref="AE232:AE233" si="1967">SUM(AD232*H232*(30+4))</f>
        <v>0</v>
      </c>
      <c r="AF232" s="891"/>
      <c r="AG232" s="892">
        <f t="shared" ref="AG232:AG233" si="1968">SUM(AF232*H232*3)</f>
        <v>0</v>
      </c>
      <c r="AH232" s="891"/>
      <c r="AI232" s="892">
        <f t="shared" ref="AI232:AI234" si="1969">SUM(AH232*H232/3)</f>
        <v>0</v>
      </c>
      <c r="AJ232" s="891"/>
      <c r="AK232" s="892">
        <f t="shared" ref="AK232:AK233" si="1970">SUM(AJ232*H232*2/3)</f>
        <v>0</v>
      </c>
      <c r="AL232" s="891"/>
      <c r="AM232" s="859">
        <f>SUM(AL232*H232)</f>
        <v>0</v>
      </c>
      <c r="AN232" s="891"/>
      <c r="AO232" s="892">
        <f t="shared" ref="AO232:AO234" si="1971">SUM(AN232*J232)</f>
        <v>0</v>
      </c>
      <c r="AP232" s="891"/>
      <c r="AQ232" s="859">
        <f t="shared" ref="AQ232:AQ234" si="1972">SUM(AP232*H232*2)</f>
        <v>0</v>
      </c>
      <c r="AR232" s="891"/>
      <c r="AS232" s="892">
        <f t="shared" ref="AS232:AS233" si="1973">SUM(AR232*J232*2)</f>
        <v>0</v>
      </c>
      <c r="AT232" s="863"/>
      <c r="AU232" s="864">
        <f t="shared" si="1908"/>
        <v>0</v>
      </c>
      <c r="AV232" s="891"/>
      <c r="AW232" s="892">
        <f>SUM(AV232*H232/3)</f>
        <v>0</v>
      </c>
      <c r="AX232" s="891"/>
      <c r="AY232" s="892">
        <f t="shared" ref="AY232:AY233" si="1974">SUM(AX232*H232/3)</f>
        <v>0</v>
      </c>
      <c r="AZ232" s="891"/>
      <c r="BA232" s="892">
        <f>SUM(AZ232*K232*5*6)/2</f>
        <v>0</v>
      </c>
      <c r="BB232" s="891"/>
      <c r="BC232" s="892">
        <f>BB232*1*8</f>
        <v>0</v>
      </c>
      <c r="BD232" s="891"/>
      <c r="BE232" s="892">
        <f>SUM(BD232*50)</f>
        <v>0</v>
      </c>
      <c r="BF232" s="864">
        <f t="shared" si="1912"/>
        <v>12.6</v>
      </c>
      <c r="BG232" s="864">
        <f t="shared" si="1913"/>
        <v>12</v>
      </c>
      <c r="BH232" s="84"/>
      <c r="BI232" s="49"/>
      <c r="BJ232" s="424"/>
      <c r="BK232" s="424"/>
      <c r="BL232" s="424"/>
      <c r="BM232" s="424"/>
      <c r="BN232" s="982" t="s">
        <v>212</v>
      </c>
      <c r="BO232" s="983" t="s">
        <v>202</v>
      </c>
      <c r="BP232" s="884" t="s">
        <v>68</v>
      </c>
      <c r="BQ232" s="567" t="s">
        <v>169</v>
      </c>
      <c r="BR232" s="567" t="s">
        <v>173</v>
      </c>
      <c r="BS232" s="335">
        <v>4</v>
      </c>
      <c r="BT232" s="335">
        <v>9</v>
      </c>
      <c r="BU232" s="335">
        <v>1</v>
      </c>
      <c r="BV232" s="563">
        <v>1</v>
      </c>
      <c r="BW232" s="563">
        <v>1</v>
      </c>
      <c r="BX232" s="334">
        <v>16</v>
      </c>
      <c r="BY232" s="336">
        <f t="shared" ref="BY232" si="1975">SUM(BZ232+CB232+CD232+CF232+CH232)</f>
        <v>16</v>
      </c>
      <c r="BZ232" s="337">
        <v>8</v>
      </c>
      <c r="CA232" s="774">
        <f t="shared" ref="CA232" si="1976">SUM(BZ232)*BU232</f>
        <v>8</v>
      </c>
      <c r="CB232" s="808">
        <v>4</v>
      </c>
      <c r="CC232" s="774">
        <f t="shared" ref="CC232" si="1977">CB232*BV232</f>
        <v>4</v>
      </c>
      <c r="CD232" s="808">
        <v>4</v>
      </c>
      <c r="CE232" s="774">
        <f t="shared" ref="CE232" si="1978">SUM(CD232)*BV232</f>
        <v>4</v>
      </c>
      <c r="CF232" s="789"/>
      <c r="CG232" s="567">
        <f t="shared" ref="CG232" si="1979">SUM(CF232)*BW232</f>
        <v>0</v>
      </c>
      <c r="CH232" s="789"/>
      <c r="CI232" s="567">
        <f t="shared" ref="CI232" si="1980">SUM(CH232)*BV232*5</f>
        <v>0</v>
      </c>
      <c r="CJ232" s="567">
        <f t="shared" ref="CJ232" si="1981">SUM(BV232*DJ232*2+BW232*DL232*2)</f>
        <v>0</v>
      </c>
      <c r="CK232" s="774">
        <f>SUM(BX232*15/100*BV232)</f>
        <v>2.4</v>
      </c>
      <c r="CL232" s="789"/>
      <c r="CM232" s="567"/>
      <c r="CN232" s="789"/>
      <c r="CO232" s="774">
        <f t="shared" ref="CO232" si="1982">SUM(CN232)*3*BT232/5</f>
        <v>0</v>
      </c>
      <c r="CP232" s="789"/>
      <c r="CQ232" s="812">
        <f t="shared" ref="CQ232" si="1983">SUM(CP232*BT232*(30+4))</f>
        <v>0</v>
      </c>
      <c r="CR232" s="789"/>
      <c r="CS232" s="567">
        <f t="shared" ref="CS232" si="1984">SUM(CR232*BT232*3)</f>
        <v>0</v>
      </c>
      <c r="CT232" s="789"/>
      <c r="CU232" s="567">
        <f t="shared" ref="CU232" si="1985">SUM(CT232*BT232/3)</f>
        <v>0</v>
      </c>
      <c r="CV232" s="789"/>
      <c r="CW232" s="567">
        <f t="shared" ref="CW232" si="1986">SUM(CV232*BT232*2/3)</f>
        <v>0</v>
      </c>
      <c r="CX232" s="789">
        <v>1</v>
      </c>
      <c r="CY232" s="774">
        <f>SUM(CX232*BT232)*2</f>
        <v>18</v>
      </c>
      <c r="CZ232" s="789"/>
      <c r="DA232" s="567">
        <f t="shared" ref="DA232" si="1987">SUM(CZ232*BV232)</f>
        <v>0</v>
      </c>
      <c r="DB232" s="789"/>
      <c r="DC232" s="774">
        <f t="shared" ref="DC232" si="1988">SUM(DB232*BT232*2)</f>
        <v>0</v>
      </c>
      <c r="DD232" s="789">
        <v>1</v>
      </c>
      <c r="DE232" s="79">
        <f>DD232*BT232/3</f>
        <v>3</v>
      </c>
      <c r="DF232" s="790"/>
      <c r="DG232" s="567">
        <f t="shared" ref="DG232:DG237" si="1989">DF232*BT232/3</f>
        <v>0</v>
      </c>
      <c r="DH232" s="789"/>
      <c r="DI232" s="567">
        <f t="shared" ref="DI232" si="1990">SUM(DH232*BT232/3)</f>
        <v>0</v>
      </c>
      <c r="DJ232" s="789"/>
      <c r="DK232" s="567">
        <f t="shared" ref="DK232" si="1991">SUM(DJ232*BT232/3)</f>
        <v>0</v>
      </c>
      <c r="DL232" s="789"/>
      <c r="DM232" s="567">
        <f>SUM(DL232*BW232*5*6)/2</f>
        <v>0</v>
      </c>
      <c r="DN232" s="789"/>
      <c r="DO232" s="567">
        <f>DN232*1*8</f>
        <v>0</v>
      </c>
      <c r="DP232" s="789"/>
      <c r="DQ232" s="567">
        <f>SUM(DP232*50)</f>
        <v>0</v>
      </c>
      <c r="DR232" s="567">
        <f t="shared" si="1928"/>
        <v>39.4</v>
      </c>
      <c r="DS232" s="567">
        <f t="shared" si="1929"/>
        <v>19</v>
      </c>
      <c r="DT232" s="84"/>
      <c r="DU232" s="424"/>
      <c r="DV232" s="424"/>
      <c r="DW232" s="424"/>
      <c r="DX232" s="424"/>
      <c r="DY232" s="424"/>
      <c r="DZ232" s="965"/>
      <c r="EA232" s="972"/>
      <c r="EB232" s="611"/>
      <c r="EC232" s="424"/>
      <c r="ED232" s="424"/>
      <c r="EE232" s="424"/>
      <c r="EF232" s="424"/>
      <c r="EG232" s="424"/>
      <c r="EH232" s="424"/>
      <c r="EI232" s="424"/>
      <c r="EJ232" s="429">
        <f t="shared" si="1721"/>
        <v>22</v>
      </c>
      <c r="EK232" s="429">
        <f t="shared" si="1722"/>
        <v>22</v>
      </c>
      <c r="EL232" s="429">
        <f t="shared" si="1723"/>
        <v>12</v>
      </c>
      <c r="EM232" s="1058">
        <f t="shared" si="1724"/>
        <v>16</v>
      </c>
      <c r="EN232" s="1058">
        <f t="shared" si="1725"/>
        <v>6</v>
      </c>
      <c r="EO232" s="1058">
        <f t="shared" si="1726"/>
        <v>8</v>
      </c>
      <c r="EP232" s="1058">
        <f t="shared" si="1727"/>
        <v>4</v>
      </c>
      <c r="EQ232" s="1058">
        <f t="shared" si="1728"/>
        <v>4</v>
      </c>
      <c r="ER232" s="1058">
        <f t="shared" si="1729"/>
        <v>0</v>
      </c>
      <c r="ES232" s="1058">
        <f t="shared" si="1730"/>
        <v>0</v>
      </c>
      <c r="ET232" s="1058">
        <f t="shared" si="1731"/>
        <v>0</v>
      </c>
      <c r="EU232" s="1058">
        <f t="shared" si="1732"/>
        <v>0</v>
      </c>
      <c r="EV232" s="1058">
        <f t="shared" si="1733"/>
        <v>0</v>
      </c>
      <c r="EW232" s="1058">
        <f t="shared" si="1734"/>
        <v>3</v>
      </c>
      <c r="EX232" s="1058">
        <f t="shared" si="1735"/>
        <v>0</v>
      </c>
      <c r="EY232" s="1058">
        <f t="shared" si="1736"/>
        <v>0</v>
      </c>
      <c r="EZ232" s="1058">
        <f t="shared" si="1737"/>
        <v>0</v>
      </c>
      <c r="FA232" s="1058">
        <f t="shared" si="1738"/>
        <v>0</v>
      </c>
      <c r="FB232" s="1058">
        <f t="shared" si="1739"/>
        <v>0</v>
      </c>
      <c r="FC232" s="1058">
        <f t="shared" si="1740"/>
        <v>0</v>
      </c>
      <c r="FD232" s="1058">
        <f t="shared" si="1741"/>
        <v>0</v>
      </c>
      <c r="FE232" s="1058">
        <f t="shared" si="1742"/>
        <v>0</v>
      </c>
      <c r="FF232" s="1058">
        <f t="shared" si="1743"/>
        <v>0</v>
      </c>
      <c r="FG232" s="1058">
        <f t="shared" si="1744"/>
        <v>0</v>
      </c>
      <c r="FH232" s="1058">
        <f t="shared" si="1745"/>
        <v>0</v>
      </c>
      <c r="FI232" s="1058">
        <f t="shared" si="1746"/>
        <v>0</v>
      </c>
      <c r="FJ232" s="1058">
        <f t="shared" si="1747"/>
        <v>1</v>
      </c>
      <c r="FK232" s="1058">
        <f t="shared" si="1748"/>
        <v>18</v>
      </c>
      <c r="FL232" s="1058">
        <f t="shared" si="1749"/>
        <v>0</v>
      </c>
      <c r="FM232" s="1058">
        <f t="shared" si="1750"/>
        <v>0</v>
      </c>
      <c r="FN232" s="1058">
        <f t="shared" si="1751"/>
        <v>0</v>
      </c>
      <c r="FO232" s="1059">
        <f t="shared" si="1752"/>
        <v>0</v>
      </c>
      <c r="FP232" s="1058">
        <f t="shared" si="1753"/>
        <v>1</v>
      </c>
      <c r="FQ232" s="1058">
        <f t="shared" si="1754"/>
        <v>3</v>
      </c>
      <c r="FR232" s="1058">
        <f t="shared" si="1755"/>
        <v>0</v>
      </c>
      <c r="FS232" s="1058">
        <f t="shared" si="1756"/>
        <v>0</v>
      </c>
      <c r="FT232" s="1058">
        <f t="shared" si="1757"/>
        <v>0</v>
      </c>
      <c r="FU232" s="1058">
        <f t="shared" si="1758"/>
        <v>0</v>
      </c>
      <c r="FV232" s="1058">
        <f t="shared" si="1759"/>
        <v>0</v>
      </c>
      <c r="FW232" s="1058">
        <f t="shared" si="1760"/>
        <v>0</v>
      </c>
      <c r="FX232" s="1058">
        <f t="shared" si="1761"/>
        <v>0</v>
      </c>
      <c r="FY232" s="1058">
        <f t="shared" si="1762"/>
        <v>0</v>
      </c>
      <c r="FZ232" s="1058">
        <f t="shared" si="1763"/>
        <v>0</v>
      </c>
      <c r="GA232" s="1058">
        <f t="shared" si="1764"/>
        <v>0</v>
      </c>
      <c r="GB232" s="1058">
        <f t="shared" si="1765"/>
        <v>0</v>
      </c>
      <c r="GC232" s="1058">
        <f t="shared" si="1766"/>
        <v>0</v>
      </c>
      <c r="GE232" s="1058">
        <v>52</v>
      </c>
      <c r="GF232" s="1058">
        <v>31</v>
      </c>
      <c r="GG232" s="424"/>
      <c r="GH232" s="424"/>
      <c r="GI232" s="424"/>
      <c r="GJ232" s="424"/>
      <c r="GL232" s="559"/>
      <c r="GM232" s="559"/>
      <c r="GN232" s="431"/>
      <c r="GO232" s="18"/>
      <c r="GP232" s="18"/>
      <c r="GQ232" s="406"/>
      <c r="GR232" s="406"/>
    </row>
    <row r="233" spans="1:200" ht="24.95" customHeight="1" x14ac:dyDescent="0.45">
      <c r="A233" s="424"/>
      <c r="B233" s="982" t="s">
        <v>212</v>
      </c>
      <c r="C233" s="983" t="s">
        <v>202</v>
      </c>
      <c r="D233" s="942" t="s">
        <v>376</v>
      </c>
      <c r="E233" s="335" t="s">
        <v>169</v>
      </c>
      <c r="F233" s="335" t="s">
        <v>173</v>
      </c>
      <c r="G233" s="335">
        <v>3</v>
      </c>
      <c r="H233" s="335">
        <v>1</v>
      </c>
      <c r="I233" s="335">
        <v>1</v>
      </c>
      <c r="J233" s="563">
        <v>1</v>
      </c>
      <c r="K233" s="335">
        <v>1</v>
      </c>
      <c r="L233" s="566">
        <v>44</v>
      </c>
      <c r="M233" s="336">
        <f t="shared" ref="M233:M236" si="1992">SUM(N233+P233+R233+T233+V233)</f>
        <v>44</v>
      </c>
      <c r="N233" s="337">
        <v>24</v>
      </c>
      <c r="O233" s="859">
        <f t="shared" si="1894"/>
        <v>24</v>
      </c>
      <c r="P233" s="883">
        <v>14</v>
      </c>
      <c r="Q233" s="859">
        <f t="shared" si="1895"/>
        <v>14</v>
      </c>
      <c r="R233" s="883">
        <v>6</v>
      </c>
      <c r="S233" s="859">
        <f t="shared" si="1896"/>
        <v>6</v>
      </c>
      <c r="T233" s="883"/>
      <c r="U233" s="884">
        <f t="shared" si="1964"/>
        <v>0</v>
      </c>
      <c r="V233" s="883"/>
      <c r="W233" s="884">
        <f>SUM(V233)*J233*1</f>
        <v>0</v>
      </c>
      <c r="X233" s="884">
        <f>SUM(J233*AX233*2+K233*AZ233*2)</f>
        <v>0</v>
      </c>
      <c r="Y233" s="859">
        <f t="shared" si="1965"/>
        <v>2.2000000000000002</v>
      </c>
      <c r="Z233" s="883"/>
      <c r="AA233" s="884"/>
      <c r="AB233" s="883"/>
      <c r="AC233" s="859">
        <f t="shared" si="1966"/>
        <v>0</v>
      </c>
      <c r="AD233" s="883"/>
      <c r="AE233" s="862">
        <f t="shared" si="1967"/>
        <v>0</v>
      </c>
      <c r="AF233" s="883"/>
      <c r="AG233" s="884">
        <f t="shared" si="1968"/>
        <v>0</v>
      </c>
      <c r="AH233" s="883"/>
      <c r="AI233" s="884">
        <f t="shared" si="1969"/>
        <v>0</v>
      </c>
      <c r="AJ233" s="883"/>
      <c r="AK233" s="884">
        <f t="shared" si="1970"/>
        <v>0</v>
      </c>
      <c r="AL233" s="883">
        <v>1</v>
      </c>
      <c r="AM233" s="859">
        <f>SUM(AL233*H233)*2</f>
        <v>2</v>
      </c>
      <c r="AN233" s="883"/>
      <c r="AO233" s="884">
        <f t="shared" si="1971"/>
        <v>0</v>
      </c>
      <c r="AP233" s="883"/>
      <c r="AQ233" s="859">
        <f t="shared" si="1972"/>
        <v>0</v>
      </c>
      <c r="AR233" s="883"/>
      <c r="AS233" s="884">
        <f t="shared" si="1973"/>
        <v>0</v>
      </c>
      <c r="AT233" s="885"/>
      <c r="AU233" s="884">
        <f t="shared" si="1908"/>
        <v>0</v>
      </c>
      <c r="AV233" s="883"/>
      <c r="AW233" s="884">
        <f>SUM(AV233*H233/3)</f>
        <v>0</v>
      </c>
      <c r="AX233" s="883"/>
      <c r="AY233" s="884">
        <f t="shared" si="1974"/>
        <v>0</v>
      </c>
      <c r="AZ233" s="883"/>
      <c r="BA233" s="884">
        <f>SUM(AZ233*K233*5*6)/2</f>
        <v>0</v>
      </c>
      <c r="BB233" s="883"/>
      <c r="BC233" s="884">
        <f>BB233*1*8</f>
        <v>0</v>
      </c>
      <c r="BD233" s="883"/>
      <c r="BE233" s="884">
        <f>SUM(BD233*50)</f>
        <v>0</v>
      </c>
      <c r="BF233" s="884">
        <f t="shared" si="1912"/>
        <v>48.2</v>
      </c>
      <c r="BG233" s="884">
        <f t="shared" si="1913"/>
        <v>44</v>
      </c>
      <c r="BH233" s="84"/>
      <c r="BI233" s="49"/>
      <c r="BJ233" s="424"/>
      <c r="BK233" s="424"/>
      <c r="BL233" s="424"/>
      <c r="BM233" s="424"/>
      <c r="BN233" s="982" t="s">
        <v>401</v>
      </c>
      <c r="BO233" s="983" t="s">
        <v>202</v>
      </c>
      <c r="BP233" s="884" t="s">
        <v>68</v>
      </c>
      <c r="BQ233" s="335" t="s">
        <v>169</v>
      </c>
      <c r="BR233" s="567" t="s">
        <v>334</v>
      </c>
      <c r="BS233" s="335">
        <v>8</v>
      </c>
      <c r="BT233" s="335">
        <v>1</v>
      </c>
      <c r="BU233" s="335">
        <v>1</v>
      </c>
      <c r="BV233" s="563">
        <v>1</v>
      </c>
      <c r="BW233" s="563">
        <v>1</v>
      </c>
      <c r="BX233" s="335"/>
      <c r="BY233" s="336">
        <f>SUM(BZ233+CB233+CD233+CF233+CH233)</f>
        <v>0</v>
      </c>
      <c r="BZ233" s="337"/>
      <c r="CA233" s="774">
        <f>SUM(BZ233)*BU233</f>
        <v>0</v>
      </c>
      <c r="CB233" s="808"/>
      <c r="CC233" s="774">
        <f>CB233*BV233</f>
        <v>0</v>
      </c>
      <c r="CD233" s="808"/>
      <c r="CE233" s="774">
        <f>SUM(CD233)*BV233</f>
        <v>0</v>
      </c>
      <c r="CF233" s="789"/>
      <c r="CG233" s="567">
        <f>SUM(CF233)*BW233</f>
        <v>0</v>
      </c>
      <c r="CH233" s="789"/>
      <c r="CI233" s="567">
        <f>SUM(CH233)*BV233*5</f>
        <v>0</v>
      </c>
      <c r="CJ233" s="567">
        <v>0</v>
      </c>
      <c r="CK233" s="774">
        <f>SUM(BX233*5/100*BV233)</f>
        <v>0</v>
      </c>
      <c r="CL233" s="789"/>
      <c r="CM233" s="567"/>
      <c r="CN233" s="789">
        <v>2</v>
      </c>
      <c r="CO233" s="774">
        <f>CN233*BT233</f>
        <v>2</v>
      </c>
      <c r="CP233" s="789"/>
      <c r="CQ233" s="812">
        <f>SUM(CP233*BT233*(30+4))</f>
        <v>0</v>
      </c>
      <c r="CR233" s="789"/>
      <c r="CS233" s="567">
        <f>SUM(CR233*BT233*3)</f>
        <v>0</v>
      </c>
      <c r="CT233" s="789"/>
      <c r="CU233" s="567">
        <f>SUM(CT233*BT233/3)</f>
        <v>0</v>
      </c>
      <c r="CV233" s="789"/>
      <c r="CW233" s="567">
        <f>SUM(CV233*BT233*2/3)</f>
        <v>0</v>
      </c>
      <c r="CX233" s="789"/>
      <c r="CY233" s="774">
        <f>SUM(CX233*BT233)</f>
        <v>0</v>
      </c>
      <c r="CZ233" s="789"/>
      <c r="DA233" s="567">
        <f>SUM(CZ233*BV233)</f>
        <v>0</v>
      </c>
      <c r="DB233" s="789"/>
      <c r="DC233" s="774">
        <f>DB233*BT233/3</f>
        <v>0</v>
      </c>
      <c r="DD233" s="789"/>
      <c r="DE233" s="567">
        <f>SUM(DD233*BV233*2)</f>
        <v>0</v>
      </c>
      <c r="DF233" s="790"/>
      <c r="DG233" s="567">
        <f t="shared" si="1989"/>
        <v>0</v>
      </c>
      <c r="DH233" s="789"/>
      <c r="DI233" s="567">
        <f>SUM(DH233*BT233/3)</f>
        <v>0</v>
      </c>
      <c r="DJ233" s="789"/>
      <c r="DK233" s="567">
        <f>SUM(DJ233*BT233/3)</f>
        <v>0</v>
      </c>
      <c r="DL233" s="789"/>
      <c r="DM233" s="567">
        <f>SUM(DL233*BW233*5*6)</f>
        <v>0</v>
      </c>
      <c r="DN233" s="789"/>
      <c r="DO233" s="567">
        <f>SUM(DN233*BW233*5*4)</f>
        <v>0</v>
      </c>
      <c r="DP233" s="789"/>
      <c r="DQ233" s="567">
        <f>SUM(DP233*50)/2</f>
        <v>0</v>
      </c>
      <c r="DR233" s="567">
        <f t="shared" si="1928"/>
        <v>2</v>
      </c>
      <c r="DS233" s="567">
        <f t="shared" si="1929"/>
        <v>0</v>
      </c>
      <c r="DT233" s="84"/>
      <c r="DU233" s="424"/>
      <c r="DV233" s="424"/>
      <c r="DW233" s="424"/>
      <c r="DX233" s="424"/>
      <c r="DY233" s="424"/>
      <c r="DZ233" s="965"/>
      <c r="EA233" s="972"/>
      <c r="EB233" s="611"/>
      <c r="EC233" s="424"/>
      <c r="ED233" s="424"/>
      <c r="EE233" s="424"/>
      <c r="EF233" s="424"/>
      <c r="EG233" s="424"/>
      <c r="EH233" s="424"/>
      <c r="EI233" s="424"/>
      <c r="EJ233" s="429">
        <f t="shared" si="1721"/>
        <v>44</v>
      </c>
      <c r="EK233" s="429">
        <f t="shared" si="1722"/>
        <v>44</v>
      </c>
      <c r="EL233" s="429">
        <f t="shared" si="1723"/>
        <v>24</v>
      </c>
      <c r="EM233" s="1058">
        <f t="shared" si="1724"/>
        <v>24</v>
      </c>
      <c r="EN233" s="1058">
        <f t="shared" si="1725"/>
        <v>14</v>
      </c>
      <c r="EO233" s="1058">
        <f t="shared" si="1726"/>
        <v>14</v>
      </c>
      <c r="EP233" s="1058">
        <f t="shared" si="1727"/>
        <v>6</v>
      </c>
      <c r="EQ233" s="1058">
        <f t="shared" si="1728"/>
        <v>6</v>
      </c>
      <c r="ER233" s="1058">
        <f t="shared" si="1729"/>
        <v>0</v>
      </c>
      <c r="ES233" s="1058">
        <f t="shared" si="1730"/>
        <v>0</v>
      </c>
      <c r="ET233" s="1058">
        <f t="shared" si="1731"/>
        <v>0</v>
      </c>
      <c r="EU233" s="1058">
        <f t="shared" si="1732"/>
        <v>0</v>
      </c>
      <c r="EV233" s="1058">
        <f t="shared" si="1733"/>
        <v>0</v>
      </c>
      <c r="EW233" s="1058">
        <f t="shared" si="1734"/>
        <v>2.2000000000000002</v>
      </c>
      <c r="EX233" s="1058">
        <f t="shared" si="1735"/>
        <v>0</v>
      </c>
      <c r="EY233" s="1058">
        <f t="shared" si="1736"/>
        <v>0</v>
      </c>
      <c r="EZ233" s="1058">
        <f t="shared" si="1737"/>
        <v>2</v>
      </c>
      <c r="FA233" s="1058">
        <f t="shared" si="1738"/>
        <v>2</v>
      </c>
      <c r="FB233" s="1058">
        <f t="shared" si="1739"/>
        <v>0</v>
      </c>
      <c r="FC233" s="1058">
        <f t="shared" si="1740"/>
        <v>0</v>
      </c>
      <c r="FD233" s="1058">
        <f t="shared" si="1741"/>
        <v>0</v>
      </c>
      <c r="FE233" s="1058">
        <f t="shared" si="1742"/>
        <v>0</v>
      </c>
      <c r="FF233" s="1058">
        <f t="shared" si="1743"/>
        <v>0</v>
      </c>
      <c r="FG233" s="1058">
        <f t="shared" si="1744"/>
        <v>0</v>
      </c>
      <c r="FH233" s="1058">
        <f t="shared" si="1745"/>
        <v>0</v>
      </c>
      <c r="FI233" s="1058">
        <f t="shared" si="1746"/>
        <v>0</v>
      </c>
      <c r="FJ233" s="1058">
        <f t="shared" si="1747"/>
        <v>1</v>
      </c>
      <c r="FK233" s="1058">
        <f t="shared" si="1748"/>
        <v>2</v>
      </c>
      <c r="FL233" s="1058">
        <f t="shared" si="1749"/>
        <v>0</v>
      </c>
      <c r="FM233" s="1058">
        <f t="shared" si="1750"/>
        <v>0</v>
      </c>
      <c r="FN233" s="1058">
        <f t="shared" si="1751"/>
        <v>0</v>
      </c>
      <c r="FO233" s="1059">
        <f t="shared" si="1752"/>
        <v>0</v>
      </c>
      <c r="FP233" s="1058">
        <f t="shared" si="1753"/>
        <v>0</v>
      </c>
      <c r="FQ233" s="1058">
        <f t="shared" si="1754"/>
        <v>0</v>
      </c>
      <c r="FR233" s="1058">
        <f t="shared" si="1755"/>
        <v>0</v>
      </c>
      <c r="FS233" s="1058">
        <f t="shared" si="1756"/>
        <v>0</v>
      </c>
      <c r="FT233" s="1058">
        <f t="shared" si="1757"/>
        <v>0</v>
      </c>
      <c r="FU233" s="1058">
        <f t="shared" si="1758"/>
        <v>0</v>
      </c>
      <c r="FV233" s="1058">
        <f t="shared" si="1759"/>
        <v>0</v>
      </c>
      <c r="FW233" s="1058">
        <f t="shared" si="1760"/>
        <v>0</v>
      </c>
      <c r="FX233" s="1058">
        <f t="shared" si="1761"/>
        <v>0</v>
      </c>
      <c r="FY233" s="1058">
        <f t="shared" si="1762"/>
        <v>0</v>
      </c>
      <c r="FZ233" s="1058">
        <f t="shared" si="1763"/>
        <v>0</v>
      </c>
      <c r="GA233" s="1058">
        <f t="shared" si="1764"/>
        <v>0</v>
      </c>
      <c r="GB233" s="1058">
        <f t="shared" si="1765"/>
        <v>0</v>
      </c>
      <c r="GC233" s="1058">
        <f t="shared" si="1766"/>
        <v>0</v>
      </c>
      <c r="GE233" s="1058">
        <v>50.2</v>
      </c>
      <c r="GF233" s="1058">
        <v>44</v>
      </c>
      <c r="GG233" s="424"/>
      <c r="GH233" s="424"/>
      <c r="GI233" s="424"/>
      <c r="GJ233" s="424"/>
      <c r="GL233" s="559"/>
      <c r="GM233" s="559"/>
      <c r="GN233" s="431"/>
      <c r="GO233" s="18"/>
      <c r="GP233" s="18"/>
      <c r="GQ233" s="406"/>
      <c r="GR233" s="406"/>
    </row>
    <row r="234" spans="1:200" ht="24.95" customHeight="1" x14ac:dyDescent="0.45">
      <c r="A234" s="424"/>
      <c r="B234" s="955" t="s">
        <v>150</v>
      </c>
      <c r="C234" s="956" t="s">
        <v>186</v>
      </c>
      <c r="D234" s="932" t="s">
        <v>140</v>
      </c>
      <c r="E234" s="160" t="s">
        <v>233</v>
      </c>
      <c r="F234" s="160" t="s">
        <v>180</v>
      </c>
      <c r="G234" s="260">
        <v>5</v>
      </c>
      <c r="H234" s="160">
        <v>2</v>
      </c>
      <c r="I234" s="160">
        <v>1</v>
      </c>
      <c r="J234" s="563">
        <v>1</v>
      </c>
      <c r="K234" s="160">
        <v>1</v>
      </c>
      <c r="L234" s="159"/>
      <c r="M234" s="259">
        <f t="shared" si="1992"/>
        <v>0</v>
      </c>
      <c r="N234" s="258"/>
      <c r="O234" s="859">
        <f t="shared" si="1894"/>
        <v>0</v>
      </c>
      <c r="P234" s="860"/>
      <c r="Q234" s="859">
        <f t="shared" si="1895"/>
        <v>0</v>
      </c>
      <c r="R234" s="860"/>
      <c r="S234" s="859">
        <f t="shared" si="1896"/>
        <v>0</v>
      </c>
      <c r="T234" s="860"/>
      <c r="U234" s="861">
        <f t="shared" ref="U234" si="1993">SUM(T234)*K234</f>
        <v>0</v>
      </c>
      <c r="V234" s="860"/>
      <c r="W234" s="861">
        <f t="shared" ref="W234" si="1994">SUM(V234)*J234*5</f>
        <v>0</v>
      </c>
      <c r="X234" s="861"/>
      <c r="Y234" s="865">
        <f>SUM(L234*15/100*J234)</f>
        <v>0</v>
      </c>
      <c r="Z234" s="860"/>
      <c r="AA234" s="861"/>
      <c r="AB234" s="860"/>
      <c r="AC234" s="859">
        <f t="shared" si="1966"/>
        <v>0</v>
      </c>
      <c r="AD234" s="860">
        <v>1</v>
      </c>
      <c r="AE234" s="862">
        <f>SUM(AD234*H234*(40))</f>
        <v>80</v>
      </c>
      <c r="AF234" s="860"/>
      <c r="AG234" s="861">
        <f t="shared" ref="AG234" si="1995">SUM(AF234*H234*3)</f>
        <v>0</v>
      </c>
      <c r="AH234" s="861"/>
      <c r="AI234" s="861">
        <f t="shared" si="1969"/>
        <v>0</v>
      </c>
      <c r="AJ234" s="860"/>
      <c r="AK234" s="861">
        <f t="shared" ref="AK234" si="1996">SUM(AJ234*H234*2/3)</f>
        <v>0</v>
      </c>
      <c r="AL234" s="860"/>
      <c r="AM234" s="859">
        <f t="shared" ref="AM234" si="1997">SUM(AL234*H234)</f>
        <v>0</v>
      </c>
      <c r="AN234" s="860"/>
      <c r="AO234" s="861">
        <f t="shared" si="1971"/>
        <v>0</v>
      </c>
      <c r="AP234" s="860"/>
      <c r="AQ234" s="859">
        <f t="shared" si="1972"/>
        <v>0</v>
      </c>
      <c r="AR234" s="860"/>
      <c r="AS234" s="861">
        <f>SUM(J234*AR234*6)</f>
        <v>0</v>
      </c>
      <c r="AT234" s="863"/>
      <c r="AU234" s="864">
        <f t="shared" si="1908"/>
        <v>0</v>
      </c>
      <c r="AV234" s="860"/>
      <c r="AW234" s="861">
        <f t="shared" ref="AW234" si="1998">SUM(AV234*H234/3)</f>
        <v>0</v>
      </c>
      <c r="AX234" s="860"/>
      <c r="AY234" s="861">
        <f>AX234*H234/3</f>
        <v>0</v>
      </c>
      <c r="AZ234" s="861"/>
      <c r="BA234" s="861">
        <f>SUM(AZ234*H234*2*2/3)</f>
        <v>0</v>
      </c>
      <c r="BB234" s="860"/>
      <c r="BC234" s="861">
        <f t="shared" ref="BC234" si="1999">SUM(BB234*K234*4*6)</f>
        <v>0</v>
      </c>
      <c r="BD234" s="860"/>
      <c r="BE234" s="861">
        <f t="shared" ref="BE234:BE235" si="2000">SUM(BD234*50)</f>
        <v>0</v>
      </c>
      <c r="BF234" s="864">
        <f t="shared" si="1912"/>
        <v>80</v>
      </c>
      <c r="BG234" s="864">
        <f t="shared" si="1913"/>
        <v>0</v>
      </c>
      <c r="BH234" s="84"/>
      <c r="BI234" s="424"/>
      <c r="BJ234" s="424"/>
      <c r="BK234" s="424"/>
      <c r="BL234" s="424"/>
      <c r="BM234" s="424"/>
      <c r="BN234" s="982" t="s">
        <v>401</v>
      </c>
      <c r="BO234" s="1035" t="s">
        <v>692</v>
      </c>
      <c r="BP234" s="884" t="s">
        <v>376</v>
      </c>
      <c r="BQ234" s="335" t="s">
        <v>169</v>
      </c>
      <c r="BR234" s="567" t="s">
        <v>248</v>
      </c>
      <c r="BS234" s="335">
        <v>6</v>
      </c>
      <c r="BT234" s="335">
        <v>1</v>
      </c>
      <c r="BU234" s="335">
        <v>1</v>
      </c>
      <c r="BV234" s="563">
        <v>1</v>
      </c>
      <c r="BW234" s="563">
        <v>1</v>
      </c>
      <c r="BX234" s="335"/>
      <c r="BY234" s="336">
        <f>SUM(BZ234+CB234+CD234+CF234+CH234)</f>
        <v>0</v>
      </c>
      <c r="BZ234" s="337"/>
      <c r="CA234" s="774">
        <f t="shared" ref="CA234" si="2001">SUM(BZ234)*BU234</f>
        <v>0</v>
      </c>
      <c r="CB234" s="808"/>
      <c r="CC234" s="774">
        <f>CB234*BV234</f>
        <v>0</v>
      </c>
      <c r="CD234" s="808"/>
      <c r="CE234" s="774">
        <f t="shared" ref="CE234" si="2002">SUM(CD234)*BV234</f>
        <v>0</v>
      </c>
      <c r="CF234" s="789"/>
      <c r="CG234" s="567">
        <f t="shared" ref="CG234" si="2003">SUM(CF234)*BW234</f>
        <v>0</v>
      </c>
      <c r="CH234" s="789"/>
      <c r="CI234" s="567">
        <f t="shared" ref="CI234" si="2004">SUM(CH234)*BV234*5</f>
        <v>0</v>
      </c>
      <c r="CJ234" s="567">
        <v>0</v>
      </c>
      <c r="CK234" s="774">
        <f>SUM(BX234*5/100*BV234)</f>
        <v>0</v>
      </c>
      <c r="CL234" s="789"/>
      <c r="CM234" s="567"/>
      <c r="CN234" s="789">
        <v>2</v>
      </c>
      <c r="CO234" s="774">
        <f>BT234*2</f>
        <v>2</v>
      </c>
      <c r="CP234" s="789"/>
      <c r="CQ234" s="812">
        <f t="shared" ref="CQ234" si="2005">SUM(CP234*BT234*(30+4))</f>
        <v>0</v>
      </c>
      <c r="CR234" s="789"/>
      <c r="CS234" s="567">
        <f t="shared" ref="CS234" si="2006">SUM(CR234*BT234*3)</f>
        <v>0</v>
      </c>
      <c r="CT234" s="789"/>
      <c r="CU234" s="567">
        <f t="shared" ref="CU234" si="2007">SUM(CT234*BT234/3)</f>
        <v>0</v>
      </c>
      <c r="CV234" s="789"/>
      <c r="CW234" s="567">
        <f t="shared" ref="CW234" si="2008">SUM(CV234*BT234*2/3)</f>
        <v>0</v>
      </c>
      <c r="CX234" s="789"/>
      <c r="CY234" s="774">
        <f>SUM(CX234*BT234)</f>
        <v>0</v>
      </c>
      <c r="CZ234" s="789"/>
      <c r="DA234" s="567">
        <f t="shared" ref="DA234" si="2009">SUM(CZ234*BV234)</f>
        <v>0</v>
      </c>
      <c r="DB234" s="789"/>
      <c r="DC234" s="774">
        <f>DB234*BT234/3</f>
        <v>0</v>
      </c>
      <c r="DD234" s="789"/>
      <c r="DE234" s="567">
        <f>SUM(DD234*BV234*2)</f>
        <v>0</v>
      </c>
      <c r="DF234" s="790"/>
      <c r="DG234" s="567">
        <f t="shared" si="1989"/>
        <v>0</v>
      </c>
      <c r="DH234" s="789"/>
      <c r="DI234" s="567">
        <f>SUM(DH234*BT234/3)</f>
        <v>0</v>
      </c>
      <c r="DJ234" s="789"/>
      <c r="DK234" s="567">
        <f>SUM(DJ234*BT234/3)</f>
        <v>0</v>
      </c>
      <c r="DL234" s="789"/>
      <c r="DM234" s="567">
        <f>SUM(DL234*BW234*5*6)</f>
        <v>0</v>
      </c>
      <c r="DN234" s="789"/>
      <c r="DO234" s="567">
        <f>SUM(DN234*BW234*5*4)</f>
        <v>0</v>
      </c>
      <c r="DP234" s="789"/>
      <c r="DQ234" s="567">
        <f>SUM(DP234*50)/2</f>
        <v>0</v>
      </c>
      <c r="DR234" s="567">
        <f t="shared" si="1928"/>
        <v>2</v>
      </c>
      <c r="DS234" s="567">
        <f t="shared" si="1929"/>
        <v>0</v>
      </c>
      <c r="DT234" s="84"/>
      <c r="DU234" s="424"/>
      <c r="DV234" s="424"/>
      <c r="DW234" s="424"/>
      <c r="DX234" s="424"/>
      <c r="DY234" s="424"/>
      <c r="DZ234" s="965"/>
      <c r="EA234" s="972"/>
      <c r="EB234" s="611"/>
      <c r="EC234" s="424"/>
      <c r="ED234" s="424"/>
      <c r="EE234" s="424"/>
      <c r="EF234" s="424"/>
      <c r="EG234" s="424"/>
      <c r="EH234" s="424"/>
      <c r="EI234" s="424"/>
      <c r="EJ234" s="429">
        <f t="shared" si="1721"/>
        <v>0</v>
      </c>
      <c r="EK234" s="429">
        <f t="shared" si="1722"/>
        <v>0</v>
      </c>
      <c r="EL234" s="429">
        <f t="shared" si="1723"/>
        <v>0</v>
      </c>
      <c r="EM234" s="1058">
        <f t="shared" si="1724"/>
        <v>0</v>
      </c>
      <c r="EN234" s="1058">
        <f t="shared" si="1725"/>
        <v>0</v>
      </c>
      <c r="EO234" s="1058">
        <f t="shared" si="1726"/>
        <v>0</v>
      </c>
      <c r="EP234" s="1058">
        <f t="shared" si="1727"/>
        <v>0</v>
      </c>
      <c r="EQ234" s="1058">
        <f t="shared" si="1728"/>
        <v>0</v>
      </c>
      <c r="ER234" s="1058">
        <f t="shared" si="1729"/>
        <v>0</v>
      </c>
      <c r="ES234" s="1058">
        <f t="shared" si="1730"/>
        <v>0</v>
      </c>
      <c r="ET234" s="1058">
        <f t="shared" si="1731"/>
        <v>0</v>
      </c>
      <c r="EU234" s="1058">
        <f t="shared" si="1732"/>
        <v>0</v>
      </c>
      <c r="EV234" s="1058">
        <f t="shared" si="1733"/>
        <v>0</v>
      </c>
      <c r="EW234" s="1058">
        <f t="shared" si="1734"/>
        <v>0</v>
      </c>
      <c r="EX234" s="1058">
        <f t="shared" si="1735"/>
        <v>0</v>
      </c>
      <c r="EY234" s="1058">
        <f t="shared" si="1736"/>
        <v>0</v>
      </c>
      <c r="EZ234" s="1058">
        <f t="shared" si="1737"/>
        <v>2</v>
      </c>
      <c r="FA234" s="1058">
        <f t="shared" si="1738"/>
        <v>2</v>
      </c>
      <c r="FB234" s="1058">
        <f t="shared" si="1739"/>
        <v>1</v>
      </c>
      <c r="FC234" s="1058">
        <f t="shared" si="1740"/>
        <v>80</v>
      </c>
      <c r="FD234" s="1058">
        <f t="shared" si="1741"/>
        <v>0</v>
      </c>
      <c r="FE234" s="1058">
        <f t="shared" si="1742"/>
        <v>0</v>
      </c>
      <c r="FF234" s="1058">
        <f t="shared" si="1743"/>
        <v>0</v>
      </c>
      <c r="FG234" s="1058">
        <f t="shared" si="1744"/>
        <v>0</v>
      </c>
      <c r="FH234" s="1058">
        <f t="shared" si="1745"/>
        <v>0</v>
      </c>
      <c r="FI234" s="1058">
        <f t="shared" si="1746"/>
        <v>0</v>
      </c>
      <c r="FJ234" s="1058">
        <f t="shared" si="1747"/>
        <v>0</v>
      </c>
      <c r="FK234" s="1058">
        <f t="shared" si="1748"/>
        <v>0</v>
      </c>
      <c r="FL234" s="1058">
        <f t="shared" si="1749"/>
        <v>0</v>
      </c>
      <c r="FM234" s="1058">
        <f t="shared" si="1750"/>
        <v>0</v>
      </c>
      <c r="FN234" s="1058">
        <f t="shared" si="1751"/>
        <v>0</v>
      </c>
      <c r="FO234" s="1059">
        <f t="shared" si="1752"/>
        <v>0</v>
      </c>
      <c r="FP234" s="1058">
        <f t="shared" si="1753"/>
        <v>0</v>
      </c>
      <c r="FQ234" s="1058">
        <f t="shared" si="1754"/>
        <v>0</v>
      </c>
      <c r="FR234" s="1058">
        <f t="shared" si="1755"/>
        <v>0</v>
      </c>
      <c r="FS234" s="1058">
        <f t="shared" si="1756"/>
        <v>0</v>
      </c>
      <c r="FT234" s="1058">
        <f t="shared" si="1757"/>
        <v>0</v>
      </c>
      <c r="FU234" s="1058">
        <f t="shared" si="1758"/>
        <v>0</v>
      </c>
      <c r="FV234" s="1058">
        <f t="shared" si="1759"/>
        <v>0</v>
      </c>
      <c r="FW234" s="1058">
        <f t="shared" si="1760"/>
        <v>0</v>
      </c>
      <c r="FX234" s="1058">
        <f t="shared" si="1761"/>
        <v>0</v>
      </c>
      <c r="FY234" s="1058">
        <f t="shared" si="1762"/>
        <v>0</v>
      </c>
      <c r="FZ234" s="1058">
        <f t="shared" si="1763"/>
        <v>0</v>
      </c>
      <c r="GA234" s="1058">
        <f t="shared" si="1764"/>
        <v>0</v>
      </c>
      <c r="GB234" s="1058">
        <f t="shared" si="1765"/>
        <v>0</v>
      </c>
      <c r="GC234" s="1058">
        <f t="shared" si="1766"/>
        <v>0</v>
      </c>
      <c r="GE234" s="1058">
        <v>82</v>
      </c>
      <c r="GF234" s="1058">
        <v>0</v>
      </c>
      <c r="GG234" s="424"/>
      <c r="GH234" s="424"/>
      <c r="GI234" s="424"/>
      <c r="GJ234" s="424"/>
      <c r="GL234" s="559"/>
      <c r="GM234" s="559"/>
      <c r="GN234" s="431"/>
      <c r="GO234" s="18"/>
      <c r="GP234" s="18"/>
      <c r="GQ234" s="406"/>
      <c r="GR234" s="406"/>
    </row>
    <row r="235" spans="1:200" ht="24.95" customHeight="1" x14ac:dyDescent="0.45">
      <c r="A235" s="424"/>
      <c r="B235" s="992" t="s">
        <v>559</v>
      </c>
      <c r="C235" s="968" t="s">
        <v>186</v>
      </c>
      <c r="D235" s="937" t="s">
        <v>140</v>
      </c>
      <c r="E235" s="254" t="s">
        <v>233</v>
      </c>
      <c r="F235" s="254" t="s">
        <v>180</v>
      </c>
      <c r="G235" s="255">
        <v>5</v>
      </c>
      <c r="H235" s="160">
        <v>13</v>
      </c>
      <c r="I235" s="160">
        <v>1</v>
      </c>
      <c r="J235" s="563">
        <v>1</v>
      </c>
      <c r="K235" s="160">
        <v>1</v>
      </c>
      <c r="L235" s="261"/>
      <c r="M235" s="266">
        <f t="shared" si="1992"/>
        <v>0</v>
      </c>
      <c r="N235" s="261"/>
      <c r="O235" s="859">
        <f>SUM(N235)*I235</f>
        <v>0</v>
      </c>
      <c r="P235" s="861"/>
      <c r="Q235" s="859">
        <f t="shared" ref="Q235" si="2010">J235*P235</f>
        <v>0</v>
      </c>
      <c r="R235" s="861"/>
      <c r="S235" s="859">
        <f t="shared" si="1896"/>
        <v>0</v>
      </c>
      <c r="T235" s="860"/>
      <c r="U235" s="861">
        <f t="shared" ref="U235" si="2011">SUM(T235)*K235</f>
        <v>0</v>
      </c>
      <c r="V235" s="860"/>
      <c r="W235" s="861">
        <f t="shared" ref="W235" si="2012">SUM(V235)*J235*5</f>
        <v>0</v>
      </c>
      <c r="X235" s="861">
        <v>0</v>
      </c>
      <c r="Y235" s="865">
        <f>SUM(L235*15/100*J235)</f>
        <v>0</v>
      </c>
      <c r="Z235" s="860"/>
      <c r="AA235" s="861"/>
      <c r="AB235" s="860"/>
      <c r="AC235" s="859">
        <f t="shared" si="1966"/>
        <v>0</v>
      </c>
      <c r="AD235" s="860"/>
      <c r="AE235" s="862">
        <f>SUM(AD235*H235*(30))</f>
        <v>0</v>
      </c>
      <c r="AF235" s="860"/>
      <c r="AG235" s="861">
        <f t="shared" ref="AG235:AG236" si="2013">SUM(AF235*H235*3)</f>
        <v>0</v>
      </c>
      <c r="AH235" s="860"/>
      <c r="AI235" s="861">
        <f>SUM(AH235*H235/3)</f>
        <v>0</v>
      </c>
      <c r="AJ235" s="860"/>
      <c r="AK235" s="861">
        <f>SUM(AJ235*H235*2/3)</f>
        <v>0</v>
      </c>
      <c r="AL235" s="860"/>
      <c r="AM235" s="859">
        <f>SUM(AL235*H235*2)</f>
        <v>0</v>
      </c>
      <c r="AN235" s="860"/>
      <c r="AO235" s="861">
        <f>SUM(AN235*J235*2)</f>
        <v>0</v>
      </c>
      <c r="AP235" s="860">
        <v>1</v>
      </c>
      <c r="AQ235" s="859">
        <f>H235*AP235/3</f>
        <v>4.333333333333333</v>
      </c>
      <c r="AR235" s="860"/>
      <c r="AS235" s="861">
        <f t="shared" ref="AS235" si="2014">SUM(J235*AR235*6)</f>
        <v>0</v>
      </c>
      <c r="AT235" s="863"/>
      <c r="AU235" s="864">
        <f t="shared" si="1908"/>
        <v>0</v>
      </c>
      <c r="AV235" s="860"/>
      <c r="AW235" s="861">
        <f>SUM(J235*AV235*6)</f>
        <v>0</v>
      </c>
      <c r="AX235" s="860"/>
      <c r="AY235" s="861">
        <f>AX235*H235/3</f>
        <v>0</v>
      </c>
      <c r="AZ235" s="860"/>
      <c r="BA235" s="861">
        <f>AZ235*J235*8*1</f>
        <v>0</v>
      </c>
      <c r="BB235" s="860"/>
      <c r="BC235" s="861">
        <f t="shared" ref="BC235" si="2015">SUM(BB235*K235*4*6)</f>
        <v>0</v>
      </c>
      <c r="BD235" s="860"/>
      <c r="BE235" s="861">
        <f t="shared" si="2000"/>
        <v>0</v>
      </c>
      <c r="BF235" s="864">
        <f t="shared" si="1912"/>
        <v>4.333333333333333</v>
      </c>
      <c r="BG235" s="864">
        <f t="shared" si="1913"/>
        <v>4.333333333333333</v>
      </c>
      <c r="BH235" s="84"/>
      <c r="BI235" s="424"/>
      <c r="BJ235" s="424"/>
      <c r="BK235" s="424"/>
      <c r="BL235" s="424"/>
      <c r="BM235" s="424"/>
      <c r="BN235" s="988" t="s">
        <v>415</v>
      </c>
      <c r="BO235" s="989" t="s">
        <v>202</v>
      </c>
      <c r="BP235" s="944" t="s">
        <v>68</v>
      </c>
      <c r="BQ235" s="740" t="s">
        <v>169</v>
      </c>
      <c r="BR235" s="740" t="s">
        <v>248</v>
      </c>
      <c r="BS235" s="740">
        <v>6</v>
      </c>
      <c r="BT235" s="740">
        <v>4</v>
      </c>
      <c r="BU235" s="740">
        <v>1</v>
      </c>
      <c r="BV235" s="563">
        <v>1</v>
      </c>
      <c r="BW235" s="563">
        <v>1</v>
      </c>
      <c r="BX235" s="739"/>
      <c r="BY235" s="742">
        <f t="shared" ref="BY235" si="2016">SUM(BZ235+CB235+CD235+CF235+CH235)</f>
        <v>0</v>
      </c>
      <c r="BZ235" s="743"/>
      <c r="CA235" s="774">
        <f t="shared" ref="CA235" si="2017">SUM(BZ235)*BU235</f>
        <v>0</v>
      </c>
      <c r="CB235" s="808"/>
      <c r="CC235" s="774">
        <f t="shared" ref="CC235" si="2018">CB235*BV235</f>
        <v>0</v>
      </c>
      <c r="CD235" s="808"/>
      <c r="CE235" s="774">
        <f t="shared" ref="CE235" si="2019">SUM(CD235)*BV235</f>
        <v>0</v>
      </c>
      <c r="CF235" s="792"/>
      <c r="CG235" s="741">
        <f t="shared" ref="CG235" si="2020">SUM(CF235)*BW235</f>
        <v>0</v>
      </c>
      <c r="CH235" s="792"/>
      <c r="CI235" s="741">
        <f>SUM(CH235)*BV235*5</f>
        <v>0</v>
      </c>
      <c r="CJ235" s="741">
        <v>2</v>
      </c>
      <c r="CK235" s="774">
        <f t="shared" ref="CK235" si="2021">SUM(BX235*5/100*BV235)</f>
        <v>0</v>
      </c>
      <c r="CL235" s="792"/>
      <c r="CM235" s="741"/>
      <c r="CN235" s="792"/>
      <c r="CO235" s="774">
        <f t="shared" ref="CO235" si="2022">SUM(CN235)*3*BT235/5</f>
        <v>0</v>
      </c>
      <c r="CP235" s="792"/>
      <c r="CQ235" s="793">
        <f t="shared" ref="CQ235" si="2023">SUM(CP235*BT235*(30+4))</f>
        <v>0</v>
      </c>
      <c r="CR235" s="792"/>
      <c r="CS235" s="741">
        <f t="shared" ref="CS235" si="2024">SUM(CR235*BT235*3)</f>
        <v>0</v>
      </c>
      <c r="CT235" s="792"/>
      <c r="CU235" s="741">
        <f t="shared" ref="CU235" si="2025">SUM(CT235*BT235/3)</f>
        <v>0</v>
      </c>
      <c r="CV235" s="792"/>
      <c r="CW235" s="741">
        <f t="shared" ref="CW235" si="2026">SUM(CV235*BT235*2/3)</f>
        <v>0</v>
      </c>
      <c r="CX235" s="792"/>
      <c r="CY235" s="774">
        <f>SUM(CX235*BT235)</f>
        <v>0</v>
      </c>
      <c r="CZ235" s="792"/>
      <c r="DA235" s="741">
        <f t="shared" ref="DA235" si="2027">SUM(CZ235*BV235)</f>
        <v>0</v>
      </c>
      <c r="DB235" s="792"/>
      <c r="DC235" s="774">
        <f t="shared" ref="DC235" si="2028">SUM(DB235*BT235*2)</f>
        <v>0</v>
      </c>
      <c r="DD235" s="792"/>
      <c r="DE235" s="741">
        <f t="shared" ref="DE235" si="2029">SUM(DD235*BV235*2)</f>
        <v>0</v>
      </c>
      <c r="DF235" s="794"/>
      <c r="DG235" s="741">
        <f t="shared" si="1989"/>
        <v>0</v>
      </c>
      <c r="DH235" s="792"/>
      <c r="DI235" s="741">
        <f>BT235*DH235*1*1</f>
        <v>0</v>
      </c>
      <c r="DJ235" s="792"/>
      <c r="DK235" s="741">
        <f t="shared" ref="DK235" si="2030">SUM(DJ235*BT235/3)</f>
        <v>0</v>
      </c>
      <c r="DL235" s="792"/>
      <c r="DM235" s="741">
        <f>SUM(DL235*BW235*5*6)/2</f>
        <v>0</v>
      </c>
      <c r="DN235" s="792">
        <v>1</v>
      </c>
      <c r="DO235" s="741">
        <f>BT235*DN235*1*0.5</f>
        <v>2</v>
      </c>
      <c r="DP235" s="792"/>
      <c r="DQ235" s="741">
        <f>SUM(DP235*50)</f>
        <v>0</v>
      </c>
      <c r="DR235" s="741">
        <f t="shared" si="1928"/>
        <v>4</v>
      </c>
      <c r="DS235" s="741">
        <f t="shared" si="1929"/>
        <v>4</v>
      </c>
      <c r="DT235" s="84"/>
      <c r="DU235" s="424"/>
      <c r="DV235" s="424"/>
      <c r="DW235" s="424"/>
      <c r="DX235" s="424"/>
      <c r="DY235" s="424"/>
      <c r="DZ235" s="965"/>
      <c r="EA235" s="972"/>
      <c r="EB235" s="611"/>
      <c r="EC235" s="424"/>
      <c r="ED235" s="424"/>
      <c r="EE235" s="424"/>
      <c r="EF235" s="424"/>
      <c r="EG235" s="424"/>
      <c r="EH235" s="424"/>
      <c r="EI235" s="424"/>
      <c r="EJ235" s="429">
        <f t="shared" si="1721"/>
        <v>0</v>
      </c>
      <c r="EK235" s="429">
        <f t="shared" si="1722"/>
        <v>0</v>
      </c>
      <c r="EL235" s="429">
        <f t="shared" si="1723"/>
        <v>0</v>
      </c>
      <c r="EM235" s="1058">
        <f t="shared" si="1724"/>
        <v>0</v>
      </c>
      <c r="EN235" s="1058">
        <f t="shared" si="1725"/>
        <v>0</v>
      </c>
      <c r="EO235" s="1058">
        <f t="shared" si="1726"/>
        <v>0</v>
      </c>
      <c r="EP235" s="1058">
        <f t="shared" si="1727"/>
        <v>0</v>
      </c>
      <c r="EQ235" s="1058">
        <f t="shared" si="1728"/>
        <v>0</v>
      </c>
      <c r="ER235" s="1058">
        <f t="shared" si="1729"/>
        <v>0</v>
      </c>
      <c r="ES235" s="1058">
        <f t="shared" si="1730"/>
        <v>0</v>
      </c>
      <c r="ET235" s="1058">
        <f t="shared" si="1731"/>
        <v>0</v>
      </c>
      <c r="EU235" s="1058">
        <f t="shared" si="1732"/>
        <v>0</v>
      </c>
      <c r="EV235" s="1058">
        <f t="shared" si="1733"/>
        <v>2</v>
      </c>
      <c r="EW235" s="1058">
        <f t="shared" si="1734"/>
        <v>0</v>
      </c>
      <c r="EX235" s="1058">
        <f t="shared" si="1735"/>
        <v>0</v>
      </c>
      <c r="EY235" s="1058">
        <f t="shared" si="1736"/>
        <v>0</v>
      </c>
      <c r="EZ235" s="1058">
        <f t="shared" si="1737"/>
        <v>0</v>
      </c>
      <c r="FA235" s="1058">
        <f t="shared" si="1738"/>
        <v>0</v>
      </c>
      <c r="FB235" s="1058">
        <f t="shared" si="1739"/>
        <v>0</v>
      </c>
      <c r="FC235" s="1058">
        <f t="shared" si="1740"/>
        <v>0</v>
      </c>
      <c r="FD235" s="1058">
        <f t="shared" si="1741"/>
        <v>0</v>
      </c>
      <c r="FE235" s="1058">
        <f t="shared" si="1742"/>
        <v>0</v>
      </c>
      <c r="FF235" s="1058">
        <f t="shared" si="1743"/>
        <v>0</v>
      </c>
      <c r="FG235" s="1058">
        <f t="shared" si="1744"/>
        <v>0</v>
      </c>
      <c r="FH235" s="1058">
        <f t="shared" si="1745"/>
        <v>0</v>
      </c>
      <c r="FI235" s="1058">
        <f t="shared" si="1746"/>
        <v>0</v>
      </c>
      <c r="FJ235" s="1058">
        <f t="shared" si="1747"/>
        <v>0</v>
      </c>
      <c r="FK235" s="1058">
        <f t="shared" si="1748"/>
        <v>0</v>
      </c>
      <c r="FL235" s="1058">
        <f t="shared" si="1749"/>
        <v>0</v>
      </c>
      <c r="FM235" s="1058">
        <f t="shared" si="1750"/>
        <v>0</v>
      </c>
      <c r="FN235" s="1058">
        <f t="shared" si="1751"/>
        <v>1</v>
      </c>
      <c r="FO235" s="1059">
        <f t="shared" si="1752"/>
        <v>4.333333333333333</v>
      </c>
      <c r="FP235" s="1058">
        <f t="shared" si="1753"/>
        <v>0</v>
      </c>
      <c r="FQ235" s="1058">
        <f t="shared" si="1754"/>
        <v>0</v>
      </c>
      <c r="FR235" s="1058">
        <f t="shared" si="1755"/>
        <v>0</v>
      </c>
      <c r="FS235" s="1058">
        <f t="shared" si="1756"/>
        <v>0</v>
      </c>
      <c r="FT235" s="1058">
        <f t="shared" si="1757"/>
        <v>0</v>
      </c>
      <c r="FU235" s="1058">
        <f t="shared" si="1758"/>
        <v>0</v>
      </c>
      <c r="FV235" s="1058">
        <f t="shared" si="1759"/>
        <v>0</v>
      </c>
      <c r="FW235" s="1058">
        <f t="shared" si="1760"/>
        <v>0</v>
      </c>
      <c r="FX235" s="1058">
        <f t="shared" si="1761"/>
        <v>0</v>
      </c>
      <c r="FY235" s="1058">
        <f t="shared" si="1762"/>
        <v>0</v>
      </c>
      <c r="FZ235" s="1058">
        <f t="shared" si="1763"/>
        <v>1</v>
      </c>
      <c r="GA235" s="1058">
        <f t="shared" si="1764"/>
        <v>2</v>
      </c>
      <c r="GB235" s="1058">
        <f t="shared" si="1765"/>
        <v>0</v>
      </c>
      <c r="GC235" s="1058">
        <f t="shared" si="1766"/>
        <v>0</v>
      </c>
      <c r="GE235" s="1058">
        <v>8.3333333333333321</v>
      </c>
      <c r="GF235" s="1058">
        <v>8.3333333333333321</v>
      </c>
      <c r="GG235" s="424"/>
      <c r="GH235" s="424"/>
      <c r="GI235" s="424"/>
      <c r="GJ235" s="424"/>
      <c r="GL235" s="559"/>
      <c r="GM235" s="559"/>
      <c r="GN235" s="431"/>
      <c r="GO235" s="18"/>
      <c r="GP235" s="18"/>
      <c r="GQ235" s="406"/>
      <c r="GR235" s="406"/>
    </row>
    <row r="236" spans="1:200" ht="24.95" customHeight="1" x14ac:dyDescent="0.45">
      <c r="A236" s="424"/>
      <c r="B236" s="993" t="s">
        <v>561</v>
      </c>
      <c r="C236" s="994" t="s">
        <v>186</v>
      </c>
      <c r="D236" s="945" t="s">
        <v>140</v>
      </c>
      <c r="E236" s="269" t="s">
        <v>233</v>
      </c>
      <c r="F236" s="269" t="s">
        <v>180</v>
      </c>
      <c r="G236" s="270">
        <v>5</v>
      </c>
      <c r="H236" s="269">
        <v>13</v>
      </c>
      <c r="I236" s="269">
        <v>1</v>
      </c>
      <c r="J236" s="763">
        <v>1</v>
      </c>
      <c r="K236" s="269">
        <v>1</v>
      </c>
      <c r="L236" s="268"/>
      <c r="M236" s="271">
        <f t="shared" si="1992"/>
        <v>0</v>
      </c>
      <c r="N236" s="272"/>
      <c r="O236" s="893">
        <f t="shared" ref="O236" si="2031">SUM(N236)*I236</f>
        <v>0</v>
      </c>
      <c r="P236" s="894"/>
      <c r="Q236" s="893">
        <f t="shared" ref="Q236" si="2032">P236*J236</f>
        <v>0</v>
      </c>
      <c r="R236" s="894"/>
      <c r="S236" s="893">
        <f t="shared" si="1896"/>
        <v>0</v>
      </c>
      <c r="T236" s="894"/>
      <c r="U236" s="895">
        <f t="shared" ref="U236" si="2033">SUM(T236)*K236</f>
        <v>0</v>
      </c>
      <c r="V236" s="894"/>
      <c r="W236" s="895">
        <f t="shared" ref="W236" si="2034">SUM(V236)*J236*5</f>
        <v>0</v>
      </c>
      <c r="X236" s="895">
        <v>0</v>
      </c>
      <c r="Y236" s="893">
        <f>SUM(L236*15/100*J236)</f>
        <v>0</v>
      </c>
      <c r="Z236" s="894"/>
      <c r="AA236" s="895"/>
      <c r="AB236" s="894"/>
      <c r="AC236" s="893">
        <f t="shared" ref="AC236" si="2035">SUM(AB236)*3*H236/5</f>
        <v>0</v>
      </c>
      <c r="AD236" s="894"/>
      <c r="AE236" s="1063">
        <f>SUM(AD236*H236*(30))</f>
        <v>0</v>
      </c>
      <c r="AF236" s="894"/>
      <c r="AG236" s="895">
        <f t="shared" si="2013"/>
        <v>0</v>
      </c>
      <c r="AH236" s="894"/>
      <c r="AI236" s="895">
        <f t="shared" ref="AI236" si="2036">SUM(AH236*H236/3)</f>
        <v>0</v>
      </c>
      <c r="AJ236" s="894"/>
      <c r="AK236" s="895">
        <f t="shared" ref="AK236" si="2037">SUM(AJ236*H236*2/3)</f>
        <v>0</v>
      </c>
      <c r="AL236" s="894"/>
      <c r="AM236" s="893">
        <f t="shared" ref="AM236" si="2038">SUM(AL236*H236*2)</f>
        <v>0</v>
      </c>
      <c r="AN236" s="894"/>
      <c r="AO236" s="895">
        <f>SUM(AN236*J236*2)</f>
        <v>0</v>
      </c>
      <c r="AP236" s="894"/>
      <c r="AQ236" s="893">
        <f t="shared" ref="AQ236" si="2039">SUM(AP236*H236*2)</f>
        <v>0</v>
      </c>
      <c r="AR236" s="894"/>
      <c r="AS236" s="895">
        <f t="shared" ref="AS236" si="2040">SUM(J236*AR236*6)</f>
        <v>0</v>
      </c>
      <c r="AT236" s="894"/>
      <c r="AU236" s="896">
        <f t="shared" si="1908"/>
        <v>0</v>
      </c>
      <c r="AV236" s="894"/>
      <c r="AW236" s="895">
        <f>SUM(J236*AV236*6)</f>
        <v>0</v>
      </c>
      <c r="AX236" s="894"/>
      <c r="AY236" s="895">
        <f>AX236*H236/3</f>
        <v>0</v>
      </c>
      <c r="AZ236" s="894">
        <v>2</v>
      </c>
      <c r="BA236" s="895">
        <f>AZ236*J236*8*2</f>
        <v>32</v>
      </c>
      <c r="BB236" s="894"/>
      <c r="BC236" s="895">
        <f t="shared" ref="BC236" si="2041">SUM(BB236*K236*4*6)</f>
        <v>0</v>
      </c>
      <c r="BD236" s="894"/>
      <c r="BE236" s="895">
        <f>SUM(BD236*50)</f>
        <v>0</v>
      </c>
      <c r="BF236" s="896">
        <f t="shared" si="1912"/>
        <v>32</v>
      </c>
      <c r="BG236" s="896">
        <f t="shared" si="1913"/>
        <v>32</v>
      </c>
      <c r="BH236" s="84"/>
      <c r="BI236" s="424"/>
      <c r="BJ236" s="424"/>
      <c r="BK236" s="424"/>
      <c r="BL236" s="424"/>
      <c r="BM236" s="424"/>
      <c r="BN236" s="1036" t="s">
        <v>559</v>
      </c>
      <c r="BO236" s="1037" t="s">
        <v>186</v>
      </c>
      <c r="BP236" s="1015" t="s">
        <v>140</v>
      </c>
      <c r="BQ236" s="494" t="s">
        <v>233</v>
      </c>
      <c r="BR236" s="494" t="s">
        <v>143</v>
      </c>
      <c r="BS236" s="495">
        <v>4</v>
      </c>
      <c r="BT236" s="494">
        <v>23</v>
      </c>
      <c r="BU236" s="494">
        <v>1</v>
      </c>
      <c r="BV236" s="751">
        <v>1</v>
      </c>
      <c r="BW236" s="758">
        <f>SUM(BV236)*2</f>
        <v>2</v>
      </c>
      <c r="BX236" s="499"/>
      <c r="BY236" s="480">
        <f t="shared" ref="BY236" si="2042">SUM(BZ236+CB236+CD236+CF236+CH236)</f>
        <v>0</v>
      </c>
      <c r="BZ236" s="481"/>
      <c r="CA236" s="774">
        <f>SUM(BZ236)*BU236</f>
        <v>0</v>
      </c>
      <c r="CB236" s="808"/>
      <c r="CC236" s="774">
        <f t="shared" ref="CC236:CC237" si="2043">CB236*BV236</f>
        <v>0</v>
      </c>
      <c r="CD236" s="808"/>
      <c r="CE236" s="774">
        <f>SUM(CD236)*BV236</f>
        <v>0</v>
      </c>
      <c r="CF236" s="832"/>
      <c r="CG236" s="833">
        <f>SUM(CF236)*BW236</f>
        <v>0</v>
      </c>
      <c r="CH236" s="832"/>
      <c r="CI236" s="833">
        <f>SUM(CH236)*BV236*5</f>
        <v>0</v>
      </c>
      <c r="CJ236" s="833"/>
      <c r="CK236" s="784">
        <f>SUM(BX236*15/100*BV236)</f>
        <v>0</v>
      </c>
      <c r="CL236" s="832"/>
      <c r="CM236" s="833"/>
      <c r="CN236" s="832"/>
      <c r="CO236" s="777">
        <f>CN236*BV236*8</f>
        <v>0</v>
      </c>
      <c r="CP236" s="832"/>
      <c r="CQ236" s="833">
        <f>SUM(CP236*BT236*(30))</f>
        <v>0</v>
      </c>
      <c r="CR236" s="832"/>
      <c r="CS236" s="833">
        <f>SUM(CR236*BT236*3)</f>
        <v>0</v>
      </c>
      <c r="CT236" s="832"/>
      <c r="CU236" s="833">
        <f>SUM(CT236*BT236/3)</f>
        <v>0</v>
      </c>
      <c r="CV236" s="832"/>
      <c r="CW236" s="833">
        <f>SUM(CV236*BT236*2/3)</f>
        <v>0</v>
      </c>
      <c r="CX236" s="832"/>
      <c r="CY236" s="774">
        <f>SUM(CX236*BT236)</f>
        <v>0</v>
      </c>
      <c r="CZ236" s="832"/>
      <c r="DA236" s="833">
        <f>SUM(CZ236*BV236)</f>
        <v>0</v>
      </c>
      <c r="DB236" s="832">
        <v>1</v>
      </c>
      <c r="DC236" s="774">
        <f>DB236*BT236/3</f>
        <v>7.666666666666667</v>
      </c>
      <c r="DD236" s="832"/>
      <c r="DE236" s="833">
        <f t="shared" ref="DE236:DE237" si="2044">SUM(BV236*DD236*6)</f>
        <v>0</v>
      </c>
      <c r="DF236" s="834"/>
      <c r="DG236" s="833">
        <f t="shared" si="1989"/>
        <v>0</v>
      </c>
      <c r="DH236" s="832"/>
      <c r="DI236" s="833">
        <f t="shared" ref="DI236:DI237" si="2045">SUM(DH236*BT236/3)</f>
        <v>0</v>
      </c>
      <c r="DJ236" s="832"/>
      <c r="DK236" s="833">
        <f>DJ236*BT236/3</f>
        <v>0</v>
      </c>
      <c r="DL236" s="832"/>
      <c r="DM236" s="833">
        <f>SUM(DL236*BT236*5*2/3)</f>
        <v>0</v>
      </c>
      <c r="DN236" s="832"/>
      <c r="DO236" s="833">
        <f>SUM(DN236*BW236*4*6)</f>
        <v>0</v>
      </c>
      <c r="DP236" s="833"/>
      <c r="DQ236" s="833">
        <f>SUM(DP236*50)</f>
        <v>0</v>
      </c>
      <c r="DR236" s="833">
        <f t="shared" si="1928"/>
        <v>7.666666666666667</v>
      </c>
      <c r="DS236" s="833">
        <f t="shared" si="1929"/>
        <v>7.666666666666667</v>
      </c>
      <c r="DT236" s="84"/>
      <c r="DU236" s="424"/>
      <c r="DV236" s="424"/>
      <c r="DW236" s="424"/>
      <c r="DX236" s="424"/>
      <c r="DY236" s="424"/>
      <c r="DZ236" s="965"/>
      <c r="EA236" s="972"/>
      <c r="EB236" s="611"/>
      <c r="EC236" s="424"/>
      <c r="ED236" s="424"/>
      <c r="EE236" s="424"/>
      <c r="EF236" s="424"/>
      <c r="EG236" s="424"/>
      <c r="EH236" s="424"/>
      <c r="EI236" s="424"/>
      <c r="EJ236" s="429">
        <f t="shared" si="1721"/>
        <v>0</v>
      </c>
      <c r="EK236" s="429">
        <f t="shared" si="1722"/>
        <v>0</v>
      </c>
      <c r="EL236" s="429">
        <f t="shared" si="1723"/>
        <v>0</v>
      </c>
      <c r="EM236" s="1058">
        <f t="shared" si="1724"/>
        <v>0</v>
      </c>
      <c r="EN236" s="1058">
        <f t="shared" si="1725"/>
        <v>0</v>
      </c>
      <c r="EO236" s="1058">
        <f t="shared" si="1726"/>
        <v>0</v>
      </c>
      <c r="EP236" s="1058">
        <f t="shared" si="1727"/>
        <v>0</v>
      </c>
      <c r="EQ236" s="1058">
        <f t="shared" si="1728"/>
        <v>0</v>
      </c>
      <c r="ER236" s="1058">
        <f t="shared" si="1729"/>
        <v>0</v>
      </c>
      <c r="ES236" s="1058">
        <f t="shared" si="1730"/>
        <v>0</v>
      </c>
      <c r="ET236" s="1058">
        <f t="shared" si="1731"/>
        <v>0</v>
      </c>
      <c r="EU236" s="1058">
        <f t="shared" si="1732"/>
        <v>0</v>
      </c>
      <c r="EV236" s="1058">
        <f t="shared" si="1733"/>
        <v>0</v>
      </c>
      <c r="EW236" s="1058">
        <f t="shared" si="1734"/>
        <v>0</v>
      </c>
      <c r="EX236" s="1058">
        <f t="shared" si="1735"/>
        <v>0</v>
      </c>
      <c r="EY236" s="1058">
        <f t="shared" si="1736"/>
        <v>0</v>
      </c>
      <c r="EZ236" s="1058">
        <f t="shared" si="1737"/>
        <v>0</v>
      </c>
      <c r="FA236" s="1058">
        <f t="shared" si="1738"/>
        <v>0</v>
      </c>
      <c r="FB236" s="1058">
        <f t="shared" si="1739"/>
        <v>0</v>
      </c>
      <c r="FC236" s="1058">
        <f t="shared" si="1740"/>
        <v>0</v>
      </c>
      <c r="FD236" s="1058">
        <f t="shared" si="1741"/>
        <v>0</v>
      </c>
      <c r="FE236" s="1058">
        <f t="shared" si="1742"/>
        <v>0</v>
      </c>
      <c r="FF236" s="1058">
        <f t="shared" si="1743"/>
        <v>0</v>
      </c>
      <c r="FG236" s="1058">
        <f t="shared" si="1744"/>
        <v>0</v>
      </c>
      <c r="FH236" s="1058">
        <f t="shared" si="1745"/>
        <v>0</v>
      </c>
      <c r="FI236" s="1058">
        <f t="shared" si="1746"/>
        <v>0</v>
      </c>
      <c r="FJ236" s="1058">
        <f t="shared" si="1747"/>
        <v>0</v>
      </c>
      <c r="FK236" s="1058">
        <f t="shared" si="1748"/>
        <v>0</v>
      </c>
      <c r="FL236" s="1058">
        <f t="shared" si="1749"/>
        <v>0</v>
      </c>
      <c r="FM236" s="1058">
        <f t="shared" si="1750"/>
        <v>0</v>
      </c>
      <c r="FN236" s="1058">
        <f t="shared" si="1751"/>
        <v>1</v>
      </c>
      <c r="FO236" s="1059">
        <f t="shared" si="1752"/>
        <v>7.666666666666667</v>
      </c>
      <c r="FP236" s="1058">
        <f t="shared" si="1753"/>
        <v>0</v>
      </c>
      <c r="FQ236" s="1058">
        <f t="shared" si="1754"/>
        <v>0</v>
      </c>
      <c r="FR236" s="1058">
        <f t="shared" si="1755"/>
        <v>0</v>
      </c>
      <c r="FS236" s="1058">
        <f t="shared" si="1756"/>
        <v>0</v>
      </c>
      <c r="FT236" s="1058">
        <f t="shared" si="1757"/>
        <v>0</v>
      </c>
      <c r="FU236" s="1058">
        <f t="shared" si="1758"/>
        <v>0</v>
      </c>
      <c r="FV236" s="1058">
        <f t="shared" si="1759"/>
        <v>0</v>
      </c>
      <c r="FW236" s="1058">
        <f t="shared" si="1760"/>
        <v>0</v>
      </c>
      <c r="FX236" s="1058">
        <f t="shared" si="1761"/>
        <v>2</v>
      </c>
      <c r="FY236" s="1058">
        <f t="shared" si="1762"/>
        <v>32</v>
      </c>
      <c r="FZ236" s="1058">
        <f t="shared" si="1763"/>
        <v>0</v>
      </c>
      <c r="GA236" s="1058">
        <f t="shared" si="1764"/>
        <v>0</v>
      </c>
      <c r="GB236" s="1058">
        <f t="shared" si="1765"/>
        <v>0</v>
      </c>
      <c r="GC236" s="1058">
        <f t="shared" si="1766"/>
        <v>0</v>
      </c>
      <c r="GE236" s="1058">
        <v>39.666666666666664</v>
      </c>
      <c r="GF236" s="1058">
        <v>39.666666666666664</v>
      </c>
      <c r="GG236" s="424"/>
      <c r="GH236" s="424"/>
      <c r="GI236" s="424"/>
      <c r="GJ236" s="424"/>
      <c r="GL236" s="559"/>
      <c r="GM236" s="559"/>
      <c r="GN236" s="431"/>
      <c r="GO236" s="18"/>
      <c r="GP236" s="18"/>
      <c r="GQ236" s="406"/>
      <c r="GR236" s="406"/>
    </row>
    <row r="237" spans="1:200" ht="24.95" customHeight="1" x14ac:dyDescent="0.45">
      <c r="A237" s="424"/>
      <c r="B237" s="965"/>
      <c r="C237" s="972"/>
      <c r="D237" s="611"/>
      <c r="E237" s="40"/>
      <c r="F237" s="40"/>
      <c r="G237" s="40"/>
      <c r="H237" s="40"/>
      <c r="I237" s="40"/>
      <c r="J237" s="660"/>
      <c r="K237" s="40"/>
      <c r="L237" s="49"/>
      <c r="M237" s="608">
        <f t="shared" ref="M237:M238" si="2046">SUM(N237+P237+T237+V237+AR237*2)</f>
        <v>0</v>
      </c>
      <c r="N237" s="70"/>
      <c r="O237" s="852"/>
      <c r="P237" s="866"/>
      <c r="Q237" s="852"/>
      <c r="R237" s="866"/>
      <c r="S237" s="852"/>
      <c r="T237" s="866"/>
      <c r="U237" s="867"/>
      <c r="V237" s="866"/>
      <c r="W237" s="867"/>
      <c r="X237" s="852"/>
      <c r="Y237" s="852"/>
      <c r="Z237" s="866"/>
      <c r="AA237" s="867"/>
      <c r="AB237" s="866"/>
      <c r="AC237" s="852"/>
      <c r="AD237" s="866"/>
      <c r="AE237" s="855"/>
      <c r="AF237" s="866"/>
      <c r="AG237" s="867"/>
      <c r="AH237" s="866"/>
      <c r="AI237" s="867"/>
      <c r="AJ237" s="866"/>
      <c r="AK237" s="867"/>
      <c r="AL237" s="866"/>
      <c r="AM237" s="852"/>
      <c r="AN237" s="866"/>
      <c r="AO237" s="867"/>
      <c r="AP237" s="866"/>
      <c r="AQ237" s="852"/>
      <c r="AR237" s="866"/>
      <c r="AS237" s="852"/>
      <c r="AT237" s="866"/>
      <c r="AU237" s="867"/>
      <c r="AV237" s="866"/>
      <c r="AW237" s="867"/>
      <c r="AX237" s="866"/>
      <c r="AY237" s="867"/>
      <c r="AZ237" s="866"/>
      <c r="BA237" s="867"/>
      <c r="BB237" s="866"/>
      <c r="BC237" s="867"/>
      <c r="BD237" s="866"/>
      <c r="BE237" s="867"/>
      <c r="BF237" s="867"/>
      <c r="BG237" s="867">
        <f t="shared" ref="BG237:BG238" si="2047">SUM(AO237+BE237+BC237+BA237+AY237+AW237+AS237+AQ237+AK237+AM237+AI237+AG237+AE237+AC237+AA237+Y237+X237+W237+U237+Q237+O237+S237+AU237)</f>
        <v>0</v>
      </c>
      <c r="BH237" s="84"/>
      <c r="BI237" s="424"/>
      <c r="BJ237" s="424"/>
      <c r="BK237" s="424"/>
      <c r="BL237" s="424"/>
      <c r="BM237" s="424"/>
      <c r="BN237" s="992" t="s">
        <v>584</v>
      </c>
      <c r="BO237" s="956" t="s">
        <v>182</v>
      </c>
      <c r="BP237" s="932" t="s">
        <v>24</v>
      </c>
      <c r="BQ237" s="160" t="s">
        <v>342</v>
      </c>
      <c r="BR237" s="160" t="s">
        <v>468</v>
      </c>
      <c r="BS237" s="160">
        <v>10</v>
      </c>
      <c r="BT237" s="160">
        <v>156</v>
      </c>
      <c r="BU237" s="160">
        <v>2</v>
      </c>
      <c r="BV237" s="563">
        <v>7</v>
      </c>
      <c r="BW237" s="563">
        <f>BV237</f>
        <v>7</v>
      </c>
      <c r="BX237" s="159"/>
      <c r="BY237" s="259">
        <f t="shared" ref="BY237" si="2048">SUM(BZ237+CB237+CD237+CF237+CH237)</f>
        <v>0</v>
      </c>
      <c r="BZ237" s="258"/>
      <c r="CA237" s="774">
        <f>SUM(BZ237)*BU237</f>
        <v>0</v>
      </c>
      <c r="CB237" s="808"/>
      <c r="CC237" s="774">
        <f t="shared" si="2043"/>
        <v>0</v>
      </c>
      <c r="CD237" s="808"/>
      <c r="CE237" s="774">
        <f t="shared" ref="CE237" si="2049">SUM(CD237)*BV237</f>
        <v>0</v>
      </c>
      <c r="CF237" s="775"/>
      <c r="CG237" s="776">
        <f t="shared" ref="CG237" si="2050">SUM(CF237)*BW237</f>
        <v>0</v>
      </c>
      <c r="CH237" s="775"/>
      <c r="CI237" s="776">
        <f t="shared" ref="CI237" si="2051">SUM(CH237)*BV237*5</f>
        <v>0</v>
      </c>
      <c r="CJ237" s="776">
        <f>BV237*2/4</f>
        <v>3.5</v>
      </c>
      <c r="CK237" s="784">
        <f t="shared" ref="CK237" si="2052">SUM(BX237*5/100*BV237)</f>
        <v>0</v>
      </c>
      <c r="CL237" s="775"/>
      <c r="CM237" s="776"/>
      <c r="CN237" s="775"/>
      <c r="CO237" s="774">
        <f t="shared" ref="CO237" si="2053">SUM(CN237)*3*BT237/5</f>
        <v>0</v>
      </c>
      <c r="CP237" s="775"/>
      <c r="CQ237" s="783">
        <f>SUM(CP237*BT237*(30+4))*2/3</f>
        <v>0</v>
      </c>
      <c r="CR237" s="775"/>
      <c r="CS237" s="776">
        <f t="shared" ref="CS237" si="2054">SUM(CR237*BT237*3)</f>
        <v>0</v>
      </c>
      <c r="CT237" s="775"/>
      <c r="CU237" s="776">
        <f>SUM(CT237*BT237/3)</f>
        <v>0</v>
      </c>
      <c r="CV237" s="775"/>
      <c r="CW237" s="776">
        <f t="shared" ref="CW237" si="2055">SUM(CV237*BT237*2/3)</f>
        <v>0</v>
      </c>
      <c r="CX237" s="775"/>
      <c r="CY237" s="774">
        <f>SUM(CX237*BT237)*2</f>
        <v>0</v>
      </c>
      <c r="CZ237" s="775"/>
      <c r="DA237" s="776">
        <f t="shared" ref="DA237" si="2056">SUM(CZ237*BV237)</f>
        <v>0</v>
      </c>
      <c r="DB237" s="775"/>
      <c r="DC237" s="774">
        <f t="shared" ref="DC237" si="2057">SUM(DB237*BT237*2)</f>
        <v>0</v>
      </c>
      <c r="DD237" s="775"/>
      <c r="DE237" s="776">
        <f t="shared" si="2044"/>
        <v>0</v>
      </c>
      <c r="DF237" s="778"/>
      <c r="DG237" s="779">
        <f t="shared" si="1989"/>
        <v>0</v>
      </c>
      <c r="DH237" s="775"/>
      <c r="DI237" s="776">
        <f t="shared" si="2045"/>
        <v>0</v>
      </c>
      <c r="DJ237" s="775"/>
      <c r="DK237" s="776">
        <f>SUM(DJ237*BT237/3)</f>
        <v>0</v>
      </c>
      <c r="DL237" s="775">
        <v>2</v>
      </c>
      <c r="DM237" s="776">
        <f t="shared" ref="DM237" si="2058">SUM(DL237*BW237*1*8)</f>
        <v>112</v>
      </c>
      <c r="DN237" s="775"/>
      <c r="DO237" s="776">
        <f t="shared" ref="DO237" si="2059">SUM(DN237*BW237*4*6)</f>
        <v>0</v>
      </c>
      <c r="DP237" s="775"/>
      <c r="DQ237" s="776">
        <f>SUM(DP237*50)</f>
        <v>0</v>
      </c>
      <c r="DR237" s="779">
        <f t="shared" si="1928"/>
        <v>115.5</v>
      </c>
      <c r="DS237" s="779">
        <f t="shared" si="1929"/>
        <v>115.5</v>
      </c>
      <c r="DT237" s="84"/>
      <c r="DU237" s="424"/>
      <c r="DV237" s="424"/>
      <c r="DW237" s="424"/>
      <c r="DX237" s="424"/>
      <c r="DY237" s="424"/>
      <c r="DZ237" s="965"/>
      <c r="EA237" s="972"/>
      <c r="EB237" s="611"/>
      <c r="EC237" s="424"/>
      <c r="ED237" s="424"/>
      <c r="EE237" s="424"/>
      <c r="EF237" s="424"/>
      <c r="EG237" s="424"/>
      <c r="EH237" s="424"/>
      <c r="EI237" s="424"/>
      <c r="EJ237" s="429">
        <f t="shared" si="1721"/>
        <v>0</v>
      </c>
      <c r="EK237" s="429">
        <f t="shared" si="1722"/>
        <v>0</v>
      </c>
      <c r="EL237" s="429">
        <f t="shared" si="1723"/>
        <v>0</v>
      </c>
      <c r="EM237" s="1058">
        <f t="shared" si="1724"/>
        <v>0</v>
      </c>
      <c r="EN237" s="1058">
        <f t="shared" si="1725"/>
        <v>0</v>
      </c>
      <c r="EO237" s="1058">
        <f t="shared" si="1726"/>
        <v>0</v>
      </c>
      <c r="EP237" s="1058">
        <f t="shared" si="1727"/>
        <v>0</v>
      </c>
      <c r="EQ237" s="1058">
        <f t="shared" si="1728"/>
        <v>0</v>
      </c>
      <c r="ER237" s="1058">
        <f t="shared" si="1729"/>
        <v>0</v>
      </c>
      <c r="ES237" s="1058">
        <f t="shared" si="1730"/>
        <v>0</v>
      </c>
      <c r="ET237" s="1058">
        <f t="shared" si="1731"/>
        <v>0</v>
      </c>
      <c r="EU237" s="1058">
        <f t="shared" si="1732"/>
        <v>0</v>
      </c>
      <c r="EV237" s="1058">
        <f t="shared" si="1733"/>
        <v>3.5</v>
      </c>
      <c r="EW237" s="1058">
        <f t="shared" si="1734"/>
        <v>0</v>
      </c>
      <c r="EX237" s="1058">
        <f t="shared" si="1735"/>
        <v>0</v>
      </c>
      <c r="EY237" s="1058">
        <f t="shared" si="1736"/>
        <v>0</v>
      </c>
      <c r="EZ237" s="1058">
        <f t="shared" si="1737"/>
        <v>0</v>
      </c>
      <c r="FA237" s="1058">
        <f t="shared" si="1738"/>
        <v>0</v>
      </c>
      <c r="FB237" s="1058">
        <f t="shared" si="1739"/>
        <v>0</v>
      </c>
      <c r="FC237" s="1058">
        <f t="shared" si="1740"/>
        <v>0</v>
      </c>
      <c r="FD237" s="1058">
        <f t="shared" si="1741"/>
        <v>0</v>
      </c>
      <c r="FE237" s="1058">
        <f t="shared" si="1742"/>
        <v>0</v>
      </c>
      <c r="FF237" s="1058">
        <f t="shared" si="1743"/>
        <v>0</v>
      </c>
      <c r="FG237" s="1058">
        <f t="shared" si="1744"/>
        <v>0</v>
      </c>
      <c r="FH237" s="1058">
        <f t="shared" si="1745"/>
        <v>0</v>
      </c>
      <c r="FI237" s="1058">
        <f t="shared" si="1746"/>
        <v>0</v>
      </c>
      <c r="FJ237" s="1058">
        <f t="shared" si="1747"/>
        <v>0</v>
      </c>
      <c r="FK237" s="1058">
        <f t="shared" si="1748"/>
        <v>0</v>
      </c>
      <c r="FL237" s="1058">
        <f t="shared" si="1749"/>
        <v>0</v>
      </c>
      <c r="FM237" s="1058">
        <f t="shared" si="1750"/>
        <v>0</v>
      </c>
      <c r="FN237" s="1058">
        <f t="shared" si="1751"/>
        <v>0</v>
      </c>
      <c r="FO237" s="1059">
        <f t="shared" si="1752"/>
        <v>0</v>
      </c>
      <c r="FP237" s="1058">
        <f t="shared" si="1753"/>
        <v>0</v>
      </c>
      <c r="FQ237" s="1058">
        <f t="shared" si="1754"/>
        <v>0</v>
      </c>
      <c r="FR237" s="1058">
        <f t="shared" si="1755"/>
        <v>0</v>
      </c>
      <c r="FS237" s="1058">
        <f t="shared" si="1756"/>
        <v>0</v>
      </c>
      <c r="FT237" s="1058">
        <f t="shared" si="1757"/>
        <v>0</v>
      </c>
      <c r="FU237" s="1058">
        <f t="shared" si="1758"/>
        <v>0</v>
      </c>
      <c r="FV237" s="1058">
        <f t="shared" si="1759"/>
        <v>0</v>
      </c>
      <c r="FW237" s="1058">
        <f t="shared" si="1760"/>
        <v>0</v>
      </c>
      <c r="FX237" s="1058">
        <f t="shared" si="1761"/>
        <v>2</v>
      </c>
      <c r="FY237" s="1058">
        <f t="shared" si="1762"/>
        <v>112</v>
      </c>
      <c r="FZ237" s="1058">
        <f t="shared" si="1763"/>
        <v>0</v>
      </c>
      <c r="GA237" s="1058">
        <f t="shared" si="1764"/>
        <v>0</v>
      </c>
      <c r="GB237" s="1058">
        <f t="shared" si="1765"/>
        <v>0</v>
      </c>
      <c r="GC237" s="1058">
        <f t="shared" si="1766"/>
        <v>0</v>
      </c>
      <c r="GE237" s="1058">
        <v>115.5</v>
      </c>
      <c r="GF237" s="1058">
        <v>115.5</v>
      </c>
      <c r="GG237" s="424"/>
      <c r="GH237" s="424"/>
      <c r="GI237" s="424"/>
      <c r="GJ237" s="424"/>
      <c r="GL237" s="559"/>
      <c r="GM237" s="559"/>
      <c r="GN237" s="431"/>
      <c r="GO237" s="18"/>
      <c r="GP237" s="18"/>
      <c r="GQ237" s="406"/>
      <c r="GR237" s="406"/>
    </row>
    <row r="238" spans="1:200" ht="24.95" customHeight="1" x14ac:dyDescent="0.45">
      <c r="A238" s="424"/>
      <c r="B238" s="965"/>
      <c r="C238" s="972"/>
      <c r="D238" s="611"/>
      <c r="E238" s="40"/>
      <c r="F238" s="40"/>
      <c r="G238" s="40"/>
      <c r="H238" s="40"/>
      <c r="I238" s="40"/>
      <c r="J238" s="660"/>
      <c r="K238" s="40"/>
      <c r="L238" s="49"/>
      <c r="M238" s="608">
        <f t="shared" si="2046"/>
        <v>0</v>
      </c>
      <c r="N238" s="70"/>
      <c r="O238" s="852"/>
      <c r="P238" s="866"/>
      <c r="Q238" s="852"/>
      <c r="R238" s="866"/>
      <c r="S238" s="852"/>
      <c r="T238" s="866"/>
      <c r="U238" s="867"/>
      <c r="V238" s="866"/>
      <c r="W238" s="867"/>
      <c r="X238" s="852"/>
      <c r="Y238" s="852"/>
      <c r="Z238" s="866"/>
      <c r="AA238" s="867"/>
      <c r="AB238" s="866"/>
      <c r="AC238" s="852"/>
      <c r="AD238" s="866"/>
      <c r="AE238" s="855"/>
      <c r="AF238" s="866"/>
      <c r="AG238" s="867"/>
      <c r="AH238" s="866"/>
      <c r="AI238" s="867"/>
      <c r="AJ238" s="866"/>
      <c r="AK238" s="867"/>
      <c r="AL238" s="866"/>
      <c r="AM238" s="852"/>
      <c r="AN238" s="866"/>
      <c r="AO238" s="867"/>
      <c r="AP238" s="866"/>
      <c r="AQ238" s="852"/>
      <c r="AR238" s="866"/>
      <c r="AS238" s="852"/>
      <c r="AT238" s="866"/>
      <c r="AU238" s="867"/>
      <c r="AV238" s="866"/>
      <c r="AW238" s="867"/>
      <c r="AX238" s="866"/>
      <c r="AY238" s="867"/>
      <c r="AZ238" s="866"/>
      <c r="BA238" s="867"/>
      <c r="BB238" s="866"/>
      <c r="BC238" s="867"/>
      <c r="BD238" s="866"/>
      <c r="BE238" s="867"/>
      <c r="BF238" s="867"/>
      <c r="BG238" s="867">
        <f t="shared" si="2047"/>
        <v>0</v>
      </c>
      <c r="BH238" s="84"/>
      <c r="BI238" s="424"/>
      <c r="BJ238" s="424"/>
      <c r="BK238" s="424"/>
      <c r="BL238" s="424"/>
      <c r="BM238" s="424"/>
      <c r="BN238" s="965"/>
      <c r="BO238" s="972"/>
      <c r="BP238" s="611"/>
      <c r="BQ238" s="40"/>
      <c r="BR238" s="40"/>
      <c r="BS238" s="40"/>
      <c r="BT238" s="40"/>
      <c r="BU238" s="40"/>
      <c r="BV238" s="660"/>
      <c r="BW238" s="660"/>
      <c r="BX238" s="49"/>
      <c r="BY238" s="608">
        <f t="shared" ref="BY238" si="2060">SUM(BZ238+CB238+CF238+CH238+DD238*2)</f>
        <v>0</v>
      </c>
      <c r="BZ238" s="70"/>
      <c r="CA238" s="767"/>
      <c r="CB238" s="796"/>
      <c r="CC238" s="767"/>
      <c r="CD238" s="796"/>
      <c r="CE238" s="767"/>
      <c r="CF238" s="780"/>
      <c r="CG238" s="612"/>
      <c r="CH238" s="780"/>
      <c r="CI238" s="612"/>
      <c r="CJ238" s="612"/>
      <c r="CK238" s="767"/>
      <c r="CL238" s="780"/>
      <c r="CM238" s="612"/>
      <c r="CN238" s="780"/>
      <c r="CO238" s="767"/>
      <c r="CP238" s="780"/>
      <c r="CQ238" s="770"/>
      <c r="CR238" s="780"/>
      <c r="CS238" s="612"/>
      <c r="CT238" s="780"/>
      <c r="CU238" s="612"/>
      <c r="CV238" s="780"/>
      <c r="CW238" s="612"/>
      <c r="CX238" s="780"/>
      <c r="CY238" s="767"/>
      <c r="CZ238" s="780"/>
      <c r="DA238" s="612"/>
      <c r="DB238" s="780"/>
      <c r="DC238" s="767"/>
      <c r="DD238" s="780"/>
      <c r="DE238" s="612"/>
      <c r="DF238" s="780"/>
      <c r="DG238" s="612"/>
      <c r="DH238" s="780"/>
      <c r="DI238" s="612"/>
      <c r="DJ238" s="780"/>
      <c r="DK238" s="612"/>
      <c r="DL238" s="780"/>
      <c r="DM238" s="612"/>
      <c r="DN238" s="780"/>
      <c r="DO238" s="612"/>
      <c r="DP238" s="780"/>
      <c r="DQ238" s="612"/>
      <c r="DR238" s="612"/>
      <c r="DS238" s="612">
        <f t="shared" ref="DS238" si="2061">SUM(DA238+DQ238+DO238+DM238+DK238+DI238+DE238+DC238+CW238+CY238+CU238+CS238+CQ238+CO238+CM238+CK238+CJ238+CI238+CG238+CC238+CA238+CE238+DG238)</f>
        <v>0</v>
      </c>
      <c r="DT238" s="84"/>
      <c r="DU238" s="424"/>
      <c r="DV238" s="424"/>
      <c r="DW238" s="424"/>
      <c r="DX238" s="424"/>
      <c r="DY238" s="424"/>
      <c r="DZ238" s="965"/>
      <c r="EA238" s="972"/>
      <c r="EB238" s="611"/>
      <c r="EC238" s="424"/>
      <c r="ED238" s="424"/>
      <c r="EE238" s="424"/>
      <c r="EF238" s="424"/>
      <c r="EG238" s="424"/>
      <c r="EH238" s="424"/>
      <c r="EI238" s="424"/>
      <c r="EJ238" s="429">
        <f t="shared" si="1721"/>
        <v>0</v>
      </c>
      <c r="EK238" s="429">
        <f t="shared" si="1722"/>
        <v>0</v>
      </c>
      <c r="EL238" s="429">
        <f t="shared" si="1723"/>
        <v>0</v>
      </c>
      <c r="EM238" s="1058">
        <f t="shared" si="1724"/>
        <v>0</v>
      </c>
      <c r="EN238" s="1058">
        <f t="shared" si="1725"/>
        <v>0</v>
      </c>
      <c r="EO238" s="1058">
        <f t="shared" si="1726"/>
        <v>0</v>
      </c>
      <c r="EP238" s="1058">
        <f t="shared" si="1727"/>
        <v>0</v>
      </c>
      <c r="EQ238" s="1058">
        <f t="shared" si="1728"/>
        <v>0</v>
      </c>
      <c r="ER238" s="1058">
        <f t="shared" si="1729"/>
        <v>0</v>
      </c>
      <c r="ES238" s="1058">
        <f t="shared" si="1730"/>
        <v>0</v>
      </c>
      <c r="ET238" s="1058">
        <f t="shared" si="1731"/>
        <v>0</v>
      </c>
      <c r="EU238" s="1058">
        <f t="shared" si="1732"/>
        <v>0</v>
      </c>
      <c r="EV238" s="1058">
        <f t="shared" si="1733"/>
        <v>0</v>
      </c>
      <c r="EW238" s="1058">
        <f t="shared" si="1734"/>
        <v>0</v>
      </c>
      <c r="EX238" s="1058">
        <f t="shared" si="1735"/>
        <v>0</v>
      </c>
      <c r="EY238" s="1058">
        <f t="shared" si="1736"/>
        <v>0</v>
      </c>
      <c r="EZ238" s="1058">
        <f t="shared" si="1737"/>
        <v>0</v>
      </c>
      <c r="FA238" s="1058">
        <f t="shared" si="1738"/>
        <v>0</v>
      </c>
      <c r="FB238" s="1058">
        <f t="shared" si="1739"/>
        <v>0</v>
      </c>
      <c r="FC238" s="1058">
        <f t="shared" si="1740"/>
        <v>0</v>
      </c>
      <c r="FD238" s="1058">
        <f t="shared" si="1741"/>
        <v>0</v>
      </c>
      <c r="FE238" s="1058">
        <f t="shared" si="1742"/>
        <v>0</v>
      </c>
      <c r="FF238" s="1058">
        <f t="shared" si="1743"/>
        <v>0</v>
      </c>
      <c r="FG238" s="1058">
        <f t="shared" si="1744"/>
        <v>0</v>
      </c>
      <c r="FH238" s="1058">
        <f t="shared" si="1745"/>
        <v>0</v>
      </c>
      <c r="FI238" s="1058">
        <f t="shared" si="1746"/>
        <v>0</v>
      </c>
      <c r="FJ238" s="1058">
        <f t="shared" si="1747"/>
        <v>0</v>
      </c>
      <c r="FK238" s="1058">
        <f t="shared" si="1748"/>
        <v>0</v>
      </c>
      <c r="FL238" s="1058">
        <f t="shared" si="1749"/>
        <v>0</v>
      </c>
      <c r="FM238" s="1058">
        <f t="shared" si="1750"/>
        <v>0</v>
      </c>
      <c r="FN238" s="1058">
        <f t="shared" si="1751"/>
        <v>0</v>
      </c>
      <c r="FO238" s="1059">
        <f t="shared" si="1752"/>
        <v>0</v>
      </c>
      <c r="FP238" s="1058">
        <f t="shared" si="1753"/>
        <v>0</v>
      </c>
      <c r="FQ238" s="1058">
        <f t="shared" si="1754"/>
        <v>0</v>
      </c>
      <c r="FR238" s="1058">
        <f t="shared" si="1755"/>
        <v>0</v>
      </c>
      <c r="FS238" s="1058">
        <f t="shared" si="1756"/>
        <v>0</v>
      </c>
      <c r="FT238" s="1058">
        <f t="shared" si="1757"/>
        <v>0</v>
      </c>
      <c r="FU238" s="1058">
        <f t="shared" si="1758"/>
        <v>0</v>
      </c>
      <c r="FV238" s="1058">
        <f t="shared" si="1759"/>
        <v>0</v>
      </c>
      <c r="FW238" s="1058">
        <f t="shared" si="1760"/>
        <v>0</v>
      </c>
      <c r="FX238" s="1058">
        <f t="shared" si="1761"/>
        <v>0</v>
      </c>
      <c r="FY238" s="1058">
        <f t="shared" si="1762"/>
        <v>0</v>
      </c>
      <c r="FZ238" s="1058">
        <f t="shared" si="1763"/>
        <v>0</v>
      </c>
      <c r="GA238" s="1058">
        <f t="shared" si="1764"/>
        <v>0</v>
      </c>
      <c r="GB238" s="1058">
        <f t="shared" si="1765"/>
        <v>0</v>
      </c>
      <c r="GC238" s="1058">
        <f t="shared" si="1766"/>
        <v>0</v>
      </c>
      <c r="GE238" s="1058">
        <v>0</v>
      </c>
      <c r="GF238" s="1058">
        <v>0</v>
      </c>
      <c r="GG238" s="424"/>
      <c r="GH238" s="424"/>
      <c r="GI238" s="424"/>
      <c r="GJ238" s="424"/>
      <c r="GL238" s="559"/>
      <c r="GM238" s="559"/>
      <c r="GN238" s="431"/>
      <c r="GO238" s="18"/>
      <c r="GP238" s="18"/>
      <c r="GQ238" s="406"/>
      <c r="GR238" s="406"/>
    </row>
    <row r="239" spans="1:200" s="542" customFormat="1" ht="24.95" customHeight="1" x14ac:dyDescent="0.45">
      <c r="A239" s="541">
        <v>17</v>
      </c>
      <c r="B239" s="974" t="s">
        <v>666</v>
      </c>
      <c r="C239" s="975" t="s">
        <v>660</v>
      </c>
      <c r="D239" s="927">
        <v>1</v>
      </c>
      <c r="E239" s="541"/>
      <c r="F239" s="541"/>
      <c r="G239" s="541"/>
      <c r="H239" s="541"/>
      <c r="I239" s="541"/>
      <c r="J239" s="541"/>
      <c r="K239" s="541"/>
      <c r="L239" s="541">
        <f t="shared" ref="L239:AQ239" si="2062">SUM(L240:L251)</f>
        <v>90</v>
      </c>
      <c r="M239" s="541">
        <f t="shared" si="2062"/>
        <v>60</v>
      </c>
      <c r="N239" s="541">
        <f t="shared" si="2062"/>
        <v>0</v>
      </c>
      <c r="O239" s="765">
        <f t="shared" si="2062"/>
        <v>0</v>
      </c>
      <c r="P239" s="765">
        <f t="shared" si="2062"/>
        <v>34</v>
      </c>
      <c r="Q239" s="765">
        <f t="shared" si="2062"/>
        <v>80</v>
      </c>
      <c r="R239" s="765">
        <f t="shared" si="2062"/>
        <v>26</v>
      </c>
      <c r="S239" s="765">
        <f t="shared" si="2062"/>
        <v>84</v>
      </c>
      <c r="T239" s="765">
        <f t="shared" si="2062"/>
        <v>0</v>
      </c>
      <c r="U239" s="765">
        <f t="shared" si="2062"/>
        <v>0</v>
      </c>
      <c r="V239" s="765">
        <f t="shared" si="2062"/>
        <v>0</v>
      </c>
      <c r="W239" s="765">
        <f t="shared" si="2062"/>
        <v>0</v>
      </c>
      <c r="X239" s="765">
        <f t="shared" si="2062"/>
        <v>0</v>
      </c>
      <c r="Y239" s="765">
        <f t="shared" si="2062"/>
        <v>35.699999999999996</v>
      </c>
      <c r="Z239" s="765">
        <f t="shared" si="2062"/>
        <v>0</v>
      </c>
      <c r="AA239" s="765">
        <f t="shared" si="2062"/>
        <v>0</v>
      </c>
      <c r="AB239" s="765">
        <f t="shared" si="2062"/>
        <v>0</v>
      </c>
      <c r="AC239" s="765">
        <f t="shared" si="2062"/>
        <v>0</v>
      </c>
      <c r="AD239" s="765">
        <f t="shared" si="2062"/>
        <v>0</v>
      </c>
      <c r="AE239" s="765">
        <f t="shared" si="2062"/>
        <v>0</v>
      </c>
      <c r="AF239" s="765">
        <f t="shared" si="2062"/>
        <v>0</v>
      </c>
      <c r="AG239" s="765">
        <f t="shared" si="2062"/>
        <v>0</v>
      </c>
      <c r="AH239" s="765">
        <f t="shared" si="2062"/>
        <v>0</v>
      </c>
      <c r="AI239" s="765">
        <f t="shared" si="2062"/>
        <v>0</v>
      </c>
      <c r="AJ239" s="765">
        <f t="shared" si="2062"/>
        <v>1</v>
      </c>
      <c r="AK239" s="765">
        <f t="shared" si="2062"/>
        <v>44</v>
      </c>
      <c r="AL239" s="765">
        <f t="shared" si="2062"/>
        <v>3</v>
      </c>
      <c r="AM239" s="765">
        <f t="shared" si="2062"/>
        <v>228</v>
      </c>
      <c r="AN239" s="765">
        <f t="shared" si="2062"/>
        <v>0</v>
      </c>
      <c r="AO239" s="765">
        <f t="shared" si="2062"/>
        <v>0</v>
      </c>
      <c r="AP239" s="765">
        <f t="shared" si="2062"/>
        <v>1</v>
      </c>
      <c r="AQ239" s="765">
        <f t="shared" si="2062"/>
        <v>7</v>
      </c>
      <c r="AR239" s="765">
        <f t="shared" ref="AR239:BG239" si="2063">SUM(AR240:AR251)</f>
        <v>4</v>
      </c>
      <c r="AS239" s="765">
        <f t="shared" si="2063"/>
        <v>66</v>
      </c>
      <c r="AT239" s="765">
        <f t="shared" si="2063"/>
        <v>0</v>
      </c>
      <c r="AU239" s="765">
        <f t="shared" si="2063"/>
        <v>0</v>
      </c>
      <c r="AV239" s="765">
        <f t="shared" si="2063"/>
        <v>0</v>
      </c>
      <c r="AW239" s="765">
        <f t="shared" si="2063"/>
        <v>0</v>
      </c>
      <c r="AX239" s="765">
        <f t="shared" si="2063"/>
        <v>1</v>
      </c>
      <c r="AY239" s="765">
        <f t="shared" si="2063"/>
        <v>16</v>
      </c>
      <c r="AZ239" s="765">
        <f t="shared" si="2063"/>
        <v>0</v>
      </c>
      <c r="BA239" s="765">
        <f t="shared" si="2063"/>
        <v>0</v>
      </c>
      <c r="BB239" s="765">
        <f t="shared" si="2063"/>
        <v>0</v>
      </c>
      <c r="BC239" s="765">
        <f t="shared" si="2063"/>
        <v>0</v>
      </c>
      <c r="BD239" s="765">
        <f t="shared" si="2063"/>
        <v>0</v>
      </c>
      <c r="BE239" s="765">
        <f t="shared" si="2063"/>
        <v>0</v>
      </c>
      <c r="BF239" s="765">
        <f t="shared" si="2063"/>
        <v>560.70000000000005</v>
      </c>
      <c r="BG239" s="765">
        <f t="shared" si="2063"/>
        <v>253</v>
      </c>
      <c r="BH239" s="540"/>
      <c r="BI239" s="541"/>
      <c r="BJ239" s="541"/>
      <c r="BK239" s="541"/>
      <c r="BL239" s="541"/>
      <c r="BM239" s="541">
        <v>17</v>
      </c>
      <c r="BN239" s="974" t="s">
        <v>666</v>
      </c>
      <c r="BO239" s="975" t="s">
        <v>660</v>
      </c>
      <c r="BP239" s="927">
        <v>1</v>
      </c>
      <c r="BQ239" s="541"/>
      <c r="BR239" s="541"/>
      <c r="BS239" s="541"/>
      <c r="BT239" s="541"/>
      <c r="BU239" s="541"/>
      <c r="BV239" s="541"/>
      <c r="BW239" s="541"/>
      <c r="BX239" s="541">
        <f t="shared" ref="BX239:DC239" si="2064">SUM(BX240:BX251)</f>
        <v>68</v>
      </c>
      <c r="BY239" s="541">
        <f t="shared" si="2064"/>
        <v>60</v>
      </c>
      <c r="BZ239" s="541">
        <f t="shared" si="2064"/>
        <v>6</v>
      </c>
      <c r="CA239" s="765">
        <f t="shared" si="2064"/>
        <v>6</v>
      </c>
      <c r="CB239" s="765">
        <f t="shared" si="2064"/>
        <v>54</v>
      </c>
      <c r="CC239" s="765">
        <f t="shared" si="2064"/>
        <v>116</v>
      </c>
      <c r="CD239" s="765">
        <f t="shared" si="2064"/>
        <v>0</v>
      </c>
      <c r="CE239" s="765">
        <f t="shared" si="2064"/>
        <v>0</v>
      </c>
      <c r="CF239" s="765">
        <f t="shared" si="2064"/>
        <v>0</v>
      </c>
      <c r="CG239" s="765">
        <f t="shared" si="2064"/>
        <v>0</v>
      </c>
      <c r="CH239" s="765">
        <f t="shared" si="2064"/>
        <v>0</v>
      </c>
      <c r="CI239" s="765">
        <f t="shared" si="2064"/>
        <v>0</v>
      </c>
      <c r="CJ239" s="765">
        <f t="shared" si="2064"/>
        <v>2</v>
      </c>
      <c r="CK239" s="765">
        <f t="shared" si="2064"/>
        <v>21.9</v>
      </c>
      <c r="CL239" s="765">
        <f t="shared" si="2064"/>
        <v>0</v>
      </c>
      <c r="CM239" s="765">
        <f t="shared" si="2064"/>
        <v>0</v>
      </c>
      <c r="CN239" s="765">
        <f t="shared" si="2064"/>
        <v>0</v>
      </c>
      <c r="CO239" s="765">
        <f t="shared" si="2064"/>
        <v>0</v>
      </c>
      <c r="CP239" s="765">
        <f t="shared" si="2064"/>
        <v>0</v>
      </c>
      <c r="CQ239" s="765">
        <f t="shared" si="2064"/>
        <v>0</v>
      </c>
      <c r="CR239" s="765">
        <f t="shared" si="2064"/>
        <v>0</v>
      </c>
      <c r="CS239" s="765">
        <f t="shared" si="2064"/>
        <v>0</v>
      </c>
      <c r="CT239" s="765">
        <f t="shared" si="2064"/>
        <v>1</v>
      </c>
      <c r="CU239" s="765">
        <f t="shared" si="2064"/>
        <v>5</v>
      </c>
      <c r="CV239" s="765">
        <f t="shared" si="2064"/>
        <v>0</v>
      </c>
      <c r="CW239" s="765">
        <f t="shared" si="2064"/>
        <v>0</v>
      </c>
      <c r="CX239" s="765">
        <f t="shared" si="2064"/>
        <v>0</v>
      </c>
      <c r="CY239" s="765">
        <f t="shared" si="2064"/>
        <v>0</v>
      </c>
      <c r="CZ239" s="765">
        <f t="shared" si="2064"/>
        <v>0</v>
      </c>
      <c r="DA239" s="765">
        <f t="shared" si="2064"/>
        <v>0</v>
      </c>
      <c r="DB239" s="765">
        <f t="shared" si="2064"/>
        <v>0</v>
      </c>
      <c r="DC239" s="765">
        <f t="shared" si="2064"/>
        <v>0</v>
      </c>
      <c r="DD239" s="765">
        <f t="shared" ref="DD239:DS239" si="2065">SUM(DD240:DD251)</f>
        <v>1</v>
      </c>
      <c r="DE239" s="765">
        <f t="shared" si="2065"/>
        <v>12</v>
      </c>
      <c r="DF239" s="765">
        <f t="shared" si="2065"/>
        <v>0</v>
      </c>
      <c r="DG239" s="765">
        <f t="shared" si="2065"/>
        <v>0</v>
      </c>
      <c r="DH239" s="765">
        <f t="shared" si="2065"/>
        <v>0</v>
      </c>
      <c r="DI239" s="765">
        <f t="shared" si="2065"/>
        <v>0</v>
      </c>
      <c r="DJ239" s="765">
        <f t="shared" si="2065"/>
        <v>2</v>
      </c>
      <c r="DK239" s="765">
        <f t="shared" si="2065"/>
        <v>29</v>
      </c>
      <c r="DL239" s="765">
        <f t="shared" si="2065"/>
        <v>0</v>
      </c>
      <c r="DM239" s="765">
        <f t="shared" si="2065"/>
        <v>0</v>
      </c>
      <c r="DN239" s="765">
        <f t="shared" si="2065"/>
        <v>0</v>
      </c>
      <c r="DO239" s="765">
        <f t="shared" si="2065"/>
        <v>0</v>
      </c>
      <c r="DP239" s="765">
        <f t="shared" si="2065"/>
        <v>0</v>
      </c>
      <c r="DQ239" s="765">
        <f t="shared" si="2065"/>
        <v>0</v>
      </c>
      <c r="DR239" s="765">
        <f t="shared" si="2065"/>
        <v>191.89999999999998</v>
      </c>
      <c r="DS239" s="765">
        <f t="shared" si="2065"/>
        <v>165</v>
      </c>
      <c r="DT239" s="540"/>
      <c r="DU239" s="541"/>
      <c r="DV239" s="541"/>
      <c r="DW239" s="541"/>
      <c r="DX239" s="541"/>
      <c r="DY239" s="541">
        <v>17</v>
      </c>
      <c r="DZ239" s="974" t="s">
        <v>666</v>
      </c>
      <c r="EA239" s="975" t="s">
        <v>660</v>
      </c>
      <c r="EB239" s="927">
        <v>1</v>
      </c>
      <c r="EC239" s="541"/>
      <c r="ED239" s="541"/>
      <c r="EE239" s="541"/>
      <c r="EF239" s="541"/>
      <c r="EG239" s="541"/>
      <c r="EH239" s="541"/>
      <c r="EI239" s="541"/>
      <c r="EJ239" s="677">
        <f t="shared" si="1721"/>
        <v>158</v>
      </c>
      <c r="EK239" s="677">
        <f t="shared" si="1722"/>
        <v>120</v>
      </c>
      <c r="EL239" s="677">
        <f t="shared" si="1723"/>
        <v>6</v>
      </c>
      <c r="EM239" s="1059">
        <f t="shared" si="1724"/>
        <v>6</v>
      </c>
      <c r="EN239" s="1059">
        <f t="shared" si="1725"/>
        <v>88</v>
      </c>
      <c r="EO239" s="1059">
        <f t="shared" si="1726"/>
        <v>196</v>
      </c>
      <c r="EP239" s="1059">
        <f t="shared" si="1727"/>
        <v>26</v>
      </c>
      <c r="EQ239" s="1059">
        <f t="shared" si="1728"/>
        <v>84</v>
      </c>
      <c r="ER239" s="1059">
        <f t="shared" si="1729"/>
        <v>0</v>
      </c>
      <c r="ES239" s="1059">
        <f t="shared" si="1730"/>
        <v>0</v>
      </c>
      <c r="ET239" s="1059">
        <f t="shared" si="1731"/>
        <v>0</v>
      </c>
      <c r="EU239" s="1059">
        <f t="shared" si="1732"/>
        <v>0</v>
      </c>
      <c r="EV239" s="1059">
        <f t="shared" si="1733"/>
        <v>2</v>
      </c>
      <c r="EW239" s="1059">
        <f t="shared" si="1734"/>
        <v>57.599999999999994</v>
      </c>
      <c r="EX239" s="1059">
        <f t="shared" si="1735"/>
        <v>0</v>
      </c>
      <c r="EY239" s="1059">
        <f t="shared" si="1736"/>
        <v>0</v>
      </c>
      <c r="EZ239" s="1059">
        <f t="shared" si="1737"/>
        <v>0</v>
      </c>
      <c r="FA239" s="1059">
        <f t="shared" si="1738"/>
        <v>0</v>
      </c>
      <c r="FB239" s="1059">
        <f t="shared" si="1739"/>
        <v>0</v>
      </c>
      <c r="FC239" s="1059">
        <f t="shared" si="1740"/>
        <v>0</v>
      </c>
      <c r="FD239" s="1059">
        <f t="shared" si="1741"/>
        <v>0</v>
      </c>
      <c r="FE239" s="1059">
        <f t="shared" si="1742"/>
        <v>0</v>
      </c>
      <c r="FF239" s="1059">
        <f t="shared" si="1743"/>
        <v>1</v>
      </c>
      <c r="FG239" s="1059">
        <f t="shared" si="1744"/>
        <v>5</v>
      </c>
      <c r="FH239" s="1059">
        <f t="shared" si="1745"/>
        <v>1</v>
      </c>
      <c r="FI239" s="1059">
        <f t="shared" si="1746"/>
        <v>44</v>
      </c>
      <c r="FJ239" s="1059">
        <f t="shared" si="1747"/>
        <v>3</v>
      </c>
      <c r="FK239" s="1059">
        <f t="shared" si="1748"/>
        <v>228</v>
      </c>
      <c r="FL239" s="1059">
        <f t="shared" si="1749"/>
        <v>0</v>
      </c>
      <c r="FM239" s="1059">
        <f t="shared" si="1750"/>
        <v>0</v>
      </c>
      <c r="FN239" s="1059">
        <f t="shared" si="1751"/>
        <v>1</v>
      </c>
      <c r="FO239" s="1059">
        <f t="shared" si="1752"/>
        <v>7</v>
      </c>
      <c r="FP239" s="1059">
        <f t="shared" si="1753"/>
        <v>5</v>
      </c>
      <c r="FQ239" s="1059">
        <f t="shared" si="1754"/>
        <v>78</v>
      </c>
      <c r="FR239" s="1059">
        <f t="shared" si="1755"/>
        <v>0</v>
      </c>
      <c r="FS239" s="1059">
        <f t="shared" si="1756"/>
        <v>0</v>
      </c>
      <c r="FT239" s="1059">
        <f t="shared" si="1757"/>
        <v>0</v>
      </c>
      <c r="FU239" s="1059">
        <f t="shared" si="1758"/>
        <v>0</v>
      </c>
      <c r="FV239" s="1059">
        <f t="shared" si="1759"/>
        <v>3</v>
      </c>
      <c r="FW239" s="1059">
        <f t="shared" si="1760"/>
        <v>45</v>
      </c>
      <c r="FX239" s="1059">
        <f t="shared" si="1761"/>
        <v>0</v>
      </c>
      <c r="FY239" s="1059">
        <f t="shared" si="1762"/>
        <v>0</v>
      </c>
      <c r="FZ239" s="1059">
        <f t="shared" si="1763"/>
        <v>0</v>
      </c>
      <c r="GA239" s="1059">
        <f t="shared" si="1764"/>
        <v>0</v>
      </c>
      <c r="GB239" s="1059">
        <f t="shared" si="1765"/>
        <v>0</v>
      </c>
      <c r="GC239" s="1059">
        <f t="shared" si="1766"/>
        <v>0</v>
      </c>
      <c r="GE239" s="1059">
        <v>752.6</v>
      </c>
      <c r="GF239" s="1059">
        <v>418</v>
      </c>
      <c r="GG239" s="541"/>
      <c r="GH239" s="541"/>
      <c r="GI239" s="541"/>
      <c r="GJ239" s="541"/>
      <c r="GL239" s="564">
        <v>650</v>
      </c>
      <c r="GM239" s="564">
        <v>150</v>
      </c>
      <c r="GN239" s="470" t="s">
        <v>666</v>
      </c>
      <c r="GO239" s="463" t="s">
        <v>660</v>
      </c>
      <c r="GP239" s="463">
        <v>1</v>
      </c>
      <c r="GQ239" s="543"/>
      <c r="GR239" s="565"/>
    </row>
    <row r="240" spans="1:200" ht="24.75" customHeight="1" x14ac:dyDescent="0.45">
      <c r="A240" s="424"/>
      <c r="B240" s="978" t="s">
        <v>148</v>
      </c>
      <c r="C240" s="979" t="s">
        <v>185</v>
      </c>
      <c r="D240" s="940" t="s">
        <v>101</v>
      </c>
      <c r="E240" s="646" t="s">
        <v>233</v>
      </c>
      <c r="F240" s="646" t="s">
        <v>217</v>
      </c>
      <c r="G240" s="646">
        <v>5</v>
      </c>
      <c r="H240" s="646">
        <v>31</v>
      </c>
      <c r="I240" s="646">
        <v>1</v>
      </c>
      <c r="J240" s="660">
        <v>2</v>
      </c>
      <c r="K240" s="646">
        <f t="shared" ref="K240" si="2066">SUM(J240)*2</f>
        <v>4</v>
      </c>
      <c r="L240" s="645">
        <v>12</v>
      </c>
      <c r="M240" s="648">
        <f t="shared" ref="M240" si="2067">SUM(N240+P240+R240+T240+V240)</f>
        <v>6</v>
      </c>
      <c r="N240" s="649"/>
      <c r="O240" s="852"/>
      <c r="P240" s="879">
        <v>6</v>
      </c>
      <c r="Q240" s="852">
        <f t="shared" ref="Q240:Q244" si="2068">P240*J240</f>
        <v>12</v>
      </c>
      <c r="R240" s="879"/>
      <c r="S240" s="852">
        <f t="shared" ref="S240" si="2069">SUM(R240)*J240</f>
        <v>0</v>
      </c>
      <c r="T240" s="879"/>
      <c r="U240" s="880">
        <f t="shared" ref="U240" si="2070">SUM(T240)*K240</f>
        <v>0</v>
      </c>
      <c r="V240" s="879"/>
      <c r="W240" s="880">
        <f t="shared" ref="W240" si="2071">SUM(V240)*J240*5</f>
        <v>0</v>
      </c>
      <c r="X240" s="880">
        <f>SUM(J240*AX240*2+K240*AZ240*2)</f>
        <v>0</v>
      </c>
      <c r="Y240" s="852">
        <f t="shared" ref="Y240" si="2072">SUM(L240*15/100*J240)</f>
        <v>3.6</v>
      </c>
      <c r="Z240" s="879"/>
      <c r="AA240" s="880"/>
      <c r="AB240" s="879"/>
      <c r="AC240" s="852">
        <f t="shared" ref="AC240" si="2073">SUM(AB240)*3*H240/5</f>
        <v>0</v>
      </c>
      <c r="AD240" s="879"/>
      <c r="AE240" s="855">
        <f t="shared" ref="AE240" si="2074">SUM(AD240*H240*(30+4))</f>
        <v>0</v>
      </c>
      <c r="AF240" s="879"/>
      <c r="AG240" s="880">
        <f t="shared" ref="AG240" si="2075">SUM(AF240*H240*3)</f>
        <v>0</v>
      </c>
      <c r="AH240" s="879"/>
      <c r="AI240" s="880">
        <f t="shared" ref="AI240" si="2076">SUM(AH240*H240/3)</f>
        <v>0</v>
      </c>
      <c r="AJ240" s="879"/>
      <c r="AK240" s="880">
        <f t="shared" ref="AK240" si="2077">SUM(AJ240*H240*2/3)</f>
        <v>0</v>
      </c>
      <c r="AL240" s="879">
        <v>1</v>
      </c>
      <c r="AM240" s="852"/>
      <c r="AN240" s="879"/>
      <c r="AO240" s="880">
        <f t="shared" ref="AO240" si="2078">SUM(AN240*J240*2)</f>
        <v>0</v>
      </c>
      <c r="AP240" s="879"/>
      <c r="AQ240" s="852">
        <f t="shared" ref="AQ240" si="2079">SUM(AP240*H240*2)</f>
        <v>0</v>
      </c>
      <c r="AR240" s="879">
        <v>1</v>
      </c>
      <c r="AS240" s="852">
        <f>SUM(J240*AR240*6)</f>
        <v>12</v>
      </c>
      <c r="AT240" s="879"/>
      <c r="AU240" s="880">
        <f t="shared" ref="AU240:AU245" si="2080">AT240*H240/3</f>
        <v>0</v>
      </c>
      <c r="AV240" s="879"/>
      <c r="AW240" s="880">
        <f t="shared" ref="AW240" si="2081">SUM(J240*AV240*6)</f>
        <v>0</v>
      </c>
      <c r="AX240" s="879"/>
      <c r="AY240" s="880">
        <f>SUM(J240*AX240*8)</f>
        <v>0</v>
      </c>
      <c r="AZ240" s="879"/>
      <c r="BA240" s="880">
        <f t="shared" ref="BA240" si="2082">SUM(AZ240*K240*5*6)</f>
        <v>0</v>
      </c>
      <c r="BB240" s="879"/>
      <c r="BC240" s="880">
        <f t="shared" ref="BC240" si="2083">SUM(BB240*K240*4*6)</f>
        <v>0</v>
      </c>
      <c r="BD240" s="879"/>
      <c r="BE240" s="880">
        <f t="shared" ref="BE240" si="2084">SUM(BD240*50)</f>
        <v>0</v>
      </c>
      <c r="BF240" s="880">
        <f t="shared" ref="BF240:BF245" si="2085">O240+Q240+S240+U240+W240+X240+Y240+AA240+AC240+AE240+AG240+AI240+AK240+AM240+AO240+AQ240+AS240+AU240+AW240+AY240+BA240+BC240+BE240</f>
        <v>27.6</v>
      </c>
      <c r="BG240" s="880">
        <f t="shared" ref="BG240:BG245" si="2086">BC240+BA240+AY240+AW240+AS240+AQ240+X240+W240+U240+S240+Q240+O240</f>
        <v>24</v>
      </c>
      <c r="BH240" s="84"/>
      <c r="BI240" s="49"/>
      <c r="BJ240" s="49"/>
      <c r="BK240" s="49"/>
      <c r="BL240" s="424"/>
      <c r="BM240" s="424"/>
      <c r="BN240" s="985" t="s">
        <v>148</v>
      </c>
      <c r="BO240" s="986" t="s">
        <v>345</v>
      </c>
      <c r="BP240" s="943" t="s">
        <v>355</v>
      </c>
      <c r="BQ240" s="653" t="s">
        <v>233</v>
      </c>
      <c r="BR240" s="653" t="s">
        <v>488</v>
      </c>
      <c r="BS240" s="654">
        <v>6</v>
      </c>
      <c r="BT240" s="653">
        <v>15</v>
      </c>
      <c r="BU240" s="653">
        <v>1</v>
      </c>
      <c r="BV240" s="660">
        <v>1</v>
      </c>
      <c r="BW240" s="660">
        <v>1</v>
      </c>
      <c r="BX240" s="652">
        <v>16</v>
      </c>
      <c r="BY240" s="655">
        <f>SUM(BZ240+CB240+CD240+CF240+CH240)</f>
        <v>16</v>
      </c>
      <c r="BZ240" s="604">
        <v>6</v>
      </c>
      <c r="CA240" s="767">
        <f t="shared" ref="CA240" si="2087">SUM(BZ240)*BU240</f>
        <v>6</v>
      </c>
      <c r="CB240" s="796">
        <v>10</v>
      </c>
      <c r="CC240" s="767">
        <f>CB240*BV240</f>
        <v>10</v>
      </c>
      <c r="CD240" s="796"/>
      <c r="CE240" s="767">
        <f>SUM(CD240)*BV240</f>
        <v>0</v>
      </c>
      <c r="CF240" s="773"/>
      <c r="CG240" s="791">
        <f>SUM(CF240)*BW240</f>
        <v>0</v>
      </c>
      <c r="CH240" s="773"/>
      <c r="CI240" s="791">
        <f>SUM(CH240)*BV240*5</f>
        <v>0</v>
      </c>
      <c r="CJ240" s="791">
        <f>SUM(BV240*DJ240*2+BW240*DL240*2)</f>
        <v>2</v>
      </c>
      <c r="CK240" s="767">
        <f>SUM(BX240*15/100*BV240)</f>
        <v>2.4</v>
      </c>
      <c r="CL240" s="773"/>
      <c r="CM240" s="791"/>
      <c r="CN240" s="773"/>
      <c r="CO240" s="767">
        <f>SUM(CN240)*3*BT240/5</f>
        <v>0</v>
      </c>
      <c r="CP240" s="773"/>
      <c r="CQ240" s="770">
        <f>SUM(CP240*BT240*(30+4))</f>
        <v>0</v>
      </c>
      <c r="CR240" s="773"/>
      <c r="CS240" s="791">
        <f>SUM(CR240*BT240*3)</f>
        <v>0</v>
      </c>
      <c r="CT240" s="791">
        <v>1</v>
      </c>
      <c r="CU240" s="791">
        <f>SUM(CT240*BT240/3)</f>
        <v>5</v>
      </c>
      <c r="CV240" s="773"/>
      <c r="CW240" s="791">
        <f>SUM(CV240*BT240*2/3)</f>
        <v>0</v>
      </c>
      <c r="CX240" s="773"/>
      <c r="CY240" s="767">
        <f>SUM(CX240*BT240*1)</f>
        <v>0</v>
      </c>
      <c r="CZ240" s="773"/>
      <c r="DA240" s="791">
        <f>SUM(CZ240*BV240*2)</f>
        <v>0</v>
      </c>
      <c r="DB240" s="773"/>
      <c r="DC240" s="767">
        <f>SUM(DB240*BT240*2)</f>
        <v>0</v>
      </c>
      <c r="DD240" s="773"/>
      <c r="DE240" s="791">
        <f>DD240*BT240/3</f>
        <v>0</v>
      </c>
      <c r="DF240" s="773"/>
      <c r="DG240" s="769">
        <f t="shared" ref="DG240:DG242" si="2088">DF240*BT240/3</f>
        <v>0</v>
      </c>
      <c r="DH240" s="773"/>
      <c r="DI240" s="791">
        <f>SUM(BV240*DH240*6)</f>
        <v>0</v>
      </c>
      <c r="DJ240" s="773">
        <v>1</v>
      </c>
      <c r="DK240" s="791">
        <f>DJ240*BT240/3</f>
        <v>5</v>
      </c>
      <c r="DL240" s="791"/>
      <c r="DM240" s="791">
        <f>SUM(DL240*BW240*5*6)</f>
        <v>0</v>
      </c>
      <c r="DN240" s="773"/>
      <c r="DO240" s="791">
        <f>SUM(DN240*BW240*4*6)</f>
        <v>0</v>
      </c>
      <c r="DP240" s="773"/>
      <c r="DQ240" s="791">
        <f>SUM(DP240*50)</f>
        <v>0</v>
      </c>
      <c r="DR240" s="769">
        <f t="shared" ref="DR240:DR242" si="2089">CA240+CC240+CE240+CG240+CI240+CJ240+CK240+CM240+CO240+CQ240+CS240+CU240+CW240+CY240+DA240+DC240+DE240+DG240+DI240+DK240+DM240+DO240+DQ240</f>
        <v>30.4</v>
      </c>
      <c r="DS240" s="769">
        <f t="shared" ref="DS240:DS242" si="2090">DO240+DM240+DK240+DI240+DE240+DC240+CJ240+CI240+CG240+CE240+CC240+CA240</f>
        <v>23</v>
      </c>
      <c r="DT240" s="84"/>
      <c r="DU240" s="424"/>
      <c r="DV240" s="424"/>
      <c r="DW240" s="424"/>
      <c r="DX240" s="424"/>
      <c r="DY240" s="424"/>
      <c r="DZ240" s="971"/>
      <c r="EA240" s="972"/>
      <c r="EB240" s="611"/>
      <c r="EC240" s="424"/>
      <c r="ED240" s="424"/>
      <c r="EE240" s="424"/>
      <c r="EF240" s="424"/>
      <c r="EG240" s="424"/>
      <c r="EH240" s="424"/>
      <c r="EI240" s="424"/>
      <c r="EJ240" s="429">
        <f t="shared" si="1721"/>
        <v>28</v>
      </c>
      <c r="EK240" s="429">
        <f t="shared" si="1722"/>
        <v>22</v>
      </c>
      <c r="EL240" s="429">
        <f t="shared" si="1723"/>
        <v>6</v>
      </c>
      <c r="EM240" s="1058">
        <f t="shared" si="1724"/>
        <v>6</v>
      </c>
      <c r="EN240" s="1058">
        <f t="shared" si="1725"/>
        <v>16</v>
      </c>
      <c r="EO240" s="1058">
        <f t="shared" si="1726"/>
        <v>22</v>
      </c>
      <c r="EP240" s="1058">
        <f t="shared" si="1727"/>
        <v>0</v>
      </c>
      <c r="EQ240" s="1058">
        <f t="shared" si="1728"/>
        <v>0</v>
      </c>
      <c r="ER240" s="1058">
        <f t="shared" si="1729"/>
        <v>0</v>
      </c>
      <c r="ES240" s="1058">
        <f t="shared" si="1730"/>
        <v>0</v>
      </c>
      <c r="ET240" s="1058">
        <f t="shared" si="1731"/>
        <v>0</v>
      </c>
      <c r="EU240" s="1058">
        <f t="shared" si="1732"/>
        <v>0</v>
      </c>
      <c r="EV240" s="1058">
        <f t="shared" si="1733"/>
        <v>2</v>
      </c>
      <c r="EW240" s="1058">
        <f t="shared" si="1734"/>
        <v>6</v>
      </c>
      <c r="EX240" s="1058">
        <f t="shared" si="1735"/>
        <v>0</v>
      </c>
      <c r="EY240" s="1058">
        <f t="shared" si="1736"/>
        <v>0</v>
      </c>
      <c r="EZ240" s="1058">
        <f t="shared" si="1737"/>
        <v>0</v>
      </c>
      <c r="FA240" s="1058">
        <f t="shared" si="1738"/>
        <v>0</v>
      </c>
      <c r="FB240" s="1058">
        <f t="shared" si="1739"/>
        <v>0</v>
      </c>
      <c r="FC240" s="1058">
        <f t="shared" si="1740"/>
        <v>0</v>
      </c>
      <c r="FD240" s="1058">
        <f t="shared" si="1741"/>
        <v>0</v>
      </c>
      <c r="FE240" s="1058">
        <f t="shared" si="1742"/>
        <v>0</v>
      </c>
      <c r="FF240" s="1058">
        <f t="shared" si="1743"/>
        <v>1</v>
      </c>
      <c r="FG240" s="1058">
        <f t="shared" si="1744"/>
        <v>5</v>
      </c>
      <c r="FH240" s="1058">
        <f t="shared" si="1745"/>
        <v>0</v>
      </c>
      <c r="FI240" s="1058">
        <f t="shared" si="1746"/>
        <v>0</v>
      </c>
      <c r="FJ240" s="1058">
        <f t="shared" si="1747"/>
        <v>1</v>
      </c>
      <c r="FK240" s="1058">
        <f t="shared" si="1748"/>
        <v>0</v>
      </c>
      <c r="FL240" s="1058">
        <f t="shared" si="1749"/>
        <v>0</v>
      </c>
      <c r="FM240" s="1058">
        <f t="shared" si="1750"/>
        <v>0</v>
      </c>
      <c r="FN240" s="1058">
        <f t="shared" si="1751"/>
        <v>0</v>
      </c>
      <c r="FO240" s="1059">
        <f t="shared" si="1752"/>
        <v>0</v>
      </c>
      <c r="FP240" s="1058">
        <f t="shared" si="1753"/>
        <v>1</v>
      </c>
      <c r="FQ240" s="1058">
        <f t="shared" si="1754"/>
        <v>12</v>
      </c>
      <c r="FR240" s="1058">
        <f t="shared" si="1755"/>
        <v>0</v>
      </c>
      <c r="FS240" s="1058">
        <f t="shared" si="1756"/>
        <v>0</v>
      </c>
      <c r="FT240" s="1058">
        <f t="shared" si="1757"/>
        <v>0</v>
      </c>
      <c r="FU240" s="1058">
        <f t="shared" si="1758"/>
        <v>0</v>
      </c>
      <c r="FV240" s="1058">
        <f t="shared" si="1759"/>
        <v>1</v>
      </c>
      <c r="FW240" s="1058">
        <f t="shared" si="1760"/>
        <v>5</v>
      </c>
      <c r="FX240" s="1058">
        <f t="shared" si="1761"/>
        <v>0</v>
      </c>
      <c r="FY240" s="1058">
        <f t="shared" si="1762"/>
        <v>0</v>
      </c>
      <c r="FZ240" s="1058">
        <f t="shared" si="1763"/>
        <v>0</v>
      </c>
      <c r="GA240" s="1058">
        <f t="shared" si="1764"/>
        <v>0</v>
      </c>
      <c r="GB240" s="1058">
        <f t="shared" si="1765"/>
        <v>0</v>
      </c>
      <c r="GC240" s="1058">
        <f t="shared" si="1766"/>
        <v>0</v>
      </c>
      <c r="GE240" s="1058">
        <v>58</v>
      </c>
      <c r="GF240" s="1058">
        <v>47</v>
      </c>
      <c r="GG240" s="424"/>
      <c r="GH240" s="424"/>
      <c r="GI240" s="424"/>
      <c r="GJ240" s="424"/>
      <c r="GL240" s="559"/>
      <c r="GM240" s="559"/>
      <c r="GN240" s="9"/>
      <c r="GO240" s="17"/>
      <c r="GP240" s="17"/>
      <c r="GQ240" s="406"/>
      <c r="GR240" s="422"/>
    </row>
    <row r="241" spans="1:200" s="543" customFormat="1" ht="24.75" customHeight="1" x14ac:dyDescent="0.45">
      <c r="A241" s="541"/>
      <c r="B241" s="995" t="s">
        <v>344</v>
      </c>
      <c r="C241" s="996" t="s">
        <v>182</v>
      </c>
      <c r="D241" s="748" t="s">
        <v>51</v>
      </c>
      <c r="E241" s="660" t="s">
        <v>233</v>
      </c>
      <c r="F241" s="660" t="s">
        <v>136</v>
      </c>
      <c r="G241" s="661">
        <v>11</v>
      </c>
      <c r="H241" s="660">
        <v>66</v>
      </c>
      <c r="I241" s="660">
        <v>1</v>
      </c>
      <c r="J241" s="660">
        <v>3</v>
      </c>
      <c r="K241" s="660">
        <f>SUM(J241)*2</f>
        <v>6</v>
      </c>
      <c r="L241" s="676">
        <v>22</v>
      </c>
      <c r="M241" s="662">
        <f t="shared" ref="M241" si="2091">SUM(N241+P241+R241+T241+V241)</f>
        <v>20</v>
      </c>
      <c r="N241" s="663"/>
      <c r="O241" s="852"/>
      <c r="P241" s="897"/>
      <c r="Q241" s="852">
        <f t="shared" si="2068"/>
        <v>0</v>
      </c>
      <c r="R241" s="897">
        <v>20</v>
      </c>
      <c r="S241" s="852">
        <f>SUM(R241)*J241</f>
        <v>60</v>
      </c>
      <c r="T241" s="897"/>
      <c r="U241" s="852">
        <f>SUM(T241)*K241</f>
        <v>0</v>
      </c>
      <c r="V241" s="897"/>
      <c r="W241" s="852">
        <f>SUM(V241)*J241*5</f>
        <v>0</v>
      </c>
      <c r="X241" s="852"/>
      <c r="Y241" s="852">
        <f t="shared" ref="Y241:Y244" si="2092">SUM(L241*15/100*J241)</f>
        <v>9.8999999999999986</v>
      </c>
      <c r="Z241" s="897"/>
      <c r="AA241" s="852"/>
      <c r="AB241" s="897"/>
      <c r="AC241" s="852">
        <f>SUM(AB241)*3*H241/5</f>
        <v>0</v>
      </c>
      <c r="AD241" s="897"/>
      <c r="AE241" s="855">
        <f>SUM(AD241*H241*(30+4))</f>
        <v>0</v>
      </c>
      <c r="AF241" s="897"/>
      <c r="AG241" s="852">
        <f>SUM(AF241*H241*3)</f>
        <v>0</v>
      </c>
      <c r="AH241" s="897"/>
      <c r="AI241" s="852">
        <f>SUM(AH241*H241/3)</f>
        <v>0</v>
      </c>
      <c r="AJ241" s="897">
        <v>1</v>
      </c>
      <c r="AK241" s="852">
        <f>SUM(AJ241*H241*2/3)</f>
        <v>44</v>
      </c>
      <c r="AL241" s="897"/>
      <c r="AM241" s="852">
        <f>SUM(AL241*H241*2)</f>
        <v>0</v>
      </c>
      <c r="AN241" s="897"/>
      <c r="AO241" s="852">
        <f>SUM(AN241*J241)</f>
        <v>0</v>
      </c>
      <c r="AP241" s="897"/>
      <c r="AQ241" s="852">
        <f>SUM(AP241*H241*2)</f>
        <v>0</v>
      </c>
      <c r="AR241" s="897">
        <v>1</v>
      </c>
      <c r="AS241" s="852">
        <f t="shared" ref="AS241" si="2093">AR241*J241*6</f>
        <v>18</v>
      </c>
      <c r="AT241" s="897"/>
      <c r="AU241" s="852">
        <f t="shared" si="2080"/>
        <v>0</v>
      </c>
      <c r="AV241" s="897"/>
      <c r="AW241" s="852">
        <f>AV241*H241/3</f>
        <v>0</v>
      </c>
      <c r="AX241" s="897"/>
      <c r="AY241" s="852">
        <f>SUM(J241*AX241*8)</f>
        <v>0</v>
      </c>
      <c r="AZ241" s="897"/>
      <c r="BA241" s="852">
        <f>SUM(AZ241*K241*3*6)</f>
        <v>0</v>
      </c>
      <c r="BB241" s="897"/>
      <c r="BC241" s="852">
        <f>SUM(BB241*K241*4*6)</f>
        <v>0</v>
      </c>
      <c r="BD241" s="897"/>
      <c r="BE241" s="852">
        <f>SUM(BD241*50)</f>
        <v>0</v>
      </c>
      <c r="BF241" s="852">
        <f t="shared" si="2085"/>
        <v>131.9</v>
      </c>
      <c r="BG241" s="852">
        <f t="shared" si="2086"/>
        <v>78</v>
      </c>
      <c r="BH241" s="610"/>
      <c r="BI241" s="659"/>
      <c r="BJ241" s="659"/>
      <c r="BK241" s="659"/>
      <c r="BL241" s="659"/>
      <c r="BM241" s="541"/>
      <c r="BN241" s="978" t="s">
        <v>148</v>
      </c>
      <c r="BO241" s="979" t="s">
        <v>182</v>
      </c>
      <c r="BP241" s="940" t="s">
        <v>51</v>
      </c>
      <c r="BQ241" s="646" t="s">
        <v>233</v>
      </c>
      <c r="BR241" s="646" t="s">
        <v>388</v>
      </c>
      <c r="BS241" s="647">
        <v>10</v>
      </c>
      <c r="BT241" s="646">
        <v>75</v>
      </c>
      <c r="BU241" s="646">
        <v>1</v>
      </c>
      <c r="BV241" s="660">
        <v>3</v>
      </c>
      <c r="BW241" s="660">
        <f t="shared" ref="BW241" si="2094">SUM(BV241)*2</f>
        <v>6</v>
      </c>
      <c r="BX241" s="658">
        <v>26</v>
      </c>
      <c r="BY241" s="648">
        <f t="shared" ref="BY241:BY242" si="2095">SUM(BZ241+CB241+CD241+CF241+CH241)</f>
        <v>18</v>
      </c>
      <c r="BZ241" s="649"/>
      <c r="CA241" s="767"/>
      <c r="CB241" s="796">
        <v>18</v>
      </c>
      <c r="CC241" s="767">
        <f t="shared" ref="CC241:CC242" si="2096">CB241*BV241</f>
        <v>54</v>
      </c>
      <c r="CD241" s="796"/>
      <c r="CE241" s="767">
        <f t="shared" ref="CE241:CE242" si="2097">SUM(CD241)*BV241</f>
        <v>0</v>
      </c>
      <c r="CF241" s="785"/>
      <c r="CG241" s="786">
        <f t="shared" ref="CG241:CG242" si="2098">SUM(CF241)*BW241</f>
        <v>0</v>
      </c>
      <c r="CH241" s="785"/>
      <c r="CI241" s="786">
        <f t="shared" ref="CI241:CI242" si="2099">SUM(CH241)*BV241*5</f>
        <v>0</v>
      </c>
      <c r="CJ241" s="786">
        <v>0</v>
      </c>
      <c r="CK241" s="767">
        <f t="shared" ref="CK241" si="2100">SUM(BX241*15/100*BV241)</f>
        <v>11.7</v>
      </c>
      <c r="CL241" s="785"/>
      <c r="CM241" s="786"/>
      <c r="CN241" s="785"/>
      <c r="CO241" s="767">
        <f>SUM(CN241)*BT241/3</f>
        <v>0</v>
      </c>
      <c r="CP241" s="785"/>
      <c r="CQ241" s="770">
        <f t="shared" ref="CQ241" si="2101">SUM(CP241*BT241*(30+4))</f>
        <v>0</v>
      </c>
      <c r="CR241" s="785"/>
      <c r="CS241" s="786">
        <f t="shared" ref="CS241:CS242" si="2102">SUM(CR241*BT241*3)</f>
        <v>0</v>
      </c>
      <c r="CT241" s="785"/>
      <c r="CU241" s="786">
        <f t="shared" ref="CU241:CU242" si="2103">SUM(CT241*BT241/3)</f>
        <v>0</v>
      </c>
      <c r="CV241" s="785"/>
      <c r="CW241" s="786">
        <f t="shared" ref="CW241" si="2104">SUM(CV241*BT241*2/3)</f>
        <v>0</v>
      </c>
      <c r="CX241" s="785"/>
      <c r="CY241" s="767">
        <f t="shared" ref="CY241" si="2105">SUM(CX241*BT241*1)</f>
        <v>0</v>
      </c>
      <c r="CZ241" s="785"/>
      <c r="DA241" s="786">
        <f t="shared" ref="DA241" si="2106">SUM(CZ241*BV241*2)</f>
        <v>0</v>
      </c>
      <c r="DB241" s="785"/>
      <c r="DC241" s="767">
        <f t="shared" ref="DC241" si="2107">SUM(DB241*BT241*2)</f>
        <v>0</v>
      </c>
      <c r="DD241" s="785"/>
      <c r="DE241" s="786">
        <f t="shared" ref="DE241" si="2108">SUM(BV241*DD241*6)</f>
        <v>0</v>
      </c>
      <c r="DF241" s="785"/>
      <c r="DG241" s="786">
        <f t="shared" si="2088"/>
        <v>0</v>
      </c>
      <c r="DH241" s="785"/>
      <c r="DI241" s="786">
        <f t="shared" ref="DI241" si="2109">SUM(BV241*DH241*6)</f>
        <v>0</v>
      </c>
      <c r="DJ241" s="785">
        <v>1</v>
      </c>
      <c r="DK241" s="786">
        <f>DJ241*BV241*8</f>
        <v>24</v>
      </c>
      <c r="DL241" s="785"/>
      <c r="DM241" s="786">
        <f t="shared" ref="DM241" si="2110">SUM(DL241*BW241*5*6)</f>
        <v>0</v>
      </c>
      <c r="DN241" s="785"/>
      <c r="DO241" s="786">
        <f t="shared" ref="DO241" si="2111">SUM(DN241*BW241*4*6)</f>
        <v>0</v>
      </c>
      <c r="DP241" s="785"/>
      <c r="DQ241" s="786">
        <f>SUM(DP241*50)</f>
        <v>0</v>
      </c>
      <c r="DR241" s="786">
        <f t="shared" si="2089"/>
        <v>89.7</v>
      </c>
      <c r="DS241" s="786">
        <f t="shared" si="2090"/>
        <v>78</v>
      </c>
      <c r="DT241" s="610"/>
      <c r="DU241" s="541"/>
      <c r="DV241" s="541"/>
      <c r="DW241" s="541"/>
      <c r="DX241" s="541"/>
      <c r="DY241" s="541"/>
      <c r="DZ241" s="995"/>
      <c r="EA241" s="996"/>
      <c r="EB241" s="748"/>
      <c r="EC241" s="541"/>
      <c r="ED241" s="541"/>
      <c r="EE241" s="541"/>
      <c r="EF241" s="541"/>
      <c r="EG241" s="541"/>
      <c r="EH241" s="541"/>
      <c r="EI241" s="541"/>
      <c r="EJ241" s="429">
        <f t="shared" si="1721"/>
        <v>48</v>
      </c>
      <c r="EK241" s="429">
        <f t="shared" si="1722"/>
        <v>38</v>
      </c>
      <c r="EL241" s="429">
        <f t="shared" si="1723"/>
        <v>0</v>
      </c>
      <c r="EM241" s="1058">
        <f t="shared" si="1724"/>
        <v>0</v>
      </c>
      <c r="EN241" s="1058">
        <f t="shared" si="1725"/>
        <v>18</v>
      </c>
      <c r="EO241" s="1058">
        <f t="shared" si="1726"/>
        <v>54</v>
      </c>
      <c r="EP241" s="1058">
        <f t="shared" si="1727"/>
        <v>20</v>
      </c>
      <c r="EQ241" s="1058">
        <f t="shared" si="1728"/>
        <v>60</v>
      </c>
      <c r="ER241" s="1058">
        <f t="shared" si="1729"/>
        <v>0</v>
      </c>
      <c r="ES241" s="1058">
        <f t="shared" si="1730"/>
        <v>0</v>
      </c>
      <c r="ET241" s="1058">
        <f t="shared" si="1731"/>
        <v>0</v>
      </c>
      <c r="EU241" s="1058">
        <f t="shared" si="1732"/>
        <v>0</v>
      </c>
      <c r="EV241" s="1058">
        <f t="shared" si="1733"/>
        <v>0</v>
      </c>
      <c r="EW241" s="1058">
        <f t="shared" si="1734"/>
        <v>21.599999999999998</v>
      </c>
      <c r="EX241" s="1058">
        <f t="shared" si="1735"/>
        <v>0</v>
      </c>
      <c r="EY241" s="1058">
        <f t="shared" si="1736"/>
        <v>0</v>
      </c>
      <c r="EZ241" s="1058">
        <f t="shared" si="1737"/>
        <v>0</v>
      </c>
      <c r="FA241" s="1058">
        <f t="shared" si="1738"/>
        <v>0</v>
      </c>
      <c r="FB241" s="1058">
        <f t="shared" si="1739"/>
        <v>0</v>
      </c>
      <c r="FC241" s="1058">
        <f t="shared" si="1740"/>
        <v>0</v>
      </c>
      <c r="FD241" s="1058">
        <f t="shared" si="1741"/>
        <v>0</v>
      </c>
      <c r="FE241" s="1058">
        <f t="shared" si="1742"/>
        <v>0</v>
      </c>
      <c r="FF241" s="1058">
        <f t="shared" si="1743"/>
        <v>0</v>
      </c>
      <c r="FG241" s="1058">
        <f t="shared" si="1744"/>
        <v>0</v>
      </c>
      <c r="FH241" s="1058">
        <f t="shared" si="1745"/>
        <v>1</v>
      </c>
      <c r="FI241" s="1058">
        <f t="shared" si="1746"/>
        <v>44</v>
      </c>
      <c r="FJ241" s="1058">
        <f t="shared" si="1747"/>
        <v>0</v>
      </c>
      <c r="FK241" s="1058">
        <f t="shared" si="1748"/>
        <v>0</v>
      </c>
      <c r="FL241" s="1058">
        <f t="shared" si="1749"/>
        <v>0</v>
      </c>
      <c r="FM241" s="1058">
        <f t="shared" si="1750"/>
        <v>0</v>
      </c>
      <c r="FN241" s="1058">
        <f t="shared" si="1751"/>
        <v>0</v>
      </c>
      <c r="FO241" s="1059">
        <f t="shared" si="1752"/>
        <v>0</v>
      </c>
      <c r="FP241" s="1058">
        <f t="shared" si="1753"/>
        <v>1</v>
      </c>
      <c r="FQ241" s="1058">
        <f t="shared" si="1754"/>
        <v>18</v>
      </c>
      <c r="FR241" s="1058">
        <f t="shared" si="1755"/>
        <v>0</v>
      </c>
      <c r="FS241" s="1058">
        <f t="shared" si="1756"/>
        <v>0</v>
      </c>
      <c r="FT241" s="1058">
        <f t="shared" si="1757"/>
        <v>0</v>
      </c>
      <c r="FU241" s="1058">
        <f t="shared" si="1758"/>
        <v>0</v>
      </c>
      <c r="FV241" s="1058">
        <f t="shared" si="1759"/>
        <v>1</v>
      </c>
      <c r="FW241" s="1058">
        <f t="shared" si="1760"/>
        <v>24</v>
      </c>
      <c r="FX241" s="1058">
        <f t="shared" si="1761"/>
        <v>0</v>
      </c>
      <c r="FY241" s="1058">
        <f t="shared" si="1762"/>
        <v>0</v>
      </c>
      <c r="FZ241" s="1058">
        <f t="shared" si="1763"/>
        <v>0</v>
      </c>
      <c r="GA241" s="1058">
        <f t="shared" si="1764"/>
        <v>0</v>
      </c>
      <c r="GB241" s="1058">
        <f t="shared" si="1765"/>
        <v>0</v>
      </c>
      <c r="GC241" s="1058">
        <f t="shared" si="1766"/>
        <v>0</v>
      </c>
      <c r="GE241" s="1058">
        <v>221.60000000000002</v>
      </c>
      <c r="GF241" s="1058">
        <v>156</v>
      </c>
      <c r="GG241" s="541"/>
      <c r="GH241" s="541"/>
      <c r="GI241" s="541"/>
      <c r="GJ241" s="541"/>
      <c r="GL241" s="564"/>
      <c r="GM241" s="564"/>
      <c r="GN241" s="562"/>
      <c r="GO241" s="563"/>
      <c r="GP241" s="563"/>
      <c r="GR241" s="565"/>
    </row>
    <row r="242" spans="1:200" ht="24.95" customHeight="1" x14ac:dyDescent="0.45">
      <c r="A242" s="424"/>
      <c r="B242" s="976" t="s">
        <v>148</v>
      </c>
      <c r="C242" s="977" t="s">
        <v>182</v>
      </c>
      <c r="D242" s="939" t="s">
        <v>101</v>
      </c>
      <c r="E242" s="635" t="s">
        <v>233</v>
      </c>
      <c r="F242" s="635" t="s">
        <v>493</v>
      </c>
      <c r="G242" s="636">
        <v>5</v>
      </c>
      <c r="H242" s="635">
        <v>93</v>
      </c>
      <c r="I242" s="635">
        <v>1</v>
      </c>
      <c r="J242" s="660">
        <v>4</v>
      </c>
      <c r="K242" s="635">
        <f>J242*2</f>
        <v>8</v>
      </c>
      <c r="L242" s="634">
        <v>18</v>
      </c>
      <c r="M242" s="637">
        <f t="shared" ref="M242:M244" si="2112">SUM(N242+P242+R242+T242+V242)</f>
        <v>12</v>
      </c>
      <c r="N242" s="639"/>
      <c r="O242" s="852"/>
      <c r="P242" s="877">
        <v>6</v>
      </c>
      <c r="Q242" s="852">
        <f t="shared" si="2068"/>
        <v>24</v>
      </c>
      <c r="R242" s="877">
        <v>6</v>
      </c>
      <c r="S242" s="852">
        <f t="shared" ref="S242:S243" si="2113">SUM(R242)*J242</f>
        <v>24</v>
      </c>
      <c r="T242" s="877"/>
      <c r="U242" s="878">
        <f t="shared" ref="U242:U243" si="2114">SUM(T242)*K242</f>
        <v>0</v>
      </c>
      <c r="V242" s="877"/>
      <c r="W242" s="878">
        <f t="shared" ref="W242:W243" si="2115">SUM(V242)*J242*5</f>
        <v>0</v>
      </c>
      <c r="X242" s="878">
        <f>SUM(J242*AX242*2+K242*AZ242*2)</f>
        <v>0</v>
      </c>
      <c r="Y242" s="852">
        <f t="shared" si="2092"/>
        <v>10.8</v>
      </c>
      <c r="Z242" s="877"/>
      <c r="AA242" s="878"/>
      <c r="AB242" s="877"/>
      <c r="AC242" s="852">
        <f t="shared" ref="AC242" si="2116">SUM(AB242)*3*H242/5</f>
        <v>0</v>
      </c>
      <c r="AD242" s="877"/>
      <c r="AE242" s="855">
        <f t="shared" ref="AE242:AE243" si="2117">SUM(AD242*H242*(30+4))</f>
        <v>0</v>
      </c>
      <c r="AF242" s="877"/>
      <c r="AG242" s="878">
        <f t="shared" ref="AG242:AG243" si="2118">SUM(AF242*H242*3)</f>
        <v>0</v>
      </c>
      <c r="AH242" s="877"/>
      <c r="AI242" s="878">
        <f t="shared" ref="AI242:AI243" si="2119">SUM(AH242*H242/3)</f>
        <v>0</v>
      </c>
      <c r="AJ242" s="877"/>
      <c r="AK242" s="878">
        <f t="shared" ref="AK242:AK243" si="2120">SUM(AJ242*H242*2/3)</f>
        <v>0</v>
      </c>
      <c r="AL242" s="877">
        <v>1</v>
      </c>
      <c r="AM242" s="852">
        <f>SUM(AL242*H242*2)</f>
        <v>186</v>
      </c>
      <c r="AN242" s="877"/>
      <c r="AO242" s="878">
        <f t="shared" ref="AO242:AO243" si="2121">SUM(AN242*J242*2)</f>
        <v>0</v>
      </c>
      <c r="AP242" s="877"/>
      <c r="AQ242" s="852">
        <f t="shared" ref="AQ242:AQ243" si="2122">SUM(AP242*H242*2)</f>
        <v>0</v>
      </c>
      <c r="AR242" s="877">
        <v>1</v>
      </c>
      <c r="AS242" s="852">
        <f>SUM(J242*AR242*6)</f>
        <v>24</v>
      </c>
      <c r="AT242" s="858"/>
      <c r="AU242" s="854">
        <f t="shared" si="2080"/>
        <v>0</v>
      </c>
      <c r="AV242" s="877"/>
      <c r="AW242" s="878">
        <f t="shared" ref="AW242" si="2123">SUM(J242*AV242*6)</f>
        <v>0</v>
      </c>
      <c r="AX242" s="877"/>
      <c r="AY242" s="878">
        <f>SUM(J242*AX242*8)</f>
        <v>0</v>
      </c>
      <c r="AZ242" s="877"/>
      <c r="BA242" s="878">
        <f t="shared" ref="BA242:BA243" si="2124">SUM(AZ242*K242*5*6)</f>
        <v>0</v>
      </c>
      <c r="BB242" s="877"/>
      <c r="BC242" s="878">
        <f t="shared" ref="BC242:BC243" si="2125">SUM(BB242*K242*4*6)</f>
        <v>0</v>
      </c>
      <c r="BD242" s="877"/>
      <c r="BE242" s="878">
        <f t="shared" ref="BE242:BE243" si="2126">SUM(BD242*50)</f>
        <v>0</v>
      </c>
      <c r="BF242" s="854">
        <f t="shared" si="2085"/>
        <v>268.8</v>
      </c>
      <c r="BG242" s="854">
        <f t="shared" si="2086"/>
        <v>72</v>
      </c>
      <c r="BH242" s="84"/>
      <c r="BI242" s="49"/>
      <c r="BJ242" s="49"/>
      <c r="BK242" s="49"/>
      <c r="BL242" s="49"/>
      <c r="BM242" s="424"/>
      <c r="BN242" s="980" t="s">
        <v>155</v>
      </c>
      <c r="BO242" s="981" t="s">
        <v>183</v>
      </c>
      <c r="BP242" s="941" t="s">
        <v>51</v>
      </c>
      <c r="BQ242" s="641" t="s">
        <v>233</v>
      </c>
      <c r="BR242" s="641" t="s">
        <v>144</v>
      </c>
      <c r="BS242" s="641">
        <v>8</v>
      </c>
      <c r="BT242" s="641">
        <v>39</v>
      </c>
      <c r="BU242" s="641">
        <v>1</v>
      </c>
      <c r="BV242" s="660">
        <v>2</v>
      </c>
      <c r="BW242" s="660">
        <f>SUM(BV242)*2</f>
        <v>4</v>
      </c>
      <c r="BX242" s="640">
        <v>26</v>
      </c>
      <c r="BY242" s="643">
        <f t="shared" si="2095"/>
        <v>26</v>
      </c>
      <c r="BZ242" s="644"/>
      <c r="CA242" s="767">
        <f t="shared" ref="CA242" si="2127">SUM(BZ242)*BU242</f>
        <v>0</v>
      </c>
      <c r="CB242" s="796">
        <v>26</v>
      </c>
      <c r="CC242" s="767">
        <f t="shared" si="2096"/>
        <v>52</v>
      </c>
      <c r="CD242" s="796"/>
      <c r="CE242" s="767">
        <f t="shared" si="2097"/>
        <v>0</v>
      </c>
      <c r="CF242" s="787"/>
      <c r="CG242" s="788">
        <f t="shared" si="2098"/>
        <v>0</v>
      </c>
      <c r="CH242" s="787"/>
      <c r="CI242" s="788">
        <f t="shared" si="2099"/>
        <v>0</v>
      </c>
      <c r="CJ242" s="788">
        <f t="shared" ref="CJ242" si="2128">SUM(BV242*DJ242*2+BW242*DL242*2)</f>
        <v>0</v>
      </c>
      <c r="CK242" s="767">
        <f>SUM(BX242*15/100*BV242)</f>
        <v>7.8</v>
      </c>
      <c r="CL242" s="787"/>
      <c r="CM242" s="788"/>
      <c r="CN242" s="787"/>
      <c r="CO242" s="767">
        <f t="shared" ref="CO242" si="2129">SUM(CN242)*3*BT242/5</f>
        <v>0</v>
      </c>
      <c r="CP242" s="787"/>
      <c r="CQ242" s="770">
        <f t="shared" ref="CQ242" si="2130">SUM(CP242*BT242*(30+4))</f>
        <v>0</v>
      </c>
      <c r="CR242" s="787"/>
      <c r="CS242" s="788">
        <f t="shared" si="2102"/>
        <v>0</v>
      </c>
      <c r="CT242" s="787"/>
      <c r="CU242" s="788">
        <f t="shared" si="2103"/>
        <v>0</v>
      </c>
      <c r="CV242" s="787"/>
      <c r="CW242" s="788">
        <f t="shared" ref="CW242" si="2131">SUM(CV242*BT242*2/3)</f>
        <v>0</v>
      </c>
      <c r="CX242" s="787"/>
      <c r="CY242" s="767">
        <f t="shared" ref="CY242" si="2132">SUM(CX242*BT242*2)</f>
        <v>0</v>
      </c>
      <c r="CZ242" s="787"/>
      <c r="DA242" s="788">
        <f>SUM(CZ242*BV242*2)</f>
        <v>0</v>
      </c>
      <c r="DB242" s="787"/>
      <c r="DC242" s="767">
        <f t="shared" ref="DC242" si="2133">SUM(DB242*BT242*2)</f>
        <v>0</v>
      </c>
      <c r="DD242" s="787">
        <v>1</v>
      </c>
      <c r="DE242" s="788">
        <f>DD242*BV242*6</f>
        <v>12</v>
      </c>
      <c r="DF242" s="787"/>
      <c r="DG242" s="788">
        <f t="shared" si="2088"/>
        <v>0</v>
      </c>
      <c r="DH242" s="787"/>
      <c r="DI242" s="788">
        <f>SUM(BV242*DH242*6)</f>
        <v>0</v>
      </c>
      <c r="DJ242" s="787"/>
      <c r="DK242" s="788">
        <f>SUM(BV242*DJ242*8)</f>
        <v>0</v>
      </c>
      <c r="DL242" s="787"/>
      <c r="DM242" s="788">
        <f t="shared" ref="DM242" si="2134">SUM(DL242*BW242*5*6)</f>
        <v>0</v>
      </c>
      <c r="DN242" s="787"/>
      <c r="DO242" s="788">
        <f t="shared" ref="DO242" si="2135">SUM(DN242*BW242*4*6)</f>
        <v>0</v>
      </c>
      <c r="DP242" s="787"/>
      <c r="DQ242" s="788">
        <f t="shared" ref="DQ242" si="2136">SUM(DP242*50)</f>
        <v>0</v>
      </c>
      <c r="DR242" s="788">
        <f t="shared" si="2089"/>
        <v>71.8</v>
      </c>
      <c r="DS242" s="788">
        <f t="shared" si="2090"/>
        <v>64</v>
      </c>
      <c r="DT242" s="84"/>
      <c r="DU242" s="424"/>
      <c r="DV242" s="424"/>
      <c r="DW242" s="424"/>
      <c r="DX242" s="424"/>
      <c r="DY242" s="424"/>
      <c r="DZ242" s="971"/>
      <c r="EA242" s="972"/>
      <c r="EB242" s="611"/>
      <c r="EC242" s="424"/>
      <c r="ED242" s="424"/>
      <c r="EE242" s="424"/>
      <c r="EF242" s="424"/>
      <c r="EG242" s="424"/>
      <c r="EH242" s="424"/>
      <c r="EI242" s="424"/>
      <c r="EJ242" s="429">
        <f t="shared" si="1721"/>
        <v>44</v>
      </c>
      <c r="EK242" s="429">
        <f t="shared" si="1722"/>
        <v>38</v>
      </c>
      <c r="EL242" s="429">
        <f t="shared" si="1723"/>
        <v>0</v>
      </c>
      <c r="EM242" s="1058">
        <f t="shared" si="1724"/>
        <v>0</v>
      </c>
      <c r="EN242" s="1058">
        <f t="shared" si="1725"/>
        <v>32</v>
      </c>
      <c r="EO242" s="1058">
        <f t="shared" si="1726"/>
        <v>76</v>
      </c>
      <c r="EP242" s="1058">
        <f t="shared" si="1727"/>
        <v>6</v>
      </c>
      <c r="EQ242" s="1058">
        <f t="shared" si="1728"/>
        <v>24</v>
      </c>
      <c r="ER242" s="1058">
        <f t="shared" si="1729"/>
        <v>0</v>
      </c>
      <c r="ES242" s="1058">
        <f t="shared" si="1730"/>
        <v>0</v>
      </c>
      <c r="ET242" s="1058">
        <f t="shared" si="1731"/>
        <v>0</v>
      </c>
      <c r="EU242" s="1058">
        <f t="shared" si="1732"/>
        <v>0</v>
      </c>
      <c r="EV242" s="1058">
        <f t="shared" si="1733"/>
        <v>0</v>
      </c>
      <c r="EW242" s="1058">
        <f t="shared" si="1734"/>
        <v>18.600000000000001</v>
      </c>
      <c r="EX242" s="1058">
        <f t="shared" si="1735"/>
        <v>0</v>
      </c>
      <c r="EY242" s="1058">
        <f t="shared" si="1736"/>
        <v>0</v>
      </c>
      <c r="EZ242" s="1058">
        <f t="shared" si="1737"/>
        <v>0</v>
      </c>
      <c r="FA242" s="1058">
        <f t="shared" si="1738"/>
        <v>0</v>
      </c>
      <c r="FB242" s="1058">
        <f t="shared" si="1739"/>
        <v>0</v>
      </c>
      <c r="FC242" s="1058">
        <f t="shared" si="1740"/>
        <v>0</v>
      </c>
      <c r="FD242" s="1058">
        <f t="shared" si="1741"/>
        <v>0</v>
      </c>
      <c r="FE242" s="1058">
        <f t="shared" si="1742"/>
        <v>0</v>
      </c>
      <c r="FF242" s="1058">
        <f t="shared" si="1743"/>
        <v>0</v>
      </c>
      <c r="FG242" s="1058">
        <f t="shared" si="1744"/>
        <v>0</v>
      </c>
      <c r="FH242" s="1058">
        <f t="shared" si="1745"/>
        <v>0</v>
      </c>
      <c r="FI242" s="1058">
        <f t="shared" si="1746"/>
        <v>0</v>
      </c>
      <c r="FJ242" s="1058">
        <f t="shared" si="1747"/>
        <v>1</v>
      </c>
      <c r="FK242" s="1058">
        <f t="shared" si="1748"/>
        <v>186</v>
      </c>
      <c r="FL242" s="1058">
        <f t="shared" si="1749"/>
        <v>0</v>
      </c>
      <c r="FM242" s="1058">
        <f t="shared" si="1750"/>
        <v>0</v>
      </c>
      <c r="FN242" s="1058">
        <f t="shared" si="1751"/>
        <v>0</v>
      </c>
      <c r="FO242" s="1059">
        <f t="shared" si="1752"/>
        <v>0</v>
      </c>
      <c r="FP242" s="1058">
        <f t="shared" si="1753"/>
        <v>2</v>
      </c>
      <c r="FQ242" s="1058">
        <f t="shared" si="1754"/>
        <v>36</v>
      </c>
      <c r="FR242" s="1058">
        <f t="shared" si="1755"/>
        <v>0</v>
      </c>
      <c r="FS242" s="1058">
        <f t="shared" si="1756"/>
        <v>0</v>
      </c>
      <c r="FT242" s="1058">
        <f t="shared" si="1757"/>
        <v>0</v>
      </c>
      <c r="FU242" s="1058">
        <f t="shared" si="1758"/>
        <v>0</v>
      </c>
      <c r="FV242" s="1058">
        <f t="shared" si="1759"/>
        <v>0</v>
      </c>
      <c r="FW242" s="1058">
        <f t="shared" si="1760"/>
        <v>0</v>
      </c>
      <c r="FX242" s="1058">
        <f t="shared" si="1761"/>
        <v>0</v>
      </c>
      <c r="FY242" s="1058">
        <f t="shared" si="1762"/>
        <v>0</v>
      </c>
      <c r="FZ242" s="1058">
        <f t="shared" si="1763"/>
        <v>0</v>
      </c>
      <c r="GA242" s="1058">
        <f t="shared" si="1764"/>
        <v>0</v>
      </c>
      <c r="GB242" s="1058">
        <f t="shared" si="1765"/>
        <v>0</v>
      </c>
      <c r="GC242" s="1058">
        <f t="shared" si="1766"/>
        <v>0</v>
      </c>
      <c r="GE242" s="1058">
        <v>340.6</v>
      </c>
      <c r="GF242" s="1058">
        <v>136</v>
      </c>
      <c r="GG242" s="424"/>
      <c r="GH242" s="424"/>
      <c r="GI242" s="424"/>
      <c r="GJ242" s="424"/>
      <c r="GL242" s="559"/>
      <c r="GM242" s="559"/>
      <c r="GN242" s="9"/>
      <c r="GO242" s="17"/>
      <c r="GP242" s="17"/>
      <c r="GQ242" s="406"/>
      <c r="GR242" s="422"/>
    </row>
    <row r="243" spans="1:200" ht="24.95" customHeight="1" x14ac:dyDescent="0.45">
      <c r="A243" s="424"/>
      <c r="B243" s="978" t="s">
        <v>148</v>
      </c>
      <c r="C243" s="979" t="s">
        <v>182</v>
      </c>
      <c r="D243" s="940" t="s">
        <v>51</v>
      </c>
      <c r="E243" s="646" t="s">
        <v>233</v>
      </c>
      <c r="F243" s="646" t="s">
        <v>331</v>
      </c>
      <c r="G243" s="647">
        <v>7</v>
      </c>
      <c r="H243" s="646">
        <v>21</v>
      </c>
      <c r="I243" s="646">
        <v>1</v>
      </c>
      <c r="J243" s="660">
        <v>2</v>
      </c>
      <c r="K243" s="646">
        <f>SUM(J243)*2</f>
        <v>4</v>
      </c>
      <c r="L243" s="645">
        <v>16</v>
      </c>
      <c r="M243" s="648">
        <f t="shared" si="2112"/>
        <v>10</v>
      </c>
      <c r="N243" s="649"/>
      <c r="O243" s="852"/>
      <c r="P243" s="879">
        <v>10</v>
      </c>
      <c r="Q243" s="852">
        <f t="shared" si="2068"/>
        <v>20</v>
      </c>
      <c r="R243" s="879"/>
      <c r="S243" s="852">
        <f t="shared" si="2113"/>
        <v>0</v>
      </c>
      <c r="T243" s="879"/>
      <c r="U243" s="880">
        <f t="shared" si="2114"/>
        <v>0</v>
      </c>
      <c r="V243" s="879"/>
      <c r="W243" s="880">
        <f t="shared" si="2115"/>
        <v>0</v>
      </c>
      <c r="X243" s="880">
        <f>SUM(J243*AX243*2+K243*AZ243*2)</f>
        <v>0</v>
      </c>
      <c r="Y243" s="852">
        <f t="shared" si="2092"/>
        <v>4.8</v>
      </c>
      <c r="Z243" s="879"/>
      <c r="AA243" s="880"/>
      <c r="AB243" s="879"/>
      <c r="AC243" s="852">
        <f>SUM(AB243)*3*H243/5</f>
        <v>0</v>
      </c>
      <c r="AD243" s="879"/>
      <c r="AE243" s="855">
        <f t="shared" si="2117"/>
        <v>0</v>
      </c>
      <c r="AF243" s="879"/>
      <c r="AG243" s="880">
        <f t="shared" si="2118"/>
        <v>0</v>
      </c>
      <c r="AH243" s="879"/>
      <c r="AI243" s="880">
        <f t="shared" si="2119"/>
        <v>0</v>
      </c>
      <c r="AJ243" s="879"/>
      <c r="AK243" s="880">
        <f t="shared" si="2120"/>
        <v>0</v>
      </c>
      <c r="AL243" s="879">
        <v>1</v>
      </c>
      <c r="AM243" s="852">
        <f>SUM(AL243*H243*2)</f>
        <v>42</v>
      </c>
      <c r="AN243" s="879"/>
      <c r="AO243" s="880">
        <f t="shared" si="2121"/>
        <v>0</v>
      </c>
      <c r="AP243" s="879"/>
      <c r="AQ243" s="852">
        <f t="shared" si="2122"/>
        <v>0</v>
      </c>
      <c r="AR243" s="879">
        <v>1</v>
      </c>
      <c r="AS243" s="852">
        <f>AR243*J243*6</f>
        <v>12</v>
      </c>
      <c r="AT243" s="879"/>
      <c r="AU243" s="880">
        <f t="shared" si="2080"/>
        <v>0</v>
      </c>
      <c r="AV243" s="879"/>
      <c r="AW243" s="880">
        <f>SUM(J243*AV243*6)</f>
        <v>0</v>
      </c>
      <c r="AX243" s="879"/>
      <c r="AY243" s="880">
        <f>SUM(J243*AX243*8)</f>
        <v>0</v>
      </c>
      <c r="AZ243" s="879"/>
      <c r="BA243" s="880">
        <f t="shared" si="2124"/>
        <v>0</v>
      </c>
      <c r="BB243" s="879"/>
      <c r="BC243" s="880">
        <f t="shared" si="2125"/>
        <v>0</v>
      </c>
      <c r="BD243" s="879"/>
      <c r="BE243" s="880">
        <f t="shared" si="2126"/>
        <v>0</v>
      </c>
      <c r="BF243" s="880">
        <f t="shared" si="2085"/>
        <v>78.8</v>
      </c>
      <c r="BG243" s="880">
        <f t="shared" si="2086"/>
        <v>32</v>
      </c>
      <c r="BH243" s="84"/>
      <c r="BI243" s="424"/>
      <c r="BJ243" s="424"/>
      <c r="BK243" s="424"/>
      <c r="BL243" s="424"/>
      <c r="BM243" s="424"/>
      <c r="BN243" s="957"/>
      <c r="BO243" s="958"/>
      <c r="BP243" s="867"/>
      <c r="BQ243" s="612"/>
      <c r="BR243" s="612"/>
      <c r="BS243" s="607"/>
      <c r="BT243" s="607"/>
      <c r="BU243" s="607"/>
      <c r="BV243" s="747"/>
      <c r="BW243" s="747"/>
      <c r="BX243" s="606"/>
      <c r="BY243" s="608">
        <f t="shared" ref="BY243:BY254" si="2137">SUM(BZ243+CB243+CF243+CH243+DD243*2)</f>
        <v>0</v>
      </c>
      <c r="BZ243" s="70"/>
      <c r="CA243" s="767"/>
      <c r="CB243" s="796"/>
      <c r="CC243" s="767"/>
      <c r="CD243" s="796"/>
      <c r="CE243" s="767"/>
      <c r="CF243" s="780"/>
      <c r="CG243" s="612"/>
      <c r="CH243" s="780"/>
      <c r="CI243" s="612"/>
      <c r="CJ243" s="612"/>
      <c r="CK243" s="767"/>
      <c r="CL243" s="780"/>
      <c r="CM243" s="612"/>
      <c r="CN243" s="780"/>
      <c r="CO243" s="767"/>
      <c r="CP243" s="780"/>
      <c r="CQ243" s="770"/>
      <c r="CR243" s="780"/>
      <c r="CS243" s="612"/>
      <c r="CT243" s="780"/>
      <c r="CU243" s="612"/>
      <c r="CV243" s="780"/>
      <c r="CW243" s="612"/>
      <c r="CX243" s="780"/>
      <c r="CY243" s="767"/>
      <c r="CZ243" s="780"/>
      <c r="DA243" s="612"/>
      <c r="DB243" s="780"/>
      <c r="DC243" s="767"/>
      <c r="DD243" s="780"/>
      <c r="DE243" s="612"/>
      <c r="DF243" s="780"/>
      <c r="DG243" s="612"/>
      <c r="DH243" s="780"/>
      <c r="DI243" s="612"/>
      <c r="DJ243" s="780"/>
      <c r="DK243" s="612"/>
      <c r="DL243" s="780"/>
      <c r="DM243" s="612"/>
      <c r="DN243" s="780"/>
      <c r="DO243" s="612"/>
      <c r="DP243" s="780"/>
      <c r="DQ243" s="612"/>
      <c r="DR243" s="612"/>
      <c r="DS243" s="612">
        <f t="shared" ref="DS243:DS254" si="2138">SUM(DA243+DQ243+DO243+DM243+DK243+DI243+DE243+DC243+CW243+CY243+CU243+CS243+CQ243+CO243+CM243+CK243+CJ243+CI243+CG243+CC243+CA243+CE243+DG243)</f>
        <v>0</v>
      </c>
      <c r="DT243" s="84"/>
      <c r="DU243" s="424"/>
      <c r="DV243" s="424"/>
      <c r="DW243" s="424"/>
      <c r="DX243" s="424"/>
      <c r="DY243" s="424"/>
      <c r="DZ243" s="959"/>
      <c r="EA243" s="959"/>
      <c r="EB243" s="764"/>
      <c r="EC243" s="424"/>
      <c r="ED243" s="424"/>
      <c r="EE243" s="424"/>
      <c r="EF243" s="424"/>
      <c r="EG243" s="424"/>
      <c r="EH243" s="424"/>
      <c r="EI243" s="424"/>
      <c r="EJ243" s="429">
        <f t="shared" si="1721"/>
        <v>16</v>
      </c>
      <c r="EK243" s="429">
        <f t="shared" si="1722"/>
        <v>10</v>
      </c>
      <c r="EL243" s="429">
        <f t="shared" si="1723"/>
        <v>0</v>
      </c>
      <c r="EM243" s="1058">
        <f t="shared" si="1724"/>
        <v>0</v>
      </c>
      <c r="EN243" s="1058">
        <f t="shared" si="1725"/>
        <v>10</v>
      </c>
      <c r="EO243" s="1058">
        <f t="shared" si="1726"/>
        <v>20</v>
      </c>
      <c r="EP243" s="1058">
        <f t="shared" si="1727"/>
        <v>0</v>
      </c>
      <c r="EQ243" s="1058">
        <f t="shared" si="1728"/>
        <v>0</v>
      </c>
      <c r="ER243" s="1058">
        <f t="shared" si="1729"/>
        <v>0</v>
      </c>
      <c r="ES243" s="1058">
        <f t="shared" si="1730"/>
        <v>0</v>
      </c>
      <c r="ET243" s="1058">
        <f t="shared" si="1731"/>
        <v>0</v>
      </c>
      <c r="EU243" s="1058">
        <f t="shared" si="1732"/>
        <v>0</v>
      </c>
      <c r="EV243" s="1058">
        <f t="shared" si="1733"/>
        <v>0</v>
      </c>
      <c r="EW243" s="1058">
        <f t="shared" si="1734"/>
        <v>4.8</v>
      </c>
      <c r="EX243" s="1058">
        <f t="shared" si="1735"/>
        <v>0</v>
      </c>
      <c r="EY243" s="1058">
        <f t="shared" si="1736"/>
        <v>0</v>
      </c>
      <c r="EZ243" s="1058">
        <f t="shared" si="1737"/>
        <v>0</v>
      </c>
      <c r="FA243" s="1058">
        <f t="shared" si="1738"/>
        <v>0</v>
      </c>
      <c r="FB243" s="1058">
        <f t="shared" si="1739"/>
        <v>0</v>
      </c>
      <c r="FC243" s="1058">
        <f t="shared" si="1740"/>
        <v>0</v>
      </c>
      <c r="FD243" s="1058">
        <f t="shared" si="1741"/>
        <v>0</v>
      </c>
      <c r="FE243" s="1058">
        <f t="shared" si="1742"/>
        <v>0</v>
      </c>
      <c r="FF243" s="1058">
        <f t="shared" si="1743"/>
        <v>0</v>
      </c>
      <c r="FG243" s="1058">
        <f t="shared" si="1744"/>
        <v>0</v>
      </c>
      <c r="FH243" s="1058">
        <f t="shared" si="1745"/>
        <v>0</v>
      </c>
      <c r="FI243" s="1058">
        <f t="shared" si="1746"/>
        <v>0</v>
      </c>
      <c r="FJ243" s="1058">
        <f t="shared" si="1747"/>
        <v>1</v>
      </c>
      <c r="FK243" s="1058">
        <f t="shared" si="1748"/>
        <v>42</v>
      </c>
      <c r="FL243" s="1058">
        <f t="shared" si="1749"/>
        <v>0</v>
      </c>
      <c r="FM243" s="1058">
        <f t="shared" si="1750"/>
        <v>0</v>
      </c>
      <c r="FN243" s="1058">
        <f t="shared" si="1751"/>
        <v>0</v>
      </c>
      <c r="FO243" s="1059">
        <f t="shared" si="1752"/>
        <v>0</v>
      </c>
      <c r="FP243" s="1058">
        <f t="shared" si="1753"/>
        <v>1</v>
      </c>
      <c r="FQ243" s="1058">
        <f t="shared" si="1754"/>
        <v>12</v>
      </c>
      <c r="FR243" s="1058">
        <f t="shared" si="1755"/>
        <v>0</v>
      </c>
      <c r="FS243" s="1058">
        <f t="shared" si="1756"/>
        <v>0</v>
      </c>
      <c r="FT243" s="1058">
        <f t="shared" si="1757"/>
        <v>0</v>
      </c>
      <c r="FU243" s="1058">
        <f t="shared" si="1758"/>
        <v>0</v>
      </c>
      <c r="FV243" s="1058">
        <f t="shared" si="1759"/>
        <v>0</v>
      </c>
      <c r="FW243" s="1058">
        <f t="shared" si="1760"/>
        <v>0</v>
      </c>
      <c r="FX243" s="1058">
        <f t="shared" si="1761"/>
        <v>0</v>
      </c>
      <c r="FY243" s="1058">
        <f t="shared" si="1762"/>
        <v>0</v>
      </c>
      <c r="FZ243" s="1058">
        <f t="shared" si="1763"/>
        <v>0</v>
      </c>
      <c r="GA243" s="1058">
        <f t="shared" si="1764"/>
        <v>0</v>
      </c>
      <c r="GB243" s="1058">
        <f t="shared" si="1765"/>
        <v>0</v>
      </c>
      <c r="GC243" s="1058">
        <f t="shared" si="1766"/>
        <v>0</v>
      </c>
      <c r="GE243" s="1058">
        <v>78.8</v>
      </c>
      <c r="GF243" s="1058">
        <v>32</v>
      </c>
      <c r="GG243" s="424"/>
      <c r="GH243" s="424"/>
      <c r="GI243" s="424"/>
      <c r="GJ243" s="424"/>
      <c r="GL243" s="559"/>
      <c r="GM243" s="559"/>
      <c r="GN243" s="406"/>
      <c r="GO243" s="406"/>
      <c r="GP243" s="406"/>
      <c r="GQ243" s="406"/>
      <c r="GR243" s="422"/>
    </row>
    <row r="244" spans="1:200" ht="24.95" customHeight="1" x14ac:dyDescent="0.45">
      <c r="A244" s="424"/>
      <c r="B244" s="951" t="s">
        <v>148</v>
      </c>
      <c r="C244" s="952" t="s">
        <v>185</v>
      </c>
      <c r="D244" s="929" t="s">
        <v>101</v>
      </c>
      <c r="E244" s="593" t="s">
        <v>233</v>
      </c>
      <c r="F244" s="593" t="s">
        <v>221</v>
      </c>
      <c r="G244" s="592">
        <v>7</v>
      </c>
      <c r="H244" s="593">
        <v>46</v>
      </c>
      <c r="I244" s="593">
        <v>1</v>
      </c>
      <c r="J244" s="660">
        <v>2</v>
      </c>
      <c r="K244" s="593">
        <f>J244*2</f>
        <v>4</v>
      </c>
      <c r="L244" s="591">
        <v>22</v>
      </c>
      <c r="M244" s="594">
        <f t="shared" si="2112"/>
        <v>12</v>
      </c>
      <c r="N244" s="595"/>
      <c r="O244" s="852"/>
      <c r="P244" s="853">
        <v>12</v>
      </c>
      <c r="Q244" s="852">
        <f t="shared" si="2068"/>
        <v>24</v>
      </c>
      <c r="R244" s="853"/>
      <c r="S244" s="852">
        <f>SUM(R244)*J244</f>
        <v>0</v>
      </c>
      <c r="T244" s="853"/>
      <c r="U244" s="854">
        <f>SUM(T244)*K244</f>
        <v>0</v>
      </c>
      <c r="V244" s="853"/>
      <c r="W244" s="854">
        <f>SUM(V244)*J244*5</f>
        <v>0</v>
      </c>
      <c r="X244" s="854">
        <v>0</v>
      </c>
      <c r="Y244" s="852">
        <f t="shared" si="2092"/>
        <v>6.6</v>
      </c>
      <c r="Z244" s="853"/>
      <c r="AA244" s="854"/>
      <c r="AB244" s="853"/>
      <c r="AC244" s="852">
        <f t="shared" ref="AC244" si="2139">SUM(AB244)*3*H244/5</f>
        <v>0</v>
      </c>
      <c r="AD244" s="853"/>
      <c r="AE244" s="855">
        <f>SUM(AD244*H244*(30+4))</f>
        <v>0</v>
      </c>
      <c r="AF244" s="853"/>
      <c r="AG244" s="854">
        <f>SUM(AF244*H244*3)</f>
        <v>0</v>
      </c>
      <c r="AH244" s="853"/>
      <c r="AI244" s="854">
        <f>SUM(AH244*H244/3)</f>
        <v>0</v>
      </c>
      <c r="AJ244" s="853"/>
      <c r="AK244" s="854">
        <f>SUM(AJ244*H244*2/3)</f>
        <v>0</v>
      </c>
      <c r="AL244" s="853"/>
      <c r="AM244" s="852">
        <f t="shared" ref="AM244" si="2140">SUM(AL244*H244*1)</f>
        <v>0</v>
      </c>
      <c r="AN244" s="853"/>
      <c r="AO244" s="854">
        <f>SUM(AN244*J244*2)</f>
        <v>0</v>
      </c>
      <c r="AP244" s="853"/>
      <c r="AQ244" s="852">
        <f>SUM(AP244*H244*2)</f>
        <v>0</v>
      </c>
      <c r="AR244" s="853"/>
      <c r="AS244" s="852">
        <f>AR244*H244/3</f>
        <v>0</v>
      </c>
      <c r="AT244" s="853"/>
      <c r="AU244" s="854">
        <f t="shared" si="2080"/>
        <v>0</v>
      </c>
      <c r="AV244" s="853"/>
      <c r="AW244" s="854">
        <f t="shared" ref="AW244" si="2141">SUM(J244*AV244*6)</f>
        <v>0</v>
      </c>
      <c r="AX244" s="853">
        <v>1</v>
      </c>
      <c r="AY244" s="854">
        <f>AX244*J244*8</f>
        <v>16</v>
      </c>
      <c r="AZ244" s="853"/>
      <c r="BA244" s="854">
        <f>SUM(AZ244*K244*5*6)</f>
        <v>0</v>
      </c>
      <c r="BB244" s="853"/>
      <c r="BC244" s="854">
        <f>SUM(BB244*K244*4*6)</f>
        <v>0</v>
      </c>
      <c r="BD244" s="853"/>
      <c r="BE244" s="854">
        <f>SUM(BD244*50)</f>
        <v>0</v>
      </c>
      <c r="BF244" s="854">
        <f t="shared" si="2085"/>
        <v>46.6</v>
      </c>
      <c r="BG244" s="854">
        <f t="shared" si="2086"/>
        <v>40</v>
      </c>
      <c r="BH244" s="84"/>
      <c r="BI244" s="424"/>
      <c r="BJ244" s="424"/>
      <c r="BK244" s="424"/>
      <c r="BL244" s="424"/>
      <c r="BM244" s="424"/>
      <c r="BN244" s="957"/>
      <c r="BO244" s="958"/>
      <c r="BP244" s="867"/>
      <c r="BQ244" s="612"/>
      <c r="BR244" s="612"/>
      <c r="BS244" s="606"/>
      <c r="BT244" s="607"/>
      <c r="BU244" s="607"/>
      <c r="BV244" s="747"/>
      <c r="BW244" s="747"/>
      <c r="BX244" s="675"/>
      <c r="BY244" s="608">
        <f t="shared" si="2137"/>
        <v>0</v>
      </c>
      <c r="BZ244" s="70"/>
      <c r="CA244" s="767"/>
      <c r="CB244" s="796"/>
      <c r="CC244" s="767"/>
      <c r="CD244" s="796"/>
      <c r="CE244" s="767"/>
      <c r="CF244" s="780"/>
      <c r="CG244" s="612"/>
      <c r="CH244" s="780"/>
      <c r="CI244" s="612"/>
      <c r="CJ244" s="612"/>
      <c r="CK244" s="767"/>
      <c r="CL244" s="780"/>
      <c r="CM244" s="612"/>
      <c r="CN244" s="780"/>
      <c r="CO244" s="767"/>
      <c r="CP244" s="780"/>
      <c r="CQ244" s="770"/>
      <c r="CR244" s="780"/>
      <c r="CS244" s="612"/>
      <c r="CT244" s="780"/>
      <c r="CU244" s="612"/>
      <c r="CV244" s="780"/>
      <c r="CW244" s="612"/>
      <c r="CX244" s="780"/>
      <c r="CY244" s="767"/>
      <c r="CZ244" s="780"/>
      <c r="DA244" s="612"/>
      <c r="DB244" s="780"/>
      <c r="DC244" s="767"/>
      <c r="DD244" s="780"/>
      <c r="DE244" s="612"/>
      <c r="DF244" s="780"/>
      <c r="DG244" s="612"/>
      <c r="DH244" s="780"/>
      <c r="DI244" s="612"/>
      <c r="DJ244" s="780"/>
      <c r="DK244" s="612"/>
      <c r="DL244" s="780"/>
      <c r="DM244" s="612"/>
      <c r="DN244" s="780"/>
      <c r="DO244" s="612"/>
      <c r="DP244" s="780"/>
      <c r="DQ244" s="612"/>
      <c r="DR244" s="612"/>
      <c r="DS244" s="612">
        <f t="shared" si="2138"/>
        <v>0</v>
      </c>
      <c r="DT244" s="84"/>
      <c r="DU244" s="424"/>
      <c r="DV244" s="424"/>
      <c r="DW244" s="424"/>
      <c r="DX244" s="424"/>
      <c r="DY244" s="424"/>
      <c r="DZ244" s="965"/>
      <c r="EA244" s="965"/>
      <c r="EB244" s="764"/>
      <c r="EC244" s="424"/>
      <c r="ED244" s="424"/>
      <c r="EE244" s="424"/>
      <c r="EF244" s="424"/>
      <c r="EG244" s="424"/>
      <c r="EH244" s="424"/>
      <c r="EI244" s="424"/>
      <c r="EJ244" s="429">
        <f t="shared" si="1721"/>
        <v>22</v>
      </c>
      <c r="EK244" s="429">
        <f t="shared" si="1722"/>
        <v>12</v>
      </c>
      <c r="EL244" s="429">
        <f t="shared" si="1723"/>
        <v>0</v>
      </c>
      <c r="EM244" s="1058">
        <f t="shared" si="1724"/>
        <v>0</v>
      </c>
      <c r="EN244" s="1058">
        <f t="shared" si="1725"/>
        <v>12</v>
      </c>
      <c r="EO244" s="1058">
        <f t="shared" si="1726"/>
        <v>24</v>
      </c>
      <c r="EP244" s="1058">
        <f t="shared" si="1727"/>
        <v>0</v>
      </c>
      <c r="EQ244" s="1058">
        <f t="shared" si="1728"/>
        <v>0</v>
      </c>
      <c r="ER244" s="1058">
        <f t="shared" si="1729"/>
        <v>0</v>
      </c>
      <c r="ES244" s="1058">
        <f t="shared" si="1730"/>
        <v>0</v>
      </c>
      <c r="ET244" s="1058">
        <f t="shared" si="1731"/>
        <v>0</v>
      </c>
      <c r="EU244" s="1058">
        <f t="shared" si="1732"/>
        <v>0</v>
      </c>
      <c r="EV244" s="1058">
        <f t="shared" si="1733"/>
        <v>0</v>
      </c>
      <c r="EW244" s="1058">
        <f t="shared" si="1734"/>
        <v>6.6</v>
      </c>
      <c r="EX244" s="1058">
        <f t="shared" si="1735"/>
        <v>0</v>
      </c>
      <c r="EY244" s="1058">
        <f t="shared" si="1736"/>
        <v>0</v>
      </c>
      <c r="EZ244" s="1058">
        <f t="shared" si="1737"/>
        <v>0</v>
      </c>
      <c r="FA244" s="1058">
        <f t="shared" si="1738"/>
        <v>0</v>
      </c>
      <c r="FB244" s="1058">
        <f t="shared" si="1739"/>
        <v>0</v>
      </c>
      <c r="FC244" s="1058">
        <f t="shared" si="1740"/>
        <v>0</v>
      </c>
      <c r="FD244" s="1058">
        <f t="shared" si="1741"/>
        <v>0</v>
      </c>
      <c r="FE244" s="1058">
        <f t="shared" si="1742"/>
        <v>0</v>
      </c>
      <c r="FF244" s="1058">
        <f t="shared" si="1743"/>
        <v>0</v>
      </c>
      <c r="FG244" s="1058">
        <f t="shared" si="1744"/>
        <v>0</v>
      </c>
      <c r="FH244" s="1058">
        <f t="shared" si="1745"/>
        <v>0</v>
      </c>
      <c r="FI244" s="1058">
        <f t="shared" si="1746"/>
        <v>0</v>
      </c>
      <c r="FJ244" s="1058">
        <f t="shared" si="1747"/>
        <v>0</v>
      </c>
      <c r="FK244" s="1058">
        <f t="shared" si="1748"/>
        <v>0</v>
      </c>
      <c r="FL244" s="1058">
        <f t="shared" si="1749"/>
        <v>0</v>
      </c>
      <c r="FM244" s="1058">
        <f t="shared" si="1750"/>
        <v>0</v>
      </c>
      <c r="FN244" s="1058">
        <f t="shared" si="1751"/>
        <v>0</v>
      </c>
      <c r="FO244" s="1059">
        <f t="shared" si="1752"/>
        <v>0</v>
      </c>
      <c r="FP244" s="1058">
        <f t="shared" si="1753"/>
        <v>0</v>
      </c>
      <c r="FQ244" s="1058">
        <f t="shared" si="1754"/>
        <v>0</v>
      </c>
      <c r="FR244" s="1058">
        <f t="shared" si="1755"/>
        <v>0</v>
      </c>
      <c r="FS244" s="1058">
        <f t="shared" si="1756"/>
        <v>0</v>
      </c>
      <c r="FT244" s="1058">
        <f t="shared" si="1757"/>
        <v>0</v>
      </c>
      <c r="FU244" s="1058">
        <f t="shared" si="1758"/>
        <v>0</v>
      </c>
      <c r="FV244" s="1058">
        <f t="shared" si="1759"/>
        <v>1</v>
      </c>
      <c r="FW244" s="1058">
        <f t="shared" si="1760"/>
        <v>16</v>
      </c>
      <c r="FX244" s="1058">
        <f t="shared" si="1761"/>
        <v>0</v>
      </c>
      <c r="FY244" s="1058">
        <f t="shared" si="1762"/>
        <v>0</v>
      </c>
      <c r="FZ244" s="1058">
        <f t="shared" si="1763"/>
        <v>0</v>
      </c>
      <c r="GA244" s="1058">
        <f t="shared" si="1764"/>
        <v>0</v>
      </c>
      <c r="GB244" s="1058">
        <f t="shared" si="1765"/>
        <v>0</v>
      </c>
      <c r="GC244" s="1058">
        <f t="shared" si="1766"/>
        <v>0</v>
      </c>
      <c r="GE244" s="1058">
        <v>46.6</v>
      </c>
      <c r="GF244" s="1058">
        <v>40</v>
      </c>
      <c r="GG244" s="424"/>
      <c r="GH244" s="424"/>
      <c r="GI244" s="424"/>
      <c r="GJ244" s="424"/>
      <c r="GL244" s="559"/>
      <c r="GM244" s="559"/>
      <c r="GN244" s="423"/>
      <c r="GO244" s="423"/>
      <c r="GP244" s="406"/>
      <c r="GQ244" s="406"/>
      <c r="GR244" s="422"/>
    </row>
    <row r="245" spans="1:200" ht="24.95" customHeight="1" x14ac:dyDescent="0.45">
      <c r="A245" s="424"/>
      <c r="B245" s="997" t="s">
        <v>375</v>
      </c>
      <c r="C245" s="998" t="s">
        <v>183</v>
      </c>
      <c r="D245" s="946" t="s">
        <v>51</v>
      </c>
      <c r="E245" s="488" t="s">
        <v>233</v>
      </c>
      <c r="F245" s="488" t="s">
        <v>179</v>
      </c>
      <c r="G245" s="489">
        <v>9</v>
      </c>
      <c r="H245" s="488">
        <v>21</v>
      </c>
      <c r="I245" s="488">
        <v>1</v>
      </c>
      <c r="J245" s="563">
        <v>1</v>
      </c>
      <c r="K245" s="488">
        <f t="shared" ref="K245" si="2142">SUM(J245)*2</f>
        <v>2</v>
      </c>
      <c r="L245" s="487"/>
      <c r="M245" s="490">
        <f>SUM(N245+P245+R245+T245+V245)</f>
        <v>0</v>
      </c>
      <c r="N245" s="491"/>
      <c r="O245" s="859">
        <f>SUM(N245)*I245</f>
        <v>0</v>
      </c>
      <c r="P245" s="898"/>
      <c r="Q245" s="859">
        <f>J245*P245</f>
        <v>0</v>
      </c>
      <c r="R245" s="898"/>
      <c r="S245" s="859">
        <f>SUM(R245)*J245</f>
        <v>0</v>
      </c>
      <c r="T245" s="898"/>
      <c r="U245" s="899">
        <f>SUM(T245)*K245</f>
        <v>0</v>
      </c>
      <c r="V245" s="898"/>
      <c r="W245" s="899">
        <f>SUM(V245)*J245*5</f>
        <v>0</v>
      </c>
      <c r="X245" s="899">
        <f>SUM(J245*AX245*2+K245*AZ245*2)</f>
        <v>0</v>
      </c>
      <c r="Y245" s="865">
        <f>SUM(L245*15/100*J245)</f>
        <v>0</v>
      </c>
      <c r="Z245" s="898"/>
      <c r="AA245" s="899"/>
      <c r="AB245" s="898"/>
      <c r="AC245" s="859">
        <f>SUM(AB245)*H245/3</f>
        <v>0</v>
      </c>
      <c r="AD245" s="898"/>
      <c r="AE245" s="862">
        <f>SUM(AD245*H245*(30+4))</f>
        <v>0</v>
      </c>
      <c r="AF245" s="898"/>
      <c r="AG245" s="899">
        <f>SUM(AF245*H245*3)</f>
        <v>0</v>
      </c>
      <c r="AH245" s="898"/>
      <c r="AI245" s="899">
        <f>SUM(AH245*H245/3)</f>
        <v>0</v>
      </c>
      <c r="AJ245" s="898"/>
      <c r="AK245" s="899">
        <f t="shared" ref="AK245" si="2143">SUM(AJ245*H245*2/3)</f>
        <v>0</v>
      </c>
      <c r="AL245" s="898"/>
      <c r="AM245" s="859">
        <f>SUM(AL245*H245*2)</f>
        <v>0</v>
      </c>
      <c r="AN245" s="898"/>
      <c r="AO245" s="899">
        <f>SUM(AN245*J245*2)</f>
        <v>0</v>
      </c>
      <c r="AP245" s="898">
        <v>1</v>
      </c>
      <c r="AQ245" s="859">
        <f>AP245*H245/3</f>
        <v>7</v>
      </c>
      <c r="AR245" s="898"/>
      <c r="AS245" s="899">
        <f t="shared" ref="AS245" si="2144">SUM(J245*AR245*6)</f>
        <v>0</v>
      </c>
      <c r="AT245" s="900"/>
      <c r="AU245" s="899">
        <f t="shared" si="2080"/>
        <v>0</v>
      </c>
      <c r="AV245" s="898"/>
      <c r="AW245" s="899">
        <f>SUM(J245*AV245*6)</f>
        <v>0</v>
      </c>
      <c r="AX245" s="898"/>
      <c r="AY245" s="899">
        <f>SUM(J245*AX245*8)</f>
        <v>0</v>
      </c>
      <c r="AZ245" s="898"/>
      <c r="BA245" s="899">
        <f>SUM(AZ245*K245*5*6)/2</f>
        <v>0</v>
      </c>
      <c r="BB245" s="898"/>
      <c r="BC245" s="899">
        <f>SUM(BB245*K245*4*6)</f>
        <v>0</v>
      </c>
      <c r="BD245" s="898"/>
      <c r="BE245" s="899">
        <f>SUM(BD245*50)</f>
        <v>0</v>
      </c>
      <c r="BF245" s="899">
        <f t="shared" si="2085"/>
        <v>7</v>
      </c>
      <c r="BG245" s="899">
        <f t="shared" si="2086"/>
        <v>7</v>
      </c>
      <c r="BH245" s="84"/>
      <c r="BI245" s="424"/>
      <c r="BJ245" s="424"/>
      <c r="BK245" s="424"/>
      <c r="BL245" s="424"/>
      <c r="BM245" s="424"/>
      <c r="BN245" s="965"/>
      <c r="BO245" s="965"/>
      <c r="BP245" s="764"/>
      <c r="BQ245" s="424"/>
      <c r="BR245" s="424"/>
      <c r="BS245" s="424"/>
      <c r="BT245" s="424"/>
      <c r="BU245" s="424"/>
      <c r="BV245" s="541"/>
      <c r="BW245" s="541"/>
      <c r="BX245" s="424"/>
      <c r="BY245" s="608">
        <f t="shared" si="2137"/>
        <v>0</v>
      </c>
      <c r="BZ245" s="70"/>
      <c r="CA245" s="767"/>
      <c r="CB245" s="796"/>
      <c r="CC245" s="767"/>
      <c r="CD245" s="796"/>
      <c r="CE245" s="767"/>
      <c r="CF245" s="780"/>
      <c r="CG245" s="612"/>
      <c r="CH245" s="780"/>
      <c r="CI245" s="612"/>
      <c r="CJ245" s="612"/>
      <c r="CK245" s="767"/>
      <c r="CL245" s="780"/>
      <c r="CM245" s="612"/>
      <c r="CN245" s="780"/>
      <c r="CO245" s="767"/>
      <c r="CP245" s="780"/>
      <c r="CQ245" s="770"/>
      <c r="CR245" s="780"/>
      <c r="CS245" s="612"/>
      <c r="CT245" s="780"/>
      <c r="CU245" s="612"/>
      <c r="CV245" s="780"/>
      <c r="CW245" s="612"/>
      <c r="CX245" s="780"/>
      <c r="CY245" s="767"/>
      <c r="CZ245" s="780"/>
      <c r="DA245" s="612"/>
      <c r="DB245" s="780"/>
      <c r="DC245" s="767"/>
      <c r="DD245" s="780"/>
      <c r="DE245" s="612"/>
      <c r="DF245" s="780"/>
      <c r="DG245" s="612"/>
      <c r="DH245" s="780"/>
      <c r="DI245" s="612"/>
      <c r="DJ245" s="780"/>
      <c r="DK245" s="612"/>
      <c r="DL245" s="780"/>
      <c r="DM245" s="612"/>
      <c r="DN245" s="780"/>
      <c r="DO245" s="612"/>
      <c r="DP245" s="780"/>
      <c r="DQ245" s="612"/>
      <c r="DR245" s="612"/>
      <c r="DS245" s="612">
        <f t="shared" si="2138"/>
        <v>0</v>
      </c>
      <c r="DT245" s="84"/>
      <c r="DU245" s="424"/>
      <c r="DV245" s="424"/>
      <c r="DW245" s="424"/>
      <c r="DX245" s="424"/>
      <c r="DY245" s="424"/>
      <c r="DZ245" s="965"/>
      <c r="EA245" s="965"/>
      <c r="EB245" s="764"/>
      <c r="EC245" s="424"/>
      <c r="ED245" s="424"/>
      <c r="EE245" s="424"/>
      <c r="EF245" s="424"/>
      <c r="EG245" s="424"/>
      <c r="EH245" s="424"/>
      <c r="EI245" s="424"/>
      <c r="EJ245" s="429">
        <f t="shared" si="1721"/>
        <v>0</v>
      </c>
      <c r="EK245" s="429">
        <f t="shared" si="1722"/>
        <v>0</v>
      </c>
      <c r="EL245" s="429">
        <f t="shared" si="1723"/>
        <v>0</v>
      </c>
      <c r="EM245" s="1058">
        <f t="shared" si="1724"/>
        <v>0</v>
      </c>
      <c r="EN245" s="1058">
        <f t="shared" si="1725"/>
        <v>0</v>
      </c>
      <c r="EO245" s="1058">
        <f t="shared" si="1726"/>
        <v>0</v>
      </c>
      <c r="EP245" s="1058">
        <f t="shared" si="1727"/>
        <v>0</v>
      </c>
      <c r="EQ245" s="1058">
        <f t="shared" si="1728"/>
        <v>0</v>
      </c>
      <c r="ER245" s="1058">
        <f t="shared" si="1729"/>
        <v>0</v>
      </c>
      <c r="ES245" s="1058">
        <f t="shared" si="1730"/>
        <v>0</v>
      </c>
      <c r="ET245" s="1058">
        <f t="shared" si="1731"/>
        <v>0</v>
      </c>
      <c r="EU245" s="1058">
        <f t="shared" si="1732"/>
        <v>0</v>
      </c>
      <c r="EV245" s="1058">
        <f t="shared" si="1733"/>
        <v>0</v>
      </c>
      <c r="EW245" s="1058">
        <f t="shared" si="1734"/>
        <v>0</v>
      </c>
      <c r="EX245" s="1058">
        <f t="shared" si="1735"/>
        <v>0</v>
      </c>
      <c r="EY245" s="1058">
        <f t="shared" si="1736"/>
        <v>0</v>
      </c>
      <c r="EZ245" s="1058">
        <f t="shared" si="1737"/>
        <v>0</v>
      </c>
      <c r="FA245" s="1058">
        <f t="shared" si="1738"/>
        <v>0</v>
      </c>
      <c r="FB245" s="1058">
        <f t="shared" si="1739"/>
        <v>0</v>
      </c>
      <c r="FC245" s="1058">
        <f t="shared" si="1740"/>
        <v>0</v>
      </c>
      <c r="FD245" s="1058">
        <f t="shared" si="1741"/>
        <v>0</v>
      </c>
      <c r="FE245" s="1058">
        <f t="shared" si="1742"/>
        <v>0</v>
      </c>
      <c r="FF245" s="1058">
        <f t="shared" si="1743"/>
        <v>0</v>
      </c>
      <c r="FG245" s="1058">
        <f t="shared" si="1744"/>
        <v>0</v>
      </c>
      <c r="FH245" s="1058">
        <f t="shared" si="1745"/>
        <v>0</v>
      </c>
      <c r="FI245" s="1058">
        <f t="shared" si="1746"/>
        <v>0</v>
      </c>
      <c r="FJ245" s="1058">
        <f t="shared" si="1747"/>
        <v>0</v>
      </c>
      <c r="FK245" s="1058">
        <f t="shared" si="1748"/>
        <v>0</v>
      </c>
      <c r="FL245" s="1058">
        <f t="shared" si="1749"/>
        <v>0</v>
      </c>
      <c r="FM245" s="1058">
        <f t="shared" si="1750"/>
        <v>0</v>
      </c>
      <c r="FN245" s="1058">
        <f t="shared" si="1751"/>
        <v>1</v>
      </c>
      <c r="FO245" s="1059">
        <f t="shared" si="1752"/>
        <v>7</v>
      </c>
      <c r="FP245" s="1058">
        <f t="shared" si="1753"/>
        <v>0</v>
      </c>
      <c r="FQ245" s="1058">
        <f t="shared" si="1754"/>
        <v>0</v>
      </c>
      <c r="FR245" s="1058">
        <f t="shared" si="1755"/>
        <v>0</v>
      </c>
      <c r="FS245" s="1058">
        <f t="shared" si="1756"/>
        <v>0</v>
      </c>
      <c r="FT245" s="1058">
        <f t="shared" si="1757"/>
        <v>0</v>
      </c>
      <c r="FU245" s="1058">
        <f t="shared" si="1758"/>
        <v>0</v>
      </c>
      <c r="FV245" s="1058">
        <f t="shared" si="1759"/>
        <v>0</v>
      </c>
      <c r="FW245" s="1058">
        <f t="shared" si="1760"/>
        <v>0</v>
      </c>
      <c r="FX245" s="1058">
        <f t="shared" si="1761"/>
        <v>0</v>
      </c>
      <c r="FY245" s="1058">
        <f t="shared" si="1762"/>
        <v>0</v>
      </c>
      <c r="FZ245" s="1058">
        <f t="shared" si="1763"/>
        <v>0</v>
      </c>
      <c r="GA245" s="1058">
        <f t="shared" si="1764"/>
        <v>0</v>
      </c>
      <c r="GB245" s="1058">
        <f t="shared" si="1765"/>
        <v>0</v>
      </c>
      <c r="GC245" s="1058">
        <f t="shared" si="1766"/>
        <v>0</v>
      </c>
      <c r="GE245" s="1058">
        <v>7</v>
      </c>
      <c r="GF245" s="1058">
        <v>7</v>
      </c>
      <c r="GG245" s="424"/>
      <c r="GH245" s="424"/>
      <c r="GI245" s="424"/>
      <c r="GJ245" s="424"/>
      <c r="GL245" s="559"/>
      <c r="GM245" s="559"/>
      <c r="GN245" s="423"/>
      <c r="GO245" s="423"/>
      <c r="GP245" s="406"/>
      <c r="GQ245" s="406"/>
      <c r="GR245" s="422"/>
    </row>
    <row r="246" spans="1:200" ht="24.95" customHeight="1" x14ac:dyDescent="0.45">
      <c r="A246" s="424"/>
      <c r="B246" s="965"/>
      <c r="C246" s="965"/>
      <c r="D246" s="764"/>
      <c r="E246" s="424"/>
      <c r="F246" s="424"/>
      <c r="G246" s="424"/>
      <c r="H246" s="424"/>
      <c r="I246" s="424"/>
      <c r="J246" s="541"/>
      <c r="K246" s="424"/>
      <c r="L246" s="424"/>
      <c r="M246" s="608">
        <f t="shared" ref="M246:M254" si="2145">SUM(N246+P246+T246+V246+AR246*2)</f>
        <v>0</v>
      </c>
      <c r="N246" s="70"/>
      <c r="O246" s="852"/>
      <c r="P246" s="866"/>
      <c r="Q246" s="852"/>
      <c r="R246" s="866"/>
      <c r="S246" s="852"/>
      <c r="T246" s="866"/>
      <c r="U246" s="867"/>
      <c r="V246" s="866"/>
      <c r="W246" s="867"/>
      <c r="X246" s="852"/>
      <c r="Y246" s="852"/>
      <c r="Z246" s="866"/>
      <c r="AA246" s="867"/>
      <c r="AB246" s="866"/>
      <c r="AC246" s="852"/>
      <c r="AD246" s="866"/>
      <c r="AE246" s="855"/>
      <c r="AF246" s="866"/>
      <c r="AG246" s="867"/>
      <c r="AH246" s="866"/>
      <c r="AI246" s="867"/>
      <c r="AJ246" s="866"/>
      <c r="AK246" s="867"/>
      <c r="AL246" s="866"/>
      <c r="AM246" s="852"/>
      <c r="AN246" s="866"/>
      <c r="AO246" s="867"/>
      <c r="AP246" s="866"/>
      <c r="AQ246" s="852"/>
      <c r="AR246" s="866"/>
      <c r="AS246" s="852"/>
      <c r="AT246" s="866"/>
      <c r="AU246" s="867"/>
      <c r="AV246" s="866"/>
      <c r="AW246" s="867"/>
      <c r="AX246" s="866"/>
      <c r="AY246" s="867"/>
      <c r="AZ246" s="866"/>
      <c r="BA246" s="867"/>
      <c r="BB246" s="866"/>
      <c r="BC246" s="867"/>
      <c r="BD246" s="866"/>
      <c r="BE246" s="867"/>
      <c r="BF246" s="867"/>
      <c r="BG246" s="867">
        <f t="shared" ref="BG246:BG254" si="2146">SUM(AO246+BE246+BC246+BA246+AY246+AW246+AS246+AQ246+AK246+AM246+AI246+AG246+AE246+AC246+AA246+Y246+X246+W246+U246+Q246+O246+S246+AU246)</f>
        <v>0</v>
      </c>
      <c r="BH246" s="84"/>
      <c r="BI246" s="424"/>
      <c r="BJ246" s="424"/>
      <c r="BK246" s="424"/>
      <c r="BL246" s="424"/>
      <c r="BM246" s="424"/>
      <c r="BN246" s="965"/>
      <c r="BO246" s="965"/>
      <c r="BP246" s="764"/>
      <c r="BQ246" s="424"/>
      <c r="BR246" s="424"/>
      <c r="BS246" s="424"/>
      <c r="BT246" s="424"/>
      <c r="BU246" s="424"/>
      <c r="BV246" s="541"/>
      <c r="BW246" s="541"/>
      <c r="BX246" s="424"/>
      <c r="BY246" s="608">
        <f t="shared" si="2137"/>
        <v>0</v>
      </c>
      <c r="BZ246" s="70"/>
      <c r="CA246" s="767"/>
      <c r="CB246" s="796"/>
      <c r="CC246" s="767"/>
      <c r="CD246" s="796"/>
      <c r="CE246" s="767"/>
      <c r="CF246" s="780"/>
      <c r="CG246" s="612"/>
      <c r="CH246" s="780"/>
      <c r="CI246" s="612"/>
      <c r="CJ246" s="612"/>
      <c r="CK246" s="767"/>
      <c r="CL246" s="780"/>
      <c r="CM246" s="612"/>
      <c r="CN246" s="780"/>
      <c r="CO246" s="767"/>
      <c r="CP246" s="780"/>
      <c r="CQ246" s="770"/>
      <c r="CR246" s="780"/>
      <c r="CS246" s="612"/>
      <c r="CT246" s="780"/>
      <c r="CU246" s="612"/>
      <c r="CV246" s="780"/>
      <c r="CW246" s="612"/>
      <c r="CX246" s="780"/>
      <c r="CY246" s="767"/>
      <c r="CZ246" s="780"/>
      <c r="DA246" s="612"/>
      <c r="DB246" s="780"/>
      <c r="DC246" s="767"/>
      <c r="DD246" s="780"/>
      <c r="DE246" s="612"/>
      <c r="DF246" s="780"/>
      <c r="DG246" s="612"/>
      <c r="DH246" s="780"/>
      <c r="DI246" s="612"/>
      <c r="DJ246" s="780"/>
      <c r="DK246" s="612"/>
      <c r="DL246" s="780"/>
      <c r="DM246" s="612"/>
      <c r="DN246" s="780"/>
      <c r="DO246" s="612"/>
      <c r="DP246" s="780"/>
      <c r="DQ246" s="612"/>
      <c r="DR246" s="612"/>
      <c r="DS246" s="612">
        <f t="shared" si="2138"/>
        <v>0</v>
      </c>
      <c r="DT246" s="84"/>
      <c r="DU246" s="424"/>
      <c r="DV246" s="424"/>
      <c r="DW246" s="424"/>
      <c r="DX246" s="424"/>
      <c r="DY246" s="424"/>
      <c r="DZ246" s="965"/>
      <c r="EA246" s="965"/>
      <c r="EB246" s="764"/>
      <c r="EC246" s="424"/>
      <c r="ED246" s="424"/>
      <c r="EE246" s="424"/>
      <c r="EF246" s="424"/>
      <c r="EG246" s="424"/>
      <c r="EH246" s="424"/>
      <c r="EI246" s="424"/>
      <c r="EJ246" s="429">
        <f t="shared" si="1721"/>
        <v>0</v>
      </c>
      <c r="EK246" s="429">
        <f t="shared" si="1722"/>
        <v>0</v>
      </c>
      <c r="EL246" s="429">
        <f t="shared" si="1723"/>
        <v>0</v>
      </c>
      <c r="EM246" s="1058">
        <f t="shared" si="1724"/>
        <v>0</v>
      </c>
      <c r="EN246" s="1058">
        <f t="shared" si="1725"/>
        <v>0</v>
      </c>
      <c r="EO246" s="1058">
        <f t="shared" si="1726"/>
        <v>0</v>
      </c>
      <c r="EP246" s="1058">
        <f t="shared" si="1727"/>
        <v>0</v>
      </c>
      <c r="EQ246" s="1058">
        <f t="shared" si="1728"/>
        <v>0</v>
      </c>
      <c r="ER246" s="1058">
        <f t="shared" si="1729"/>
        <v>0</v>
      </c>
      <c r="ES246" s="1058">
        <f t="shared" si="1730"/>
        <v>0</v>
      </c>
      <c r="ET246" s="1058">
        <f t="shared" si="1731"/>
        <v>0</v>
      </c>
      <c r="EU246" s="1058">
        <f t="shared" si="1732"/>
        <v>0</v>
      </c>
      <c r="EV246" s="1058">
        <f t="shared" si="1733"/>
        <v>0</v>
      </c>
      <c r="EW246" s="1058">
        <f t="shared" si="1734"/>
        <v>0</v>
      </c>
      <c r="EX246" s="1058">
        <f t="shared" si="1735"/>
        <v>0</v>
      </c>
      <c r="EY246" s="1058">
        <f t="shared" si="1736"/>
        <v>0</v>
      </c>
      <c r="EZ246" s="1058">
        <f t="shared" si="1737"/>
        <v>0</v>
      </c>
      <c r="FA246" s="1058">
        <f t="shared" si="1738"/>
        <v>0</v>
      </c>
      <c r="FB246" s="1058">
        <f t="shared" si="1739"/>
        <v>0</v>
      </c>
      <c r="FC246" s="1058">
        <f t="shared" si="1740"/>
        <v>0</v>
      </c>
      <c r="FD246" s="1058">
        <f t="shared" si="1741"/>
        <v>0</v>
      </c>
      <c r="FE246" s="1058">
        <f t="shared" si="1742"/>
        <v>0</v>
      </c>
      <c r="FF246" s="1058">
        <f t="shared" si="1743"/>
        <v>0</v>
      </c>
      <c r="FG246" s="1058">
        <f t="shared" si="1744"/>
        <v>0</v>
      </c>
      <c r="FH246" s="1058">
        <f t="shared" si="1745"/>
        <v>0</v>
      </c>
      <c r="FI246" s="1058">
        <f t="shared" si="1746"/>
        <v>0</v>
      </c>
      <c r="FJ246" s="1058">
        <f t="shared" si="1747"/>
        <v>0</v>
      </c>
      <c r="FK246" s="1058">
        <f t="shared" si="1748"/>
        <v>0</v>
      </c>
      <c r="FL246" s="1058">
        <f t="shared" si="1749"/>
        <v>0</v>
      </c>
      <c r="FM246" s="1058">
        <f t="shared" si="1750"/>
        <v>0</v>
      </c>
      <c r="FN246" s="1058">
        <f t="shared" si="1751"/>
        <v>0</v>
      </c>
      <c r="FO246" s="1059">
        <f t="shared" si="1752"/>
        <v>0</v>
      </c>
      <c r="FP246" s="1058">
        <f t="shared" si="1753"/>
        <v>0</v>
      </c>
      <c r="FQ246" s="1058">
        <f t="shared" si="1754"/>
        <v>0</v>
      </c>
      <c r="FR246" s="1058">
        <f t="shared" si="1755"/>
        <v>0</v>
      </c>
      <c r="FS246" s="1058">
        <f t="shared" si="1756"/>
        <v>0</v>
      </c>
      <c r="FT246" s="1058">
        <f t="shared" si="1757"/>
        <v>0</v>
      </c>
      <c r="FU246" s="1058">
        <f t="shared" si="1758"/>
        <v>0</v>
      </c>
      <c r="FV246" s="1058">
        <f t="shared" si="1759"/>
        <v>0</v>
      </c>
      <c r="FW246" s="1058">
        <f t="shared" si="1760"/>
        <v>0</v>
      </c>
      <c r="FX246" s="1058">
        <f t="shared" si="1761"/>
        <v>0</v>
      </c>
      <c r="FY246" s="1058">
        <f t="shared" si="1762"/>
        <v>0</v>
      </c>
      <c r="FZ246" s="1058">
        <f t="shared" si="1763"/>
        <v>0</v>
      </c>
      <c r="GA246" s="1058">
        <f t="shared" si="1764"/>
        <v>0</v>
      </c>
      <c r="GB246" s="1058">
        <f t="shared" si="1765"/>
        <v>0</v>
      </c>
      <c r="GC246" s="1058">
        <f t="shared" si="1766"/>
        <v>0</v>
      </c>
      <c r="GE246" s="1058">
        <v>0</v>
      </c>
      <c r="GF246" s="1058">
        <v>0</v>
      </c>
      <c r="GG246" s="424"/>
      <c r="GH246" s="424"/>
      <c r="GI246" s="424"/>
      <c r="GJ246" s="424"/>
      <c r="GL246" s="559"/>
      <c r="GM246" s="559"/>
      <c r="GN246" s="423"/>
      <c r="GO246" s="423"/>
      <c r="GP246" s="406"/>
      <c r="GQ246" s="406"/>
      <c r="GR246" s="422"/>
    </row>
    <row r="247" spans="1:200" ht="24.95" customHeight="1" x14ac:dyDescent="0.45">
      <c r="A247" s="424"/>
      <c r="B247" s="965"/>
      <c r="C247" s="965"/>
      <c r="D247" s="764"/>
      <c r="E247" s="424"/>
      <c r="F247" s="424"/>
      <c r="G247" s="424"/>
      <c r="H247" s="424"/>
      <c r="I247" s="424"/>
      <c r="J247" s="541"/>
      <c r="K247" s="424"/>
      <c r="L247" s="424"/>
      <c r="M247" s="608">
        <f t="shared" si="2145"/>
        <v>0</v>
      </c>
      <c r="N247" s="70"/>
      <c r="O247" s="852"/>
      <c r="P247" s="866"/>
      <c r="Q247" s="852"/>
      <c r="R247" s="866"/>
      <c r="S247" s="852"/>
      <c r="T247" s="866"/>
      <c r="U247" s="867"/>
      <c r="V247" s="866"/>
      <c r="W247" s="867"/>
      <c r="X247" s="852"/>
      <c r="Y247" s="852"/>
      <c r="Z247" s="866"/>
      <c r="AA247" s="867"/>
      <c r="AB247" s="866"/>
      <c r="AC247" s="852"/>
      <c r="AD247" s="866"/>
      <c r="AE247" s="855"/>
      <c r="AF247" s="866"/>
      <c r="AG247" s="867"/>
      <c r="AH247" s="866"/>
      <c r="AI247" s="867"/>
      <c r="AJ247" s="866"/>
      <c r="AK247" s="867"/>
      <c r="AL247" s="866"/>
      <c r="AM247" s="852"/>
      <c r="AN247" s="866"/>
      <c r="AO247" s="867"/>
      <c r="AP247" s="866"/>
      <c r="AQ247" s="852"/>
      <c r="AR247" s="866"/>
      <c r="AS247" s="852"/>
      <c r="AT247" s="866"/>
      <c r="AU247" s="867"/>
      <c r="AV247" s="866"/>
      <c r="AW247" s="867"/>
      <c r="AX247" s="866"/>
      <c r="AY247" s="867"/>
      <c r="AZ247" s="866"/>
      <c r="BA247" s="867"/>
      <c r="BB247" s="866"/>
      <c r="BC247" s="867"/>
      <c r="BD247" s="866"/>
      <c r="BE247" s="867"/>
      <c r="BF247" s="867"/>
      <c r="BG247" s="867">
        <f t="shared" si="2146"/>
        <v>0</v>
      </c>
      <c r="BH247" s="84"/>
      <c r="BI247" s="424"/>
      <c r="BJ247" s="424"/>
      <c r="BK247" s="424"/>
      <c r="BL247" s="424"/>
      <c r="BM247" s="424"/>
      <c r="BN247" s="965"/>
      <c r="BO247" s="965"/>
      <c r="BP247" s="764"/>
      <c r="BQ247" s="424"/>
      <c r="BR247" s="424"/>
      <c r="BS247" s="424"/>
      <c r="BT247" s="424"/>
      <c r="BU247" s="424"/>
      <c r="BV247" s="541"/>
      <c r="BW247" s="541"/>
      <c r="BX247" s="424"/>
      <c r="BY247" s="608">
        <f t="shared" si="2137"/>
        <v>0</v>
      </c>
      <c r="BZ247" s="70"/>
      <c r="CA247" s="767"/>
      <c r="CB247" s="796"/>
      <c r="CC247" s="767"/>
      <c r="CD247" s="796"/>
      <c r="CE247" s="767"/>
      <c r="CF247" s="780"/>
      <c r="CG247" s="612"/>
      <c r="CH247" s="780"/>
      <c r="CI247" s="612"/>
      <c r="CJ247" s="612"/>
      <c r="CK247" s="767"/>
      <c r="CL247" s="780"/>
      <c r="CM247" s="612"/>
      <c r="CN247" s="780"/>
      <c r="CO247" s="767"/>
      <c r="CP247" s="780"/>
      <c r="CQ247" s="770"/>
      <c r="CR247" s="780"/>
      <c r="CS247" s="612"/>
      <c r="CT247" s="780"/>
      <c r="CU247" s="612"/>
      <c r="CV247" s="780"/>
      <c r="CW247" s="612"/>
      <c r="CX247" s="780"/>
      <c r="CY247" s="767"/>
      <c r="CZ247" s="780"/>
      <c r="DA247" s="612"/>
      <c r="DB247" s="780"/>
      <c r="DC247" s="767"/>
      <c r="DD247" s="780"/>
      <c r="DE247" s="612"/>
      <c r="DF247" s="780"/>
      <c r="DG247" s="612"/>
      <c r="DH247" s="780"/>
      <c r="DI247" s="612"/>
      <c r="DJ247" s="780"/>
      <c r="DK247" s="612"/>
      <c r="DL247" s="780"/>
      <c r="DM247" s="612"/>
      <c r="DN247" s="780"/>
      <c r="DO247" s="612"/>
      <c r="DP247" s="780"/>
      <c r="DQ247" s="612"/>
      <c r="DR247" s="612"/>
      <c r="DS247" s="612">
        <f t="shared" si="2138"/>
        <v>0</v>
      </c>
      <c r="DT247" s="84"/>
      <c r="DU247" s="424"/>
      <c r="DV247" s="424"/>
      <c r="DW247" s="424"/>
      <c r="DX247" s="424"/>
      <c r="DY247" s="424"/>
      <c r="DZ247" s="965"/>
      <c r="EA247" s="965"/>
      <c r="EB247" s="764"/>
      <c r="EC247" s="424"/>
      <c r="ED247" s="424"/>
      <c r="EE247" s="424"/>
      <c r="EF247" s="424"/>
      <c r="EG247" s="424"/>
      <c r="EH247" s="424"/>
      <c r="EI247" s="424"/>
      <c r="EJ247" s="429">
        <f t="shared" si="1721"/>
        <v>0</v>
      </c>
      <c r="EK247" s="429">
        <f t="shared" si="1722"/>
        <v>0</v>
      </c>
      <c r="EL247" s="429">
        <f t="shared" si="1723"/>
        <v>0</v>
      </c>
      <c r="EM247" s="1058">
        <f t="shared" si="1724"/>
        <v>0</v>
      </c>
      <c r="EN247" s="1058">
        <f t="shared" si="1725"/>
        <v>0</v>
      </c>
      <c r="EO247" s="1058">
        <f t="shared" si="1726"/>
        <v>0</v>
      </c>
      <c r="EP247" s="1058">
        <f t="shared" si="1727"/>
        <v>0</v>
      </c>
      <c r="EQ247" s="1058">
        <f t="shared" si="1728"/>
        <v>0</v>
      </c>
      <c r="ER247" s="1058">
        <f t="shared" si="1729"/>
        <v>0</v>
      </c>
      <c r="ES247" s="1058">
        <f t="shared" si="1730"/>
        <v>0</v>
      </c>
      <c r="ET247" s="1058">
        <f t="shared" si="1731"/>
        <v>0</v>
      </c>
      <c r="EU247" s="1058">
        <f t="shared" si="1732"/>
        <v>0</v>
      </c>
      <c r="EV247" s="1058">
        <f t="shared" si="1733"/>
        <v>0</v>
      </c>
      <c r="EW247" s="1058">
        <f t="shared" si="1734"/>
        <v>0</v>
      </c>
      <c r="EX247" s="1058">
        <f t="shared" si="1735"/>
        <v>0</v>
      </c>
      <c r="EY247" s="1058">
        <f t="shared" si="1736"/>
        <v>0</v>
      </c>
      <c r="EZ247" s="1058">
        <f t="shared" si="1737"/>
        <v>0</v>
      </c>
      <c r="FA247" s="1058">
        <f t="shared" si="1738"/>
        <v>0</v>
      </c>
      <c r="FB247" s="1058">
        <f t="shared" si="1739"/>
        <v>0</v>
      </c>
      <c r="FC247" s="1058">
        <f t="shared" si="1740"/>
        <v>0</v>
      </c>
      <c r="FD247" s="1058">
        <f t="shared" si="1741"/>
        <v>0</v>
      </c>
      <c r="FE247" s="1058">
        <f t="shared" si="1742"/>
        <v>0</v>
      </c>
      <c r="FF247" s="1058">
        <f t="shared" si="1743"/>
        <v>0</v>
      </c>
      <c r="FG247" s="1058">
        <f t="shared" si="1744"/>
        <v>0</v>
      </c>
      <c r="FH247" s="1058">
        <f t="shared" si="1745"/>
        <v>0</v>
      </c>
      <c r="FI247" s="1058">
        <f t="shared" si="1746"/>
        <v>0</v>
      </c>
      <c r="FJ247" s="1058">
        <f t="shared" si="1747"/>
        <v>0</v>
      </c>
      <c r="FK247" s="1058">
        <f t="shared" si="1748"/>
        <v>0</v>
      </c>
      <c r="FL247" s="1058">
        <f t="shared" si="1749"/>
        <v>0</v>
      </c>
      <c r="FM247" s="1058">
        <f t="shared" si="1750"/>
        <v>0</v>
      </c>
      <c r="FN247" s="1058">
        <f t="shared" si="1751"/>
        <v>0</v>
      </c>
      <c r="FO247" s="1059">
        <f t="shared" si="1752"/>
        <v>0</v>
      </c>
      <c r="FP247" s="1058">
        <f t="shared" si="1753"/>
        <v>0</v>
      </c>
      <c r="FQ247" s="1058">
        <f t="shared" si="1754"/>
        <v>0</v>
      </c>
      <c r="FR247" s="1058">
        <f t="shared" si="1755"/>
        <v>0</v>
      </c>
      <c r="FS247" s="1058">
        <f t="shared" si="1756"/>
        <v>0</v>
      </c>
      <c r="FT247" s="1058">
        <f t="shared" si="1757"/>
        <v>0</v>
      </c>
      <c r="FU247" s="1058">
        <f t="shared" si="1758"/>
        <v>0</v>
      </c>
      <c r="FV247" s="1058">
        <f t="shared" si="1759"/>
        <v>0</v>
      </c>
      <c r="FW247" s="1058">
        <f t="shared" si="1760"/>
        <v>0</v>
      </c>
      <c r="FX247" s="1058">
        <f t="shared" si="1761"/>
        <v>0</v>
      </c>
      <c r="FY247" s="1058">
        <f t="shared" si="1762"/>
        <v>0</v>
      </c>
      <c r="FZ247" s="1058">
        <f t="shared" si="1763"/>
        <v>0</v>
      </c>
      <c r="GA247" s="1058">
        <f t="shared" si="1764"/>
        <v>0</v>
      </c>
      <c r="GB247" s="1058">
        <f t="shared" si="1765"/>
        <v>0</v>
      </c>
      <c r="GC247" s="1058">
        <f t="shared" si="1766"/>
        <v>0</v>
      </c>
      <c r="GE247" s="1058">
        <v>0</v>
      </c>
      <c r="GF247" s="1058">
        <v>0</v>
      </c>
      <c r="GG247" s="424"/>
      <c r="GH247" s="424"/>
      <c r="GI247" s="424"/>
      <c r="GJ247" s="424"/>
      <c r="GL247" s="559"/>
      <c r="GM247" s="559"/>
      <c r="GN247" s="423"/>
      <c r="GO247" s="423"/>
      <c r="GP247" s="406"/>
      <c r="GQ247" s="406"/>
      <c r="GR247" s="422"/>
    </row>
    <row r="248" spans="1:200" ht="24.95" customHeight="1" x14ac:dyDescent="0.45">
      <c r="A248" s="424"/>
      <c r="B248" s="965"/>
      <c r="C248" s="965"/>
      <c r="D248" s="764"/>
      <c r="E248" s="424"/>
      <c r="F248" s="424"/>
      <c r="G248" s="424"/>
      <c r="H248" s="424"/>
      <c r="I248" s="424"/>
      <c r="J248" s="541"/>
      <c r="K248" s="424"/>
      <c r="L248" s="424"/>
      <c r="M248" s="608">
        <f t="shared" si="2145"/>
        <v>0</v>
      </c>
      <c r="N248" s="70"/>
      <c r="O248" s="852"/>
      <c r="P248" s="866"/>
      <c r="Q248" s="852"/>
      <c r="R248" s="866"/>
      <c r="S248" s="852"/>
      <c r="T248" s="866"/>
      <c r="U248" s="867"/>
      <c r="V248" s="866"/>
      <c r="W248" s="867"/>
      <c r="X248" s="852"/>
      <c r="Y248" s="852"/>
      <c r="Z248" s="866"/>
      <c r="AA248" s="867"/>
      <c r="AB248" s="866"/>
      <c r="AC248" s="852"/>
      <c r="AD248" s="866"/>
      <c r="AE248" s="855"/>
      <c r="AF248" s="866"/>
      <c r="AG248" s="867"/>
      <c r="AH248" s="866"/>
      <c r="AI248" s="867"/>
      <c r="AJ248" s="866"/>
      <c r="AK248" s="867"/>
      <c r="AL248" s="866"/>
      <c r="AM248" s="852"/>
      <c r="AN248" s="866"/>
      <c r="AO248" s="867"/>
      <c r="AP248" s="866"/>
      <c r="AQ248" s="852"/>
      <c r="AR248" s="866"/>
      <c r="AS248" s="852"/>
      <c r="AT248" s="866"/>
      <c r="AU248" s="867"/>
      <c r="AV248" s="866"/>
      <c r="AW248" s="867"/>
      <c r="AX248" s="866"/>
      <c r="AY248" s="867"/>
      <c r="AZ248" s="866"/>
      <c r="BA248" s="867"/>
      <c r="BB248" s="866"/>
      <c r="BC248" s="867"/>
      <c r="BD248" s="866"/>
      <c r="BE248" s="867"/>
      <c r="BF248" s="867"/>
      <c r="BG248" s="867">
        <f t="shared" si="2146"/>
        <v>0</v>
      </c>
      <c r="BH248" s="84"/>
      <c r="BI248" s="424"/>
      <c r="BJ248" s="424"/>
      <c r="BK248" s="424"/>
      <c r="BL248" s="424"/>
      <c r="BM248" s="424"/>
      <c r="BN248" s="965"/>
      <c r="BO248" s="965"/>
      <c r="BP248" s="764"/>
      <c r="BQ248" s="424"/>
      <c r="BR248" s="424"/>
      <c r="BS248" s="424"/>
      <c r="BT248" s="424"/>
      <c r="BU248" s="424"/>
      <c r="BV248" s="541"/>
      <c r="BW248" s="541"/>
      <c r="BX248" s="424"/>
      <c r="BY248" s="608">
        <f t="shared" si="2137"/>
        <v>0</v>
      </c>
      <c r="BZ248" s="70"/>
      <c r="CA248" s="767"/>
      <c r="CB248" s="796"/>
      <c r="CC248" s="767"/>
      <c r="CD248" s="796"/>
      <c r="CE248" s="767"/>
      <c r="CF248" s="780"/>
      <c r="CG248" s="612"/>
      <c r="CH248" s="780"/>
      <c r="CI248" s="612"/>
      <c r="CJ248" s="612"/>
      <c r="CK248" s="767"/>
      <c r="CL248" s="780"/>
      <c r="CM248" s="612"/>
      <c r="CN248" s="780"/>
      <c r="CO248" s="767"/>
      <c r="CP248" s="780"/>
      <c r="CQ248" s="770"/>
      <c r="CR248" s="780"/>
      <c r="CS248" s="612"/>
      <c r="CT248" s="780"/>
      <c r="CU248" s="612"/>
      <c r="CV248" s="780"/>
      <c r="CW248" s="612"/>
      <c r="CX248" s="780"/>
      <c r="CY248" s="767"/>
      <c r="CZ248" s="780"/>
      <c r="DA248" s="612"/>
      <c r="DB248" s="780"/>
      <c r="DC248" s="767"/>
      <c r="DD248" s="780"/>
      <c r="DE248" s="612"/>
      <c r="DF248" s="780"/>
      <c r="DG248" s="612"/>
      <c r="DH248" s="780"/>
      <c r="DI248" s="612"/>
      <c r="DJ248" s="780"/>
      <c r="DK248" s="612"/>
      <c r="DL248" s="780"/>
      <c r="DM248" s="612"/>
      <c r="DN248" s="780"/>
      <c r="DO248" s="612"/>
      <c r="DP248" s="780"/>
      <c r="DQ248" s="612"/>
      <c r="DR248" s="612"/>
      <c r="DS248" s="612">
        <f t="shared" si="2138"/>
        <v>0</v>
      </c>
      <c r="DT248" s="84"/>
      <c r="DU248" s="424"/>
      <c r="DV248" s="424"/>
      <c r="DW248" s="424"/>
      <c r="DX248" s="424"/>
      <c r="DY248" s="424"/>
      <c r="DZ248" s="965"/>
      <c r="EA248" s="965"/>
      <c r="EB248" s="764"/>
      <c r="EC248" s="424"/>
      <c r="ED248" s="424"/>
      <c r="EE248" s="424"/>
      <c r="EF248" s="424"/>
      <c r="EG248" s="424"/>
      <c r="EH248" s="424"/>
      <c r="EI248" s="424"/>
      <c r="EJ248" s="429">
        <f t="shared" si="1721"/>
        <v>0</v>
      </c>
      <c r="EK248" s="429">
        <f t="shared" si="1722"/>
        <v>0</v>
      </c>
      <c r="EL248" s="429">
        <f t="shared" si="1723"/>
        <v>0</v>
      </c>
      <c r="EM248" s="1058">
        <f t="shared" si="1724"/>
        <v>0</v>
      </c>
      <c r="EN248" s="1058">
        <f t="shared" si="1725"/>
        <v>0</v>
      </c>
      <c r="EO248" s="1058">
        <f t="shared" si="1726"/>
        <v>0</v>
      </c>
      <c r="EP248" s="1058">
        <f t="shared" si="1727"/>
        <v>0</v>
      </c>
      <c r="EQ248" s="1058">
        <f t="shared" si="1728"/>
        <v>0</v>
      </c>
      <c r="ER248" s="1058">
        <f t="shared" si="1729"/>
        <v>0</v>
      </c>
      <c r="ES248" s="1058">
        <f t="shared" si="1730"/>
        <v>0</v>
      </c>
      <c r="ET248" s="1058">
        <f t="shared" si="1731"/>
        <v>0</v>
      </c>
      <c r="EU248" s="1058">
        <f t="shared" si="1732"/>
        <v>0</v>
      </c>
      <c r="EV248" s="1058">
        <f t="shared" si="1733"/>
        <v>0</v>
      </c>
      <c r="EW248" s="1058">
        <f t="shared" si="1734"/>
        <v>0</v>
      </c>
      <c r="EX248" s="1058">
        <f t="shared" si="1735"/>
        <v>0</v>
      </c>
      <c r="EY248" s="1058">
        <f t="shared" si="1736"/>
        <v>0</v>
      </c>
      <c r="EZ248" s="1058">
        <f t="shared" si="1737"/>
        <v>0</v>
      </c>
      <c r="FA248" s="1058">
        <f t="shared" si="1738"/>
        <v>0</v>
      </c>
      <c r="FB248" s="1058">
        <f t="shared" si="1739"/>
        <v>0</v>
      </c>
      <c r="FC248" s="1058">
        <f t="shared" si="1740"/>
        <v>0</v>
      </c>
      <c r="FD248" s="1058">
        <f t="shared" si="1741"/>
        <v>0</v>
      </c>
      <c r="FE248" s="1058">
        <f t="shared" si="1742"/>
        <v>0</v>
      </c>
      <c r="FF248" s="1058">
        <f t="shared" si="1743"/>
        <v>0</v>
      </c>
      <c r="FG248" s="1058">
        <f t="shared" si="1744"/>
        <v>0</v>
      </c>
      <c r="FH248" s="1058">
        <f t="shared" si="1745"/>
        <v>0</v>
      </c>
      <c r="FI248" s="1058">
        <f t="shared" si="1746"/>
        <v>0</v>
      </c>
      <c r="FJ248" s="1058">
        <f t="shared" si="1747"/>
        <v>0</v>
      </c>
      <c r="FK248" s="1058">
        <f t="shared" si="1748"/>
        <v>0</v>
      </c>
      <c r="FL248" s="1058">
        <f t="shared" si="1749"/>
        <v>0</v>
      </c>
      <c r="FM248" s="1058">
        <f t="shared" si="1750"/>
        <v>0</v>
      </c>
      <c r="FN248" s="1058">
        <f t="shared" si="1751"/>
        <v>0</v>
      </c>
      <c r="FO248" s="1059">
        <f t="shared" si="1752"/>
        <v>0</v>
      </c>
      <c r="FP248" s="1058">
        <f t="shared" si="1753"/>
        <v>0</v>
      </c>
      <c r="FQ248" s="1058">
        <f t="shared" si="1754"/>
        <v>0</v>
      </c>
      <c r="FR248" s="1058">
        <f t="shared" si="1755"/>
        <v>0</v>
      </c>
      <c r="FS248" s="1058">
        <f t="shared" si="1756"/>
        <v>0</v>
      </c>
      <c r="FT248" s="1058">
        <f t="shared" si="1757"/>
        <v>0</v>
      </c>
      <c r="FU248" s="1058">
        <f t="shared" si="1758"/>
        <v>0</v>
      </c>
      <c r="FV248" s="1058">
        <f t="shared" si="1759"/>
        <v>0</v>
      </c>
      <c r="FW248" s="1058">
        <f t="shared" si="1760"/>
        <v>0</v>
      </c>
      <c r="FX248" s="1058">
        <f t="shared" si="1761"/>
        <v>0</v>
      </c>
      <c r="FY248" s="1058">
        <f t="shared" si="1762"/>
        <v>0</v>
      </c>
      <c r="FZ248" s="1058">
        <f t="shared" si="1763"/>
        <v>0</v>
      </c>
      <c r="GA248" s="1058">
        <f t="shared" si="1764"/>
        <v>0</v>
      </c>
      <c r="GB248" s="1058">
        <f t="shared" si="1765"/>
        <v>0</v>
      </c>
      <c r="GC248" s="1058">
        <f t="shared" si="1766"/>
        <v>0</v>
      </c>
      <c r="GE248" s="1058">
        <v>0</v>
      </c>
      <c r="GF248" s="1058">
        <v>0</v>
      </c>
      <c r="GG248" s="424"/>
      <c r="GH248" s="424"/>
      <c r="GI248" s="424"/>
      <c r="GJ248" s="424"/>
      <c r="GL248" s="559"/>
      <c r="GM248" s="559"/>
      <c r="GN248" s="423"/>
      <c r="GO248" s="423"/>
      <c r="GP248" s="406"/>
      <c r="GQ248" s="406"/>
      <c r="GR248" s="422"/>
    </row>
    <row r="249" spans="1:200" ht="24.95" customHeight="1" x14ac:dyDescent="0.45">
      <c r="A249" s="424"/>
      <c r="B249" s="965"/>
      <c r="C249" s="965"/>
      <c r="D249" s="764"/>
      <c r="E249" s="424"/>
      <c r="F249" s="424"/>
      <c r="G249" s="424"/>
      <c r="H249" s="424"/>
      <c r="I249" s="424"/>
      <c r="J249" s="541"/>
      <c r="K249" s="424"/>
      <c r="L249" s="424"/>
      <c r="M249" s="608">
        <f t="shared" si="2145"/>
        <v>0</v>
      </c>
      <c r="N249" s="70"/>
      <c r="O249" s="852"/>
      <c r="P249" s="866"/>
      <c r="Q249" s="852"/>
      <c r="R249" s="866"/>
      <c r="S249" s="852"/>
      <c r="T249" s="866"/>
      <c r="U249" s="867"/>
      <c r="V249" s="866"/>
      <c r="W249" s="867"/>
      <c r="X249" s="852"/>
      <c r="Y249" s="852"/>
      <c r="Z249" s="866"/>
      <c r="AA249" s="867"/>
      <c r="AB249" s="866"/>
      <c r="AC249" s="852"/>
      <c r="AD249" s="866"/>
      <c r="AE249" s="855"/>
      <c r="AF249" s="866"/>
      <c r="AG249" s="867"/>
      <c r="AH249" s="866"/>
      <c r="AI249" s="867"/>
      <c r="AJ249" s="866"/>
      <c r="AK249" s="867"/>
      <c r="AL249" s="866"/>
      <c r="AM249" s="852"/>
      <c r="AN249" s="866"/>
      <c r="AO249" s="867"/>
      <c r="AP249" s="866"/>
      <c r="AQ249" s="852"/>
      <c r="AR249" s="866"/>
      <c r="AS249" s="852"/>
      <c r="AT249" s="866"/>
      <c r="AU249" s="867"/>
      <c r="AV249" s="866"/>
      <c r="AW249" s="867"/>
      <c r="AX249" s="866"/>
      <c r="AY249" s="867"/>
      <c r="AZ249" s="866"/>
      <c r="BA249" s="867"/>
      <c r="BB249" s="866"/>
      <c r="BC249" s="867"/>
      <c r="BD249" s="866"/>
      <c r="BE249" s="867"/>
      <c r="BF249" s="867"/>
      <c r="BG249" s="867">
        <f t="shared" si="2146"/>
        <v>0</v>
      </c>
      <c r="BH249" s="84"/>
      <c r="BI249" s="424"/>
      <c r="BJ249" s="424"/>
      <c r="BK249" s="424"/>
      <c r="BL249" s="424"/>
      <c r="BM249" s="424"/>
      <c r="BN249" s="965"/>
      <c r="BO249" s="965"/>
      <c r="BP249" s="764"/>
      <c r="BQ249" s="424"/>
      <c r="BR249" s="424"/>
      <c r="BS249" s="424"/>
      <c r="BT249" s="424"/>
      <c r="BU249" s="424"/>
      <c r="BV249" s="541"/>
      <c r="BW249" s="541"/>
      <c r="BX249" s="424"/>
      <c r="BY249" s="608">
        <f t="shared" si="2137"/>
        <v>0</v>
      </c>
      <c r="BZ249" s="70"/>
      <c r="CA249" s="767"/>
      <c r="CB249" s="796"/>
      <c r="CC249" s="767"/>
      <c r="CD249" s="796"/>
      <c r="CE249" s="767"/>
      <c r="CF249" s="780"/>
      <c r="CG249" s="612"/>
      <c r="CH249" s="780"/>
      <c r="CI249" s="612"/>
      <c r="CJ249" s="612"/>
      <c r="CK249" s="767"/>
      <c r="CL249" s="780"/>
      <c r="CM249" s="612"/>
      <c r="CN249" s="780"/>
      <c r="CO249" s="767"/>
      <c r="CP249" s="780"/>
      <c r="CQ249" s="770"/>
      <c r="CR249" s="780"/>
      <c r="CS249" s="612"/>
      <c r="CT249" s="780"/>
      <c r="CU249" s="612"/>
      <c r="CV249" s="780"/>
      <c r="CW249" s="612"/>
      <c r="CX249" s="780"/>
      <c r="CY249" s="767"/>
      <c r="CZ249" s="780"/>
      <c r="DA249" s="612"/>
      <c r="DB249" s="780"/>
      <c r="DC249" s="767"/>
      <c r="DD249" s="780"/>
      <c r="DE249" s="612"/>
      <c r="DF249" s="780"/>
      <c r="DG249" s="612"/>
      <c r="DH249" s="780"/>
      <c r="DI249" s="612"/>
      <c r="DJ249" s="780"/>
      <c r="DK249" s="612"/>
      <c r="DL249" s="780"/>
      <c r="DM249" s="612"/>
      <c r="DN249" s="780"/>
      <c r="DO249" s="612"/>
      <c r="DP249" s="780"/>
      <c r="DQ249" s="612"/>
      <c r="DR249" s="612"/>
      <c r="DS249" s="612">
        <f t="shared" si="2138"/>
        <v>0</v>
      </c>
      <c r="DT249" s="84"/>
      <c r="DU249" s="424"/>
      <c r="DV249" s="424"/>
      <c r="DW249" s="424"/>
      <c r="DX249" s="424"/>
      <c r="DY249" s="424"/>
      <c r="DZ249" s="965"/>
      <c r="EA249" s="965"/>
      <c r="EB249" s="764"/>
      <c r="EC249" s="424"/>
      <c r="ED249" s="424"/>
      <c r="EE249" s="424"/>
      <c r="EF249" s="424"/>
      <c r="EG249" s="424"/>
      <c r="EH249" s="424"/>
      <c r="EI249" s="424"/>
      <c r="EJ249" s="429">
        <f t="shared" si="1721"/>
        <v>0</v>
      </c>
      <c r="EK249" s="429">
        <f t="shared" si="1722"/>
        <v>0</v>
      </c>
      <c r="EL249" s="429">
        <f t="shared" si="1723"/>
        <v>0</v>
      </c>
      <c r="EM249" s="1058">
        <f t="shared" si="1724"/>
        <v>0</v>
      </c>
      <c r="EN249" s="1058">
        <f t="shared" si="1725"/>
        <v>0</v>
      </c>
      <c r="EO249" s="1058">
        <f t="shared" si="1726"/>
        <v>0</v>
      </c>
      <c r="EP249" s="1058">
        <f t="shared" si="1727"/>
        <v>0</v>
      </c>
      <c r="EQ249" s="1058">
        <f t="shared" si="1728"/>
        <v>0</v>
      </c>
      <c r="ER249" s="1058">
        <f t="shared" si="1729"/>
        <v>0</v>
      </c>
      <c r="ES249" s="1058">
        <f t="shared" si="1730"/>
        <v>0</v>
      </c>
      <c r="ET249" s="1058">
        <f t="shared" si="1731"/>
        <v>0</v>
      </c>
      <c r="EU249" s="1058">
        <f t="shared" si="1732"/>
        <v>0</v>
      </c>
      <c r="EV249" s="1058">
        <f t="shared" si="1733"/>
        <v>0</v>
      </c>
      <c r="EW249" s="1058">
        <f t="shared" si="1734"/>
        <v>0</v>
      </c>
      <c r="EX249" s="1058">
        <f t="shared" si="1735"/>
        <v>0</v>
      </c>
      <c r="EY249" s="1058">
        <f t="shared" si="1736"/>
        <v>0</v>
      </c>
      <c r="EZ249" s="1058">
        <f t="shared" si="1737"/>
        <v>0</v>
      </c>
      <c r="FA249" s="1058">
        <f t="shared" si="1738"/>
        <v>0</v>
      </c>
      <c r="FB249" s="1058">
        <f t="shared" si="1739"/>
        <v>0</v>
      </c>
      <c r="FC249" s="1058">
        <f t="shared" si="1740"/>
        <v>0</v>
      </c>
      <c r="FD249" s="1058">
        <f t="shared" si="1741"/>
        <v>0</v>
      </c>
      <c r="FE249" s="1058">
        <f t="shared" si="1742"/>
        <v>0</v>
      </c>
      <c r="FF249" s="1058">
        <f t="shared" si="1743"/>
        <v>0</v>
      </c>
      <c r="FG249" s="1058">
        <f t="shared" si="1744"/>
        <v>0</v>
      </c>
      <c r="FH249" s="1058">
        <f t="shared" si="1745"/>
        <v>0</v>
      </c>
      <c r="FI249" s="1058">
        <f t="shared" si="1746"/>
        <v>0</v>
      </c>
      <c r="FJ249" s="1058">
        <f t="shared" si="1747"/>
        <v>0</v>
      </c>
      <c r="FK249" s="1058">
        <f t="shared" si="1748"/>
        <v>0</v>
      </c>
      <c r="FL249" s="1058">
        <f t="shared" si="1749"/>
        <v>0</v>
      </c>
      <c r="FM249" s="1058">
        <f t="shared" si="1750"/>
        <v>0</v>
      </c>
      <c r="FN249" s="1058">
        <f t="shared" si="1751"/>
        <v>0</v>
      </c>
      <c r="FO249" s="1059">
        <f t="shared" si="1752"/>
        <v>0</v>
      </c>
      <c r="FP249" s="1058">
        <f t="shared" si="1753"/>
        <v>0</v>
      </c>
      <c r="FQ249" s="1058">
        <f t="shared" si="1754"/>
        <v>0</v>
      </c>
      <c r="FR249" s="1058">
        <f t="shared" si="1755"/>
        <v>0</v>
      </c>
      <c r="FS249" s="1058">
        <f t="shared" si="1756"/>
        <v>0</v>
      </c>
      <c r="FT249" s="1058">
        <f t="shared" si="1757"/>
        <v>0</v>
      </c>
      <c r="FU249" s="1058">
        <f t="shared" si="1758"/>
        <v>0</v>
      </c>
      <c r="FV249" s="1058">
        <f t="shared" si="1759"/>
        <v>0</v>
      </c>
      <c r="FW249" s="1058">
        <f t="shared" si="1760"/>
        <v>0</v>
      </c>
      <c r="FX249" s="1058">
        <f t="shared" si="1761"/>
        <v>0</v>
      </c>
      <c r="FY249" s="1058">
        <f t="shared" si="1762"/>
        <v>0</v>
      </c>
      <c r="FZ249" s="1058">
        <f t="shared" si="1763"/>
        <v>0</v>
      </c>
      <c r="GA249" s="1058">
        <f t="shared" si="1764"/>
        <v>0</v>
      </c>
      <c r="GB249" s="1058">
        <f t="shared" si="1765"/>
        <v>0</v>
      </c>
      <c r="GC249" s="1058">
        <f t="shared" si="1766"/>
        <v>0</v>
      </c>
      <c r="GE249" s="1058">
        <v>0</v>
      </c>
      <c r="GF249" s="1058">
        <v>0</v>
      </c>
      <c r="GG249" s="424"/>
      <c r="GH249" s="424"/>
      <c r="GI249" s="424"/>
      <c r="GJ249" s="424"/>
      <c r="GL249" s="559"/>
      <c r="GM249" s="559"/>
      <c r="GN249" s="423"/>
      <c r="GO249" s="423"/>
      <c r="GP249" s="406"/>
      <c r="GQ249" s="406"/>
      <c r="GR249" s="422"/>
    </row>
    <row r="250" spans="1:200" ht="24.95" customHeight="1" x14ac:dyDescent="0.45">
      <c r="A250" s="424"/>
      <c r="B250" s="965"/>
      <c r="C250" s="965"/>
      <c r="D250" s="764"/>
      <c r="E250" s="424"/>
      <c r="F250" s="424"/>
      <c r="G250" s="424"/>
      <c r="H250" s="424"/>
      <c r="I250" s="424"/>
      <c r="J250" s="541"/>
      <c r="K250" s="424"/>
      <c r="L250" s="424"/>
      <c r="M250" s="608">
        <f t="shared" si="2145"/>
        <v>0</v>
      </c>
      <c r="N250" s="70"/>
      <c r="O250" s="852"/>
      <c r="P250" s="866"/>
      <c r="Q250" s="852"/>
      <c r="R250" s="866"/>
      <c r="S250" s="852"/>
      <c r="T250" s="866"/>
      <c r="U250" s="867"/>
      <c r="V250" s="866"/>
      <c r="W250" s="867"/>
      <c r="X250" s="852"/>
      <c r="Y250" s="852"/>
      <c r="Z250" s="866"/>
      <c r="AA250" s="867"/>
      <c r="AB250" s="866"/>
      <c r="AC250" s="852"/>
      <c r="AD250" s="866"/>
      <c r="AE250" s="855"/>
      <c r="AF250" s="866"/>
      <c r="AG250" s="867"/>
      <c r="AH250" s="866"/>
      <c r="AI250" s="867"/>
      <c r="AJ250" s="866"/>
      <c r="AK250" s="867"/>
      <c r="AL250" s="866"/>
      <c r="AM250" s="852"/>
      <c r="AN250" s="866"/>
      <c r="AO250" s="867"/>
      <c r="AP250" s="866"/>
      <c r="AQ250" s="852"/>
      <c r="AR250" s="866"/>
      <c r="AS250" s="852"/>
      <c r="AT250" s="866"/>
      <c r="AU250" s="867"/>
      <c r="AV250" s="866"/>
      <c r="AW250" s="867"/>
      <c r="AX250" s="866"/>
      <c r="AY250" s="867"/>
      <c r="AZ250" s="866"/>
      <c r="BA250" s="867"/>
      <c r="BB250" s="866"/>
      <c r="BC250" s="867"/>
      <c r="BD250" s="866"/>
      <c r="BE250" s="867"/>
      <c r="BF250" s="867"/>
      <c r="BG250" s="867">
        <f t="shared" si="2146"/>
        <v>0</v>
      </c>
      <c r="BH250" s="84"/>
      <c r="BI250" s="424"/>
      <c r="BJ250" s="424"/>
      <c r="BK250" s="424"/>
      <c r="BL250" s="424"/>
      <c r="BM250" s="424"/>
      <c r="BN250" s="965"/>
      <c r="BO250" s="965"/>
      <c r="BP250" s="764"/>
      <c r="BQ250" s="424"/>
      <c r="BR250" s="424"/>
      <c r="BS250" s="424"/>
      <c r="BT250" s="424"/>
      <c r="BU250" s="424"/>
      <c r="BV250" s="541"/>
      <c r="BW250" s="541"/>
      <c r="BX250" s="424"/>
      <c r="BY250" s="608">
        <f t="shared" si="2137"/>
        <v>0</v>
      </c>
      <c r="BZ250" s="70"/>
      <c r="CA250" s="767"/>
      <c r="CB250" s="796"/>
      <c r="CC250" s="767"/>
      <c r="CD250" s="796"/>
      <c r="CE250" s="767"/>
      <c r="CF250" s="780"/>
      <c r="CG250" s="612"/>
      <c r="CH250" s="780"/>
      <c r="CI250" s="612"/>
      <c r="CJ250" s="612"/>
      <c r="CK250" s="767"/>
      <c r="CL250" s="780"/>
      <c r="CM250" s="612"/>
      <c r="CN250" s="780"/>
      <c r="CO250" s="767"/>
      <c r="CP250" s="780"/>
      <c r="CQ250" s="770"/>
      <c r="CR250" s="780"/>
      <c r="CS250" s="612"/>
      <c r="CT250" s="780"/>
      <c r="CU250" s="612"/>
      <c r="CV250" s="780"/>
      <c r="CW250" s="612"/>
      <c r="CX250" s="780"/>
      <c r="CY250" s="767"/>
      <c r="CZ250" s="780"/>
      <c r="DA250" s="612"/>
      <c r="DB250" s="780"/>
      <c r="DC250" s="767"/>
      <c r="DD250" s="780"/>
      <c r="DE250" s="612"/>
      <c r="DF250" s="780"/>
      <c r="DG250" s="612"/>
      <c r="DH250" s="780"/>
      <c r="DI250" s="612"/>
      <c r="DJ250" s="780"/>
      <c r="DK250" s="612"/>
      <c r="DL250" s="780"/>
      <c r="DM250" s="612"/>
      <c r="DN250" s="780"/>
      <c r="DO250" s="612"/>
      <c r="DP250" s="780"/>
      <c r="DQ250" s="612"/>
      <c r="DR250" s="612"/>
      <c r="DS250" s="612">
        <f t="shared" si="2138"/>
        <v>0</v>
      </c>
      <c r="DT250" s="84"/>
      <c r="DU250" s="424"/>
      <c r="DV250" s="424"/>
      <c r="DW250" s="424"/>
      <c r="DX250" s="424"/>
      <c r="DY250" s="424"/>
      <c r="DZ250" s="965"/>
      <c r="EA250" s="965"/>
      <c r="EB250" s="764"/>
      <c r="EC250" s="424"/>
      <c r="ED250" s="424"/>
      <c r="EE250" s="424"/>
      <c r="EF250" s="424"/>
      <c r="EG250" s="424"/>
      <c r="EH250" s="424"/>
      <c r="EI250" s="424"/>
      <c r="EJ250" s="429">
        <f t="shared" si="1721"/>
        <v>0</v>
      </c>
      <c r="EK250" s="429">
        <f t="shared" si="1722"/>
        <v>0</v>
      </c>
      <c r="EL250" s="429">
        <f t="shared" si="1723"/>
        <v>0</v>
      </c>
      <c r="EM250" s="1058">
        <f t="shared" si="1724"/>
        <v>0</v>
      </c>
      <c r="EN250" s="1058">
        <f t="shared" si="1725"/>
        <v>0</v>
      </c>
      <c r="EO250" s="1058">
        <f t="shared" si="1726"/>
        <v>0</v>
      </c>
      <c r="EP250" s="1058">
        <f t="shared" si="1727"/>
        <v>0</v>
      </c>
      <c r="EQ250" s="1058">
        <f t="shared" si="1728"/>
        <v>0</v>
      </c>
      <c r="ER250" s="1058">
        <f t="shared" si="1729"/>
        <v>0</v>
      </c>
      <c r="ES250" s="1058">
        <f t="shared" si="1730"/>
        <v>0</v>
      </c>
      <c r="ET250" s="1058">
        <f t="shared" si="1731"/>
        <v>0</v>
      </c>
      <c r="EU250" s="1058">
        <f t="shared" si="1732"/>
        <v>0</v>
      </c>
      <c r="EV250" s="1058">
        <f t="shared" si="1733"/>
        <v>0</v>
      </c>
      <c r="EW250" s="1058">
        <f t="shared" si="1734"/>
        <v>0</v>
      </c>
      <c r="EX250" s="1058">
        <f t="shared" si="1735"/>
        <v>0</v>
      </c>
      <c r="EY250" s="1058">
        <f t="shared" si="1736"/>
        <v>0</v>
      </c>
      <c r="EZ250" s="1058">
        <f t="shared" si="1737"/>
        <v>0</v>
      </c>
      <c r="FA250" s="1058">
        <f t="shared" si="1738"/>
        <v>0</v>
      </c>
      <c r="FB250" s="1058">
        <f t="shared" si="1739"/>
        <v>0</v>
      </c>
      <c r="FC250" s="1058">
        <f t="shared" si="1740"/>
        <v>0</v>
      </c>
      <c r="FD250" s="1058">
        <f t="shared" si="1741"/>
        <v>0</v>
      </c>
      <c r="FE250" s="1058">
        <f t="shared" si="1742"/>
        <v>0</v>
      </c>
      <c r="FF250" s="1058">
        <f t="shared" si="1743"/>
        <v>0</v>
      </c>
      <c r="FG250" s="1058">
        <f t="shared" si="1744"/>
        <v>0</v>
      </c>
      <c r="FH250" s="1058">
        <f t="shared" si="1745"/>
        <v>0</v>
      </c>
      <c r="FI250" s="1058">
        <f t="shared" si="1746"/>
        <v>0</v>
      </c>
      <c r="FJ250" s="1058">
        <f t="shared" si="1747"/>
        <v>0</v>
      </c>
      <c r="FK250" s="1058">
        <f t="shared" si="1748"/>
        <v>0</v>
      </c>
      <c r="FL250" s="1058">
        <f t="shared" si="1749"/>
        <v>0</v>
      </c>
      <c r="FM250" s="1058">
        <f t="shared" si="1750"/>
        <v>0</v>
      </c>
      <c r="FN250" s="1058">
        <f t="shared" si="1751"/>
        <v>0</v>
      </c>
      <c r="FO250" s="1059">
        <f t="shared" si="1752"/>
        <v>0</v>
      </c>
      <c r="FP250" s="1058">
        <f t="shared" si="1753"/>
        <v>0</v>
      </c>
      <c r="FQ250" s="1058">
        <f t="shared" si="1754"/>
        <v>0</v>
      </c>
      <c r="FR250" s="1058">
        <f t="shared" si="1755"/>
        <v>0</v>
      </c>
      <c r="FS250" s="1058">
        <f t="shared" si="1756"/>
        <v>0</v>
      </c>
      <c r="FT250" s="1058">
        <f t="shared" si="1757"/>
        <v>0</v>
      </c>
      <c r="FU250" s="1058">
        <f t="shared" si="1758"/>
        <v>0</v>
      </c>
      <c r="FV250" s="1058">
        <f t="shared" si="1759"/>
        <v>0</v>
      </c>
      <c r="FW250" s="1058">
        <f t="shared" si="1760"/>
        <v>0</v>
      </c>
      <c r="FX250" s="1058">
        <f t="shared" si="1761"/>
        <v>0</v>
      </c>
      <c r="FY250" s="1058">
        <f t="shared" si="1762"/>
        <v>0</v>
      </c>
      <c r="FZ250" s="1058">
        <f t="shared" si="1763"/>
        <v>0</v>
      </c>
      <c r="GA250" s="1058">
        <f t="shared" si="1764"/>
        <v>0</v>
      </c>
      <c r="GB250" s="1058">
        <f t="shared" si="1765"/>
        <v>0</v>
      </c>
      <c r="GC250" s="1058">
        <f t="shared" si="1766"/>
        <v>0</v>
      </c>
      <c r="GE250" s="1058">
        <v>0</v>
      </c>
      <c r="GF250" s="1058">
        <v>0</v>
      </c>
      <c r="GG250" s="424"/>
      <c r="GH250" s="424"/>
      <c r="GI250" s="424"/>
      <c r="GJ250" s="424"/>
      <c r="GL250" s="559"/>
      <c r="GM250" s="559"/>
      <c r="GN250" s="423"/>
      <c r="GO250" s="423"/>
      <c r="GP250" s="406"/>
      <c r="GQ250" s="406"/>
      <c r="GR250" s="422"/>
    </row>
    <row r="251" spans="1:200" ht="24.95" customHeight="1" x14ac:dyDescent="0.45">
      <c r="A251" s="424"/>
      <c r="B251" s="959"/>
      <c r="C251" s="959"/>
      <c r="D251" s="764"/>
      <c r="E251" s="424"/>
      <c r="F251" s="424"/>
      <c r="G251" s="424"/>
      <c r="H251" s="424"/>
      <c r="I251" s="424"/>
      <c r="J251" s="541"/>
      <c r="K251" s="424"/>
      <c r="L251" s="424"/>
      <c r="M251" s="608">
        <f t="shared" si="2145"/>
        <v>0</v>
      </c>
      <c r="N251" s="70"/>
      <c r="O251" s="852"/>
      <c r="P251" s="866"/>
      <c r="Q251" s="852"/>
      <c r="R251" s="866"/>
      <c r="S251" s="852"/>
      <c r="T251" s="866"/>
      <c r="U251" s="867"/>
      <c r="V251" s="866"/>
      <c r="W251" s="867"/>
      <c r="X251" s="852"/>
      <c r="Y251" s="852"/>
      <c r="Z251" s="866"/>
      <c r="AA251" s="867"/>
      <c r="AB251" s="866"/>
      <c r="AC251" s="852"/>
      <c r="AD251" s="866"/>
      <c r="AE251" s="855"/>
      <c r="AF251" s="866"/>
      <c r="AG251" s="867"/>
      <c r="AH251" s="866"/>
      <c r="AI251" s="867"/>
      <c r="AJ251" s="866"/>
      <c r="AK251" s="867"/>
      <c r="AL251" s="866"/>
      <c r="AM251" s="852"/>
      <c r="AN251" s="866"/>
      <c r="AO251" s="867"/>
      <c r="AP251" s="866"/>
      <c r="AQ251" s="852"/>
      <c r="AR251" s="866"/>
      <c r="AS251" s="852"/>
      <c r="AT251" s="866"/>
      <c r="AU251" s="867"/>
      <c r="AV251" s="866"/>
      <c r="AW251" s="867"/>
      <c r="AX251" s="866"/>
      <c r="AY251" s="867"/>
      <c r="AZ251" s="866"/>
      <c r="BA251" s="867"/>
      <c r="BB251" s="866"/>
      <c r="BC251" s="867"/>
      <c r="BD251" s="866"/>
      <c r="BE251" s="867"/>
      <c r="BF251" s="867"/>
      <c r="BG251" s="867">
        <f t="shared" si="2146"/>
        <v>0</v>
      </c>
      <c r="BH251" s="84"/>
      <c r="BI251" s="424"/>
      <c r="BJ251" s="424"/>
      <c r="BK251" s="424"/>
      <c r="BL251" s="424"/>
      <c r="BM251" s="424"/>
      <c r="BN251" s="959"/>
      <c r="BO251" s="959"/>
      <c r="BP251" s="764"/>
      <c r="BQ251" s="424"/>
      <c r="BR251" s="424"/>
      <c r="BS251" s="424"/>
      <c r="BT251" s="424"/>
      <c r="BU251" s="424"/>
      <c r="BV251" s="541"/>
      <c r="BW251" s="541"/>
      <c r="BX251" s="424"/>
      <c r="BY251" s="608">
        <f t="shared" si="2137"/>
        <v>0</v>
      </c>
      <c r="BZ251" s="70"/>
      <c r="CA251" s="767"/>
      <c r="CB251" s="796"/>
      <c r="CC251" s="767"/>
      <c r="CD251" s="796"/>
      <c r="CE251" s="767"/>
      <c r="CF251" s="780"/>
      <c r="CG251" s="612"/>
      <c r="CH251" s="780"/>
      <c r="CI251" s="612"/>
      <c r="CJ251" s="612"/>
      <c r="CK251" s="767"/>
      <c r="CL251" s="780"/>
      <c r="CM251" s="612"/>
      <c r="CN251" s="780"/>
      <c r="CO251" s="767"/>
      <c r="CP251" s="780"/>
      <c r="CQ251" s="770"/>
      <c r="CR251" s="780"/>
      <c r="CS251" s="612"/>
      <c r="CT251" s="780"/>
      <c r="CU251" s="612"/>
      <c r="CV251" s="780"/>
      <c r="CW251" s="612"/>
      <c r="CX251" s="780"/>
      <c r="CY251" s="767"/>
      <c r="CZ251" s="780"/>
      <c r="DA251" s="612"/>
      <c r="DB251" s="780"/>
      <c r="DC251" s="767"/>
      <c r="DD251" s="780"/>
      <c r="DE251" s="612"/>
      <c r="DF251" s="780"/>
      <c r="DG251" s="612"/>
      <c r="DH251" s="780"/>
      <c r="DI251" s="612"/>
      <c r="DJ251" s="780"/>
      <c r="DK251" s="612"/>
      <c r="DL251" s="780"/>
      <c r="DM251" s="612"/>
      <c r="DN251" s="780"/>
      <c r="DO251" s="612"/>
      <c r="DP251" s="780"/>
      <c r="DQ251" s="612"/>
      <c r="DR251" s="612"/>
      <c r="DS251" s="612">
        <f t="shared" si="2138"/>
        <v>0</v>
      </c>
      <c r="DT251" s="84"/>
      <c r="DU251" s="424"/>
      <c r="DV251" s="424"/>
      <c r="DW251" s="424"/>
      <c r="DX251" s="424"/>
      <c r="DY251" s="424"/>
      <c r="DZ251" s="959"/>
      <c r="EA251" s="959"/>
      <c r="EB251" s="764"/>
      <c r="EC251" s="424"/>
      <c r="ED251" s="424"/>
      <c r="EE251" s="424"/>
      <c r="EF251" s="424"/>
      <c r="EG251" s="424"/>
      <c r="EH251" s="424"/>
      <c r="EI251" s="424"/>
      <c r="EJ251" s="429">
        <f t="shared" si="1721"/>
        <v>0</v>
      </c>
      <c r="EK251" s="429">
        <f t="shared" si="1722"/>
        <v>0</v>
      </c>
      <c r="EL251" s="429">
        <f t="shared" si="1723"/>
        <v>0</v>
      </c>
      <c r="EM251" s="1058">
        <f t="shared" si="1724"/>
        <v>0</v>
      </c>
      <c r="EN251" s="1058">
        <f t="shared" si="1725"/>
        <v>0</v>
      </c>
      <c r="EO251" s="1058">
        <f t="shared" si="1726"/>
        <v>0</v>
      </c>
      <c r="EP251" s="1058">
        <f t="shared" si="1727"/>
        <v>0</v>
      </c>
      <c r="EQ251" s="1058">
        <f t="shared" si="1728"/>
        <v>0</v>
      </c>
      <c r="ER251" s="1058">
        <f t="shared" si="1729"/>
        <v>0</v>
      </c>
      <c r="ES251" s="1058">
        <f t="shared" si="1730"/>
        <v>0</v>
      </c>
      <c r="ET251" s="1058">
        <f t="shared" si="1731"/>
        <v>0</v>
      </c>
      <c r="EU251" s="1058">
        <f t="shared" si="1732"/>
        <v>0</v>
      </c>
      <c r="EV251" s="1058">
        <f t="shared" si="1733"/>
        <v>0</v>
      </c>
      <c r="EW251" s="1058">
        <f t="shared" si="1734"/>
        <v>0</v>
      </c>
      <c r="EX251" s="1058">
        <f t="shared" si="1735"/>
        <v>0</v>
      </c>
      <c r="EY251" s="1058">
        <f t="shared" si="1736"/>
        <v>0</v>
      </c>
      <c r="EZ251" s="1058">
        <f t="shared" si="1737"/>
        <v>0</v>
      </c>
      <c r="FA251" s="1058">
        <f t="shared" si="1738"/>
        <v>0</v>
      </c>
      <c r="FB251" s="1058">
        <f t="shared" si="1739"/>
        <v>0</v>
      </c>
      <c r="FC251" s="1058">
        <f t="shared" si="1740"/>
        <v>0</v>
      </c>
      <c r="FD251" s="1058">
        <f t="shared" si="1741"/>
        <v>0</v>
      </c>
      <c r="FE251" s="1058">
        <f t="shared" si="1742"/>
        <v>0</v>
      </c>
      <c r="FF251" s="1058">
        <f t="shared" si="1743"/>
        <v>0</v>
      </c>
      <c r="FG251" s="1058">
        <f t="shared" si="1744"/>
        <v>0</v>
      </c>
      <c r="FH251" s="1058">
        <f t="shared" si="1745"/>
        <v>0</v>
      </c>
      <c r="FI251" s="1058">
        <f t="shared" si="1746"/>
        <v>0</v>
      </c>
      <c r="FJ251" s="1058">
        <f t="shared" si="1747"/>
        <v>0</v>
      </c>
      <c r="FK251" s="1058">
        <f t="shared" si="1748"/>
        <v>0</v>
      </c>
      <c r="FL251" s="1058">
        <f t="shared" si="1749"/>
        <v>0</v>
      </c>
      <c r="FM251" s="1058">
        <f t="shared" si="1750"/>
        <v>0</v>
      </c>
      <c r="FN251" s="1058">
        <f t="shared" si="1751"/>
        <v>0</v>
      </c>
      <c r="FO251" s="1059">
        <f t="shared" si="1752"/>
        <v>0</v>
      </c>
      <c r="FP251" s="1058">
        <f t="shared" si="1753"/>
        <v>0</v>
      </c>
      <c r="FQ251" s="1058">
        <f t="shared" si="1754"/>
        <v>0</v>
      </c>
      <c r="FR251" s="1058">
        <f t="shared" si="1755"/>
        <v>0</v>
      </c>
      <c r="FS251" s="1058">
        <f t="shared" si="1756"/>
        <v>0</v>
      </c>
      <c r="FT251" s="1058">
        <f t="shared" si="1757"/>
        <v>0</v>
      </c>
      <c r="FU251" s="1058">
        <f t="shared" si="1758"/>
        <v>0</v>
      </c>
      <c r="FV251" s="1058">
        <f t="shared" si="1759"/>
        <v>0</v>
      </c>
      <c r="FW251" s="1058">
        <f t="shared" si="1760"/>
        <v>0</v>
      </c>
      <c r="FX251" s="1058">
        <f t="shared" si="1761"/>
        <v>0</v>
      </c>
      <c r="FY251" s="1058">
        <f t="shared" si="1762"/>
        <v>0</v>
      </c>
      <c r="FZ251" s="1058">
        <f t="shared" si="1763"/>
        <v>0</v>
      </c>
      <c r="GA251" s="1058">
        <f t="shared" si="1764"/>
        <v>0</v>
      </c>
      <c r="GB251" s="1058">
        <f t="shared" si="1765"/>
        <v>0</v>
      </c>
      <c r="GC251" s="1058">
        <f t="shared" si="1766"/>
        <v>0</v>
      </c>
      <c r="GE251" s="1058">
        <v>0</v>
      </c>
      <c r="GF251" s="1058">
        <v>0</v>
      </c>
      <c r="GG251" s="424"/>
      <c r="GH251" s="424"/>
      <c r="GI251" s="424"/>
      <c r="GJ251" s="424"/>
      <c r="GL251" s="559"/>
      <c r="GM251" s="559"/>
      <c r="GN251" s="406"/>
      <c r="GO251" s="406"/>
      <c r="GP251" s="406"/>
      <c r="GQ251" s="406"/>
      <c r="GR251" s="422"/>
    </row>
    <row r="252" spans="1:200" ht="24.95" customHeight="1" x14ac:dyDescent="0.45">
      <c r="A252" s="424"/>
      <c r="B252" s="959"/>
      <c r="C252" s="959"/>
      <c r="D252" s="764"/>
      <c r="E252" s="424"/>
      <c r="F252" s="424"/>
      <c r="G252" s="424"/>
      <c r="H252" s="424"/>
      <c r="I252" s="424"/>
      <c r="J252" s="541"/>
      <c r="K252" s="424"/>
      <c r="L252" s="424"/>
      <c r="M252" s="608">
        <f t="shared" si="2145"/>
        <v>0</v>
      </c>
      <c r="N252" s="70"/>
      <c r="O252" s="852"/>
      <c r="P252" s="866"/>
      <c r="Q252" s="852"/>
      <c r="R252" s="866"/>
      <c r="S252" s="852"/>
      <c r="T252" s="866"/>
      <c r="U252" s="867"/>
      <c r="V252" s="866"/>
      <c r="W252" s="867"/>
      <c r="X252" s="852"/>
      <c r="Y252" s="852"/>
      <c r="Z252" s="866"/>
      <c r="AA252" s="867"/>
      <c r="AB252" s="866"/>
      <c r="AC252" s="852"/>
      <c r="AD252" s="866"/>
      <c r="AE252" s="855"/>
      <c r="AF252" s="866"/>
      <c r="AG252" s="867"/>
      <c r="AH252" s="866"/>
      <c r="AI252" s="867"/>
      <c r="AJ252" s="866"/>
      <c r="AK252" s="867"/>
      <c r="AL252" s="866"/>
      <c r="AM252" s="852"/>
      <c r="AN252" s="866"/>
      <c r="AO252" s="867"/>
      <c r="AP252" s="866"/>
      <c r="AQ252" s="852"/>
      <c r="AR252" s="866"/>
      <c r="AS252" s="852"/>
      <c r="AT252" s="866"/>
      <c r="AU252" s="867"/>
      <c r="AV252" s="866"/>
      <c r="AW252" s="867"/>
      <c r="AX252" s="866"/>
      <c r="AY252" s="867"/>
      <c r="AZ252" s="866"/>
      <c r="BA252" s="867"/>
      <c r="BB252" s="866"/>
      <c r="BC252" s="867"/>
      <c r="BD252" s="866"/>
      <c r="BE252" s="867"/>
      <c r="BF252" s="867"/>
      <c r="BG252" s="867">
        <f t="shared" si="2146"/>
        <v>0</v>
      </c>
      <c r="BH252" s="84"/>
      <c r="BI252" s="424"/>
      <c r="BJ252" s="424"/>
      <c r="BK252" s="424"/>
      <c r="BL252" s="424"/>
      <c r="BM252" s="424"/>
      <c r="BN252" s="959"/>
      <c r="BO252" s="959"/>
      <c r="BP252" s="764"/>
      <c r="BQ252" s="424"/>
      <c r="BR252" s="424"/>
      <c r="BS252" s="424"/>
      <c r="BT252" s="424"/>
      <c r="BU252" s="424"/>
      <c r="BV252" s="541"/>
      <c r="BW252" s="541"/>
      <c r="BX252" s="424"/>
      <c r="BY252" s="608">
        <f t="shared" si="2137"/>
        <v>0</v>
      </c>
      <c r="BZ252" s="70"/>
      <c r="CA252" s="767"/>
      <c r="CB252" s="796"/>
      <c r="CC252" s="767"/>
      <c r="CD252" s="796"/>
      <c r="CE252" s="767"/>
      <c r="CF252" s="780"/>
      <c r="CG252" s="612"/>
      <c r="CH252" s="780"/>
      <c r="CI252" s="612"/>
      <c r="CJ252" s="612"/>
      <c r="CK252" s="767"/>
      <c r="CL252" s="780"/>
      <c r="CM252" s="612"/>
      <c r="CN252" s="780"/>
      <c r="CO252" s="767"/>
      <c r="CP252" s="780"/>
      <c r="CQ252" s="770"/>
      <c r="CR252" s="780"/>
      <c r="CS252" s="612"/>
      <c r="CT252" s="780"/>
      <c r="CU252" s="612"/>
      <c r="CV252" s="780"/>
      <c r="CW252" s="612"/>
      <c r="CX252" s="780"/>
      <c r="CY252" s="767"/>
      <c r="CZ252" s="780"/>
      <c r="DA252" s="612"/>
      <c r="DB252" s="780"/>
      <c r="DC252" s="767"/>
      <c r="DD252" s="780"/>
      <c r="DE252" s="612"/>
      <c r="DF252" s="780"/>
      <c r="DG252" s="612"/>
      <c r="DH252" s="780"/>
      <c r="DI252" s="612"/>
      <c r="DJ252" s="780"/>
      <c r="DK252" s="612"/>
      <c r="DL252" s="780"/>
      <c r="DM252" s="612"/>
      <c r="DN252" s="780"/>
      <c r="DO252" s="612"/>
      <c r="DP252" s="780"/>
      <c r="DQ252" s="612"/>
      <c r="DR252" s="612"/>
      <c r="DS252" s="612">
        <f t="shared" si="2138"/>
        <v>0</v>
      </c>
      <c r="DT252" s="84"/>
      <c r="DU252" s="424"/>
      <c r="DV252" s="424"/>
      <c r="DW252" s="424"/>
      <c r="DX252" s="424"/>
      <c r="DY252" s="424"/>
      <c r="DZ252" s="959"/>
      <c r="EA252" s="959"/>
      <c r="EB252" s="764"/>
      <c r="EC252" s="424"/>
      <c r="ED252" s="424"/>
      <c r="EE252" s="424"/>
      <c r="EF252" s="424"/>
      <c r="EG252" s="424"/>
      <c r="EH252" s="424"/>
      <c r="EI252" s="424"/>
      <c r="EJ252" s="429">
        <f t="shared" si="1721"/>
        <v>0</v>
      </c>
      <c r="EK252" s="429">
        <f t="shared" si="1722"/>
        <v>0</v>
      </c>
      <c r="EL252" s="429">
        <f t="shared" si="1723"/>
        <v>0</v>
      </c>
      <c r="EM252" s="1058">
        <f t="shared" si="1724"/>
        <v>0</v>
      </c>
      <c r="EN252" s="1058">
        <f t="shared" si="1725"/>
        <v>0</v>
      </c>
      <c r="EO252" s="1058">
        <f t="shared" si="1726"/>
        <v>0</v>
      </c>
      <c r="EP252" s="1058">
        <f t="shared" si="1727"/>
        <v>0</v>
      </c>
      <c r="EQ252" s="1058">
        <f t="shared" si="1728"/>
        <v>0</v>
      </c>
      <c r="ER252" s="1058">
        <f t="shared" si="1729"/>
        <v>0</v>
      </c>
      <c r="ES252" s="1058">
        <f t="shared" si="1730"/>
        <v>0</v>
      </c>
      <c r="ET252" s="1058">
        <f t="shared" si="1731"/>
        <v>0</v>
      </c>
      <c r="EU252" s="1058">
        <f t="shared" si="1732"/>
        <v>0</v>
      </c>
      <c r="EV252" s="1058">
        <f t="shared" si="1733"/>
        <v>0</v>
      </c>
      <c r="EW252" s="1058">
        <f t="shared" si="1734"/>
        <v>0</v>
      </c>
      <c r="EX252" s="1058">
        <f t="shared" si="1735"/>
        <v>0</v>
      </c>
      <c r="EY252" s="1058">
        <f t="shared" si="1736"/>
        <v>0</v>
      </c>
      <c r="EZ252" s="1058">
        <f t="shared" si="1737"/>
        <v>0</v>
      </c>
      <c r="FA252" s="1058">
        <f t="shared" si="1738"/>
        <v>0</v>
      </c>
      <c r="FB252" s="1058">
        <f t="shared" si="1739"/>
        <v>0</v>
      </c>
      <c r="FC252" s="1058">
        <f t="shared" si="1740"/>
        <v>0</v>
      </c>
      <c r="FD252" s="1058">
        <f t="shared" si="1741"/>
        <v>0</v>
      </c>
      <c r="FE252" s="1058">
        <f t="shared" si="1742"/>
        <v>0</v>
      </c>
      <c r="FF252" s="1058">
        <f t="shared" si="1743"/>
        <v>0</v>
      </c>
      <c r="FG252" s="1058">
        <f t="shared" si="1744"/>
        <v>0</v>
      </c>
      <c r="FH252" s="1058">
        <f t="shared" si="1745"/>
        <v>0</v>
      </c>
      <c r="FI252" s="1058">
        <f t="shared" si="1746"/>
        <v>0</v>
      </c>
      <c r="FJ252" s="1058">
        <f t="shared" si="1747"/>
        <v>0</v>
      </c>
      <c r="FK252" s="1058">
        <f t="shared" si="1748"/>
        <v>0</v>
      </c>
      <c r="FL252" s="1058">
        <f t="shared" si="1749"/>
        <v>0</v>
      </c>
      <c r="FM252" s="1058">
        <f t="shared" si="1750"/>
        <v>0</v>
      </c>
      <c r="FN252" s="1058">
        <f t="shared" si="1751"/>
        <v>0</v>
      </c>
      <c r="FO252" s="1059">
        <f t="shared" si="1752"/>
        <v>0</v>
      </c>
      <c r="FP252" s="1058">
        <f t="shared" si="1753"/>
        <v>0</v>
      </c>
      <c r="FQ252" s="1058">
        <f t="shared" si="1754"/>
        <v>0</v>
      </c>
      <c r="FR252" s="1058">
        <f t="shared" si="1755"/>
        <v>0</v>
      </c>
      <c r="FS252" s="1058">
        <f t="shared" si="1756"/>
        <v>0</v>
      </c>
      <c r="FT252" s="1058">
        <f t="shared" si="1757"/>
        <v>0</v>
      </c>
      <c r="FU252" s="1058">
        <f t="shared" si="1758"/>
        <v>0</v>
      </c>
      <c r="FV252" s="1058">
        <f t="shared" si="1759"/>
        <v>0</v>
      </c>
      <c r="FW252" s="1058">
        <f t="shared" si="1760"/>
        <v>0</v>
      </c>
      <c r="FX252" s="1058">
        <f t="shared" si="1761"/>
        <v>0</v>
      </c>
      <c r="FY252" s="1058">
        <f t="shared" si="1762"/>
        <v>0</v>
      </c>
      <c r="FZ252" s="1058">
        <f t="shared" si="1763"/>
        <v>0</v>
      </c>
      <c r="GA252" s="1058">
        <f t="shared" si="1764"/>
        <v>0</v>
      </c>
      <c r="GB252" s="1058">
        <f t="shared" si="1765"/>
        <v>0</v>
      </c>
      <c r="GC252" s="1058">
        <f t="shared" si="1766"/>
        <v>0</v>
      </c>
      <c r="GE252" s="1058">
        <v>0</v>
      </c>
      <c r="GF252" s="1058">
        <v>0</v>
      </c>
      <c r="GG252" s="424"/>
      <c r="GH252" s="424"/>
      <c r="GI252" s="424"/>
      <c r="GJ252" s="424"/>
      <c r="GL252" s="559"/>
      <c r="GM252" s="559"/>
      <c r="GN252" s="406"/>
      <c r="GO252" s="406"/>
      <c r="GP252" s="406"/>
      <c r="GQ252" s="406"/>
      <c r="GR252" s="422"/>
    </row>
    <row r="253" spans="1:200" ht="24.95" customHeight="1" x14ac:dyDescent="0.45">
      <c r="A253" s="424"/>
      <c r="B253" s="959"/>
      <c r="C253" s="959"/>
      <c r="D253" s="764"/>
      <c r="E253" s="424"/>
      <c r="F253" s="424"/>
      <c r="G253" s="424"/>
      <c r="H253" s="424"/>
      <c r="I253" s="424"/>
      <c r="J253" s="541"/>
      <c r="K253" s="424"/>
      <c r="L253" s="424"/>
      <c r="M253" s="608">
        <f t="shared" si="2145"/>
        <v>0</v>
      </c>
      <c r="N253" s="70"/>
      <c r="O253" s="852"/>
      <c r="P253" s="866"/>
      <c r="Q253" s="852"/>
      <c r="R253" s="866"/>
      <c r="S253" s="852"/>
      <c r="T253" s="866"/>
      <c r="U253" s="867"/>
      <c r="V253" s="866"/>
      <c r="W253" s="867"/>
      <c r="X253" s="852"/>
      <c r="Y253" s="852"/>
      <c r="Z253" s="866"/>
      <c r="AA253" s="867"/>
      <c r="AB253" s="866"/>
      <c r="AC253" s="852"/>
      <c r="AD253" s="866"/>
      <c r="AE253" s="855"/>
      <c r="AF253" s="866"/>
      <c r="AG253" s="867"/>
      <c r="AH253" s="866"/>
      <c r="AI253" s="867"/>
      <c r="AJ253" s="866"/>
      <c r="AK253" s="867"/>
      <c r="AL253" s="866"/>
      <c r="AM253" s="852"/>
      <c r="AN253" s="866"/>
      <c r="AO253" s="867"/>
      <c r="AP253" s="866"/>
      <c r="AQ253" s="852"/>
      <c r="AR253" s="866"/>
      <c r="AS253" s="852"/>
      <c r="AT253" s="866"/>
      <c r="AU253" s="867"/>
      <c r="AV253" s="866"/>
      <c r="AW253" s="867"/>
      <c r="AX253" s="866"/>
      <c r="AY253" s="867"/>
      <c r="AZ253" s="866"/>
      <c r="BA253" s="867"/>
      <c r="BB253" s="866"/>
      <c r="BC253" s="867"/>
      <c r="BD253" s="866"/>
      <c r="BE253" s="867"/>
      <c r="BF253" s="867"/>
      <c r="BG253" s="867">
        <f t="shared" si="2146"/>
        <v>0</v>
      </c>
      <c r="BH253" s="84"/>
      <c r="BI253" s="424"/>
      <c r="BJ253" s="424"/>
      <c r="BK253" s="424"/>
      <c r="BL253" s="424"/>
      <c r="BM253" s="424"/>
      <c r="BN253" s="959"/>
      <c r="BO253" s="959"/>
      <c r="BP253" s="764"/>
      <c r="BQ253" s="424"/>
      <c r="BR253" s="424"/>
      <c r="BS253" s="424"/>
      <c r="BT253" s="424"/>
      <c r="BU253" s="424"/>
      <c r="BV253" s="541"/>
      <c r="BW253" s="541"/>
      <c r="BX253" s="424"/>
      <c r="BY253" s="608">
        <f t="shared" si="2137"/>
        <v>0</v>
      </c>
      <c r="BZ253" s="70"/>
      <c r="CA253" s="767"/>
      <c r="CB253" s="796"/>
      <c r="CC253" s="767"/>
      <c r="CD253" s="796"/>
      <c r="CE253" s="767"/>
      <c r="CF253" s="780"/>
      <c r="CG253" s="612"/>
      <c r="CH253" s="780"/>
      <c r="CI253" s="612"/>
      <c r="CJ253" s="612"/>
      <c r="CK253" s="767"/>
      <c r="CL253" s="780"/>
      <c r="CM253" s="612"/>
      <c r="CN253" s="780"/>
      <c r="CO253" s="767"/>
      <c r="CP253" s="780"/>
      <c r="CQ253" s="770"/>
      <c r="CR253" s="780"/>
      <c r="CS253" s="612"/>
      <c r="CT253" s="780"/>
      <c r="CU253" s="612"/>
      <c r="CV253" s="780"/>
      <c r="CW253" s="612"/>
      <c r="CX253" s="780"/>
      <c r="CY253" s="767"/>
      <c r="CZ253" s="780"/>
      <c r="DA253" s="612"/>
      <c r="DB253" s="780"/>
      <c r="DC253" s="767"/>
      <c r="DD253" s="780"/>
      <c r="DE253" s="612"/>
      <c r="DF253" s="780"/>
      <c r="DG253" s="612"/>
      <c r="DH253" s="780"/>
      <c r="DI253" s="612"/>
      <c r="DJ253" s="780"/>
      <c r="DK253" s="612"/>
      <c r="DL253" s="780"/>
      <c r="DM253" s="612"/>
      <c r="DN253" s="780"/>
      <c r="DO253" s="612"/>
      <c r="DP253" s="780"/>
      <c r="DQ253" s="612"/>
      <c r="DR253" s="612"/>
      <c r="DS253" s="612">
        <f t="shared" si="2138"/>
        <v>0</v>
      </c>
      <c r="DT253" s="84"/>
      <c r="DU253" s="424"/>
      <c r="DV253" s="424"/>
      <c r="DW253" s="424"/>
      <c r="DX253" s="424"/>
      <c r="DY253" s="424"/>
      <c r="DZ253" s="959"/>
      <c r="EA253" s="959"/>
      <c r="EB253" s="764"/>
      <c r="EC253" s="424"/>
      <c r="ED253" s="424"/>
      <c r="EE253" s="424"/>
      <c r="EF253" s="424"/>
      <c r="EG253" s="424"/>
      <c r="EH253" s="424"/>
      <c r="EI253" s="424"/>
      <c r="EJ253" s="429">
        <f t="shared" si="1721"/>
        <v>0</v>
      </c>
      <c r="EK253" s="429">
        <f t="shared" si="1722"/>
        <v>0</v>
      </c>
      <c r="EL253" s="429">
        <f t="shared" si="1723"/>
        <v>0</v>
      </c>
      <c r="EM253" s="1058">
        <f t="shared" si="1724"/>
        <v>0</v>
      </c>
      <c r="EN253" s="1058">
        <f t="shared" si="1725"/>
        <v>0</v>
      </c>
      <c r="EO253" s="1058">
        <f t="shared" si="1726"/>
        <v>0</v>
      </c>
      <c r="EP253" s="1058">
        <f t="shared" si="1727"/>
        <v>0</v>
      </c>
      <c r="EQ253" s="1058">
        <f t="shared" si="1728"/>
        <v>0</v>
      </c>
      <c r="ER253" s="1058">
        <f t="shared" si="1729"/>
        <v>0</v>
      </c>
      <c r="ES253" s="1058">
        <f t="shared" si="1730"/>
        <v>0</v>
      </c>
      <c r="ET253" s="1058">
        <f t="shared" si="1731"/>
        <v>0</v>
      </c>
      <c r="EU253" s="1058">
        <f t="shared" si="1732"/>
        <v>0</v>
      </c>
      <c r="EV253" s="1058">
        <f t="shared" si="1733"/>
        <v>0</v>
      </c>
      <c r="EW253" s="1058">
        <f t="shared" si="1734"/>
        <v>0</v>
      </c>
      <c r="EX253" s="1058">
        <f t="shared" si="1735"/>
        <v>0</v>
      </c>
      <c r="EY253" s="1058">
        <f t="shared" si="1736"/>
        <v>0</v>
      </c>
      <c r="EZ253" s="1058">
        <f t="shared" si="1737"/>
        <v>0</v>
      </c>
      <c r="FA253" s="1058">
        <f t="shared" si="1738"/>
        <v>0</v>
      </c>
      <c r="FB253" s="1058">
        <f t="shared" si="1739"/>
        <v>0</v>
      </c>
      <c r="FC253" s="1058">
        <f t="shared" si="1740"/>
        <v>0</v>
      </c>
      <c r="FD253" s="1058">
        <f t="shared" si="1741"/>
        <v>0</v>
      </c>
      <c r="FE253" s="1058">
        <f t="shared" si="1742"/>
        <v>0</v>
      </c>
      <c r="FF253" s="1058">
        <f t="shared" si="1743"/>
        <v>0</v>
      </c>
      <c r="FG253" s="1058">
        <f t="shared" si="1744"/>
        <v>0</v>
      </c>
      <c r="FH253" s="1058">
        <f t="shared" si="1745"/>
        <v>0</v>
      </c>
      <c r="FI253" s="1058">
        <f t="shared" si="1746"/>
        <v>0</v>
      </c>
      <c r="FJ253" s="1058">
        <f t="shared" si="1747"/>
        <v>0</v>
      </c>
      <c r="FK253" s="1058">
        <f t="shared" si="1748"/>
        <v>0</v>
      </c>
      <c r="FL253" s="1058">
        <f t="shared" si="1749"/>
        <v>0</v>
      </c>
      <c r="FM253" s="1058">
        <f t="shared" si="1750"/>
        <v>0</v>
      </c>
      <c r="FN253" s="1058">
        <f t="shared" si="1751"/>
        <v>0</v>
      </c>
      <c r="FO253" s="1059">
        <f t="shared" si="1752"/>
        <v>0</v>
      </c>
      <c r="FP253" s="1058">
        <f t="shared" si="1753"/>
        <v>0</v>
      </c>
      <c r="FQ253" s="1058">
        <f t="shared" si="1754"/>
        <v>0</v>
      </c>
      <c r="FR253" s="1058">
        <f t="shared" si="1755"/>
        <v>0</v>
      </c>
      <c r="FS253" s="1058">
        <f t="shared" si="1756"/>
        <v>0</v>
      </c>
      <c r="FT253" s="1058">
        <f t="shared" si="1757"/>
        <v>0</v>
      </c>
      <c r="FU253" s="1058">
        <f t="shared" si="1758"/>
        <v>0</v>
      </c>
      <c r="FV253" s="1058">
        <f t="shared" si="1759"/>
        <v>0</v>
      </c>
      <c r="FW253" s="1058">
        <f t="shared" si="1760"/>
        <v>0</v>
      </c>
      <c r="FX253" s="1058">
        <f t="shared" si="1761"/>
        <v>0</v>
      </c>
      <c r="FY253" s="1058">
        <f t="shared" si="1762"/>
        <v>0</v>
      </c>
      <c r="FZ253" s="1058">
        <f t="shared" si="1763"/>
        <v>0</v>
      </c>
      <c r="GA253" s="1058">
        <f t="shared" si="1764"/>
        <v>0</v>
      </c>
      <c r="GB253" s="1058">
        <f t="shared" si="1765"/>
        <v>0</v>
      </c>
      <c r="GC253" s="1058">
        <f t="shared" si="1766"/>
        <v>0</v>
      </c>
      <c r="GE253" s="1058">
        <v>0</v>
      </c>
      <c r="GF253" s="1058">
        <v>0</v>
      </c>
      <c r="GG253" s="424"/>
      <c r="GH253" s="424"/>
      <c r="GI253" s="424"/>
      <c r="GJ253" s="424"/>
      <c r="GL253" s="559"/>
      <c r="GM253" s="559"/>
      <c r="GN253" s="406"/>
      <c r="GO253" s="406"/>
      <c r="GP253" s="406"/>
      <c r="GQ253" s="406"/>
      <c r="GR253" s="422"/>
    </row>
    <row r="254" spans="1:200" ht="24.95" customHeight="1" x14ac:dyDescent="0.45">
      <c r="A254" s="424"/>
      <c r="B254" s="959"/>
      <c r="C254" s="959"/>
      <c r="D254" s="764"/>
      <c r="E254" s="424"/>
      <c r="F254" s="424"/>
      <c r="G254" s="424"/>
      <c r="H254" s="424"/>
      <c r="I254" s="424"/>
      <c r="J254" s="541"/>
      <c r="K254" s="424"/>
      <c r="L254" s="424"/>
      <c r="M254" s="608">
        <f t="shared" si="2145"/>
        <v>0</v>
      </c>
      <c r="N254" s="70"/>
      <c r="O254" s="852"/>
      <c r="P254" s="866"/>
      <c r="Q254" s="852"/>
      <c r="R254" s="866"/>
      <c r="S254" s="852"/>
      <c r="T254" s="866"/>
      <c r="U254" s="867"/>
      <c r="V254" s="866"/>
      <c r="W254" s="867"/>
      <c r="X254" s="852"/>
      <c r="Y254" s="852"/>
      <c r="Z254" s="866"/>
      <c r="AA254" s="867"/>
      <c r="AB254" s="866"/>
      <c r="AC254" s="852"/>
      <c r="AD254" s="866"/>
      <c r="AE254" s="855"/>
      <c r="AF254" s="866"/>
      <c r="AG254" s="867"/>
      <c r="AH254" s="866"/>
      <c r="AI254" s="867"/>
      <c r="AJ254" s="866"/>
      <c r="AK254" s="867"/>
      <c r="AL254" s="866"/>
      <c r="AM254" s="852"/>
      <c r="AN254" s="866"/>
      <c r="AO254" s="867"/>
      <c r="AP254" s="866"/>
      <c r="AQ254" s="852"/>
      <c r="AR254" s="866"/>
      <c r="AS254" s="852"/>
      <c r="AT254" s="866"/>
      <c r="AU254" s="867"/>
      <c r="AV254" s="866"/>
      <c r="AW254" s="867"/>
      <c r="AX254" s="866"/>
      <c r="AY254" s="867"/>
      <c r="AZ254" s="866"/>
      <c r="BA254" s="867"/>
      <c r="BB254" s="866"/>
      <c r="BC254" s="867"/>
      <c r="BD254" s="866"/>
      <c r="BE254" s="867"/>
      <c r="BF254" s="867"/>
      <c r="BG254" s="867">
        <f t="shared" si="2146"/>
        <v>0</v>
      </c>
      <c r="BH254" s="84"/>
      <c r="BI254" s="424"/>
      <c r="BJ254" s="424"/>
      <c r="BK254" s="424"/>
      <c r="BL254" s="424"/>
      <c r="BM254" s="424"/>
      <c r="BN254" s="959"/>
      <c r="BO254" s="959"/>
      <c r="BP254" s="764"/>
      <c r="BQ254" s="424"/>
      <c r="BR254" s="424"/>
      <c r="BS254" s="424"/>
      <c r="BT254" s="424"/>
      <c r="BU254" s="424"/>
      <c r="BV254" s="541"/>
      <c r="BW254" s="541"/>
      <c r="BX254" s="424"/>
      <c r="BY254" s="608">
        <f t="shared" si="2137"/>
        <v>0</v>
      </c>
      <c r="BZ254" s="70"/>
      <c r="CA254" s="767"/>
      <c r="CB254" s="796"/>
      <c r="CC254" s="767"/>
      <c r="CD254" s="796"/>
      <c r="CE254" s="767"/>
      <c r="CF254" s="780"/>
      <c r="CG254" s="612"/>
      <c r="CH254" s="780"/>
      <c r="CI254" s="612"/>
      <c r="CJ254" s="612"/>
      <c r="CK254" s="767"/>
      <c r="CL254" s="780"/>
      <c r="CM254" s="612"/>
      <c r="CN254" s="780"/>
      <c r="CO254" s="767"/>
      <c r="CP254" s="780"/>
      <c r="CQ254" s="770"/>
      <c r="CR254" s="780"/>
      <c r="CS254" s="612"/>
      <c r="CT254" s="780"/>
      <c r="CU254" s="612"/>
      <c r="CV254" s="780"/>
      <c r="CW254" s="612"/>
      <c r="CX254" s="780"/>
      <c r="CY254" s="767"/>
      <c r="CZ254" s="780"/>
      <c r="DA254" s="612"/>
      <c r="DB254" s="780"/>
      <c r="DC254" s="767"/>
      <c r="DD254" s="780"/>
      <c r="DE254" s="612"/>
      <c r="DF254" s="780"/>
      <c r="DG254" s="612"/>
      <c r="DH254" s="780"/>
      <c r="DI254" s="612"/>
      <c r="DJ254" s="780"/>
      <c r="DK254" s="612"/>
      <c r="DL254" s="780"/>
      <c r="DM254" s="612"/>
      <c r="DN254" s="780"/>
      <c r="DO254" s="612"/>
      <c r="DP254" s="780"/>
      <c r="DQ254" s="612"/>
      <c r="DR254" s="612"/>
      <c r="DS254" s="612">
        <f t="shared" si="2138"/>
        <v>0</v>
      </c>
      <c r="DT254" s="84"/>
      <c r="DU254" s="424"/>
      <c r="DV254" s="424"/>
      <c r="DW254" s="424"/>
      <c r="DX254" s="424"/>
      <c r="DY254" s="424"/>
      <c r="DZ254" s="959"/>
      <c r="EA254" s="959"/>
      <c r="EB254" s="764"/>
      <c r="EC254" s="424"/>
      <c r="ED254" s="424"/>
      <c r="EE254" s="424"/>
      <c r="EF254" s="424"/>
      <c r="EG254" s="424"/>
      <c r="EH254" s="424"/>
      <c r="EI254" s="424"/>
      <c r="EJ254" s="429">
        <f t="shared" si="1721"/>
        <v>0</v>
      </c>
      <c r="EK254" s="429">
        <f t="shared" si="1722"/>
        <v>0</v>
      </c>
      <c r="EL254" s="429">
        <f t="shared" si="1723"/>
        <v>0</v>
      </c>
      <c r="EM254" s="1058">
        <f t="shared" si="1724"/>
        <v>0</v>
      </c>
      <c r="EN254" s="1058">
        <f t="shared" si="1725"/>
        <v>0</v>
      </c>
      <c r="EO254" s="1058">
        <f t="shared" si="1726"/>
        <v>0</v>
      </c>
      <c r="EP254" s="1058">
        <f t="shared" si="1727"/>
        <v>0</v>
      </c>
      <c r="EQ254" s="1058">
        <f t="shared" si="1728"/>
        <v>0</v>
      </c>
      <c r="ER254" s="1058">
        <f t="shared" si="1729"/>
        <v>0</v>
      </c>
      <c r="ES254" s="1058">
        <f t="shared" si="1730"/>
        <v>0</v>
      </c>
      <c r="ET254" s="1058">
        <f t="shared" si="1731"/>
        <v>0</v>
      </c>
      <c r="EU254" s="1058">
        <f t="shared" si="1732"/>
        <v>0</v>
      </c>
      <c r="EV254" s="1058">
        <f t="shared" si="1733"/>
        <v>0</v>
      </c>
      <c r="EW254" s="1058">
        <f t="shared" si="1734"/>
        <v>0</v>
      </c>
      <c r="EX254" s="1058">
        <f t="shared" si="1735"/>
        <v>0</v>
      </c>
      <c r="EY254" s="1058">
        <f t="shared" si="1736"/>
        <v>0</v>
      </c>
      <c r="EZ254" s="1058">
        <f t="shared" si="1737"/>
        <v>0</v>
      </c>
      <c r="FA254" s="1058">
        <f t="shared" si="1738"/>
        <v>0</v>
      </c>
      <c r="FB254" s="1058">
        <f t="shared" si="1739"/>
        <v>0</v>
      </c>
      <c r="FC254" s="1058">
        <f t="shared" si="1740"/>
        <v>0</v>
      </c>
      <c r="FD254" s="1058">
        <f t="shared" si="1741"/>
        <v>0</v>
      </c>
      <c r="FE254" s="1058">
        <f t="shared" si="1742"/>
        <v>0</v>
      </c>
      <c r="FF254" s="1058">
        <f t="shared" si="1743"/>
        <v>0</v>
      </c>
      <c r="FG254" s="1058">
        <f t="shared" si="1744"/>
        <v>0</v>
      </c>
      <c r="FH254" s="1058">
        <f t="shared" si="1745"/>
        <v>0</v>
      </c>
      <c r="FI254" s="1058">
        <f t="shared" si="1746"/>
        <v>0</v>
      </c>
      <c r="FJ254" s="1058">
        <f t="shared" si="1747"/>
        <v>0</v>
      </c>
      <c r="FK254" s="1058">
        <f t="shared" si="1748"/>
        <v>0</v>
      </c>
      <c r="FL254" s="1058">
        <f t="shared" si="1749"/>
        <v>0</v>
      </c>
      <c r="FM254" s="1058">
        <f t="shared" si="1750"/>
        <v>0</v>
      </c>
      <c r="FN254" s="1058">
        <f t="shared" si="1751"/>
        <v>0</v>
      </c>
      <c r="FO254" s="1059">
        <f t="shared" si="1752"/>
        <v>0</v>
      </c>
      <c r="FP254" s="1058">
        <f t="shared" si="1753"/>
        <v>0</v>
      </c>
      <c r="FQ254" s="1058">
        <f t="shared" si="1754"/>
        <v>0</v>
      </c>
      <c r="FR254" s="1058">
        <f t="shared" si="1755"/>
        <v>0</v>
      </c>
      <c r="FS254" s="1058">
        <f t="shared" si="1756"/>
        <v>0</v>
      </c>
      <c r="FT254" s="1058">
        <f t="shared" si="1757"/>
        <v>0</v>
      </c>
      <c r="FU254" s="1058">
        <f t="shared" si="1758"/>
        <v>0</v>
      </c>
      <c r="FV254" s="1058">
        <f t="shared" si="1759"/>
        <v>0</v>
      </c>
      <c r="FW254" s="1058">
        <f t="shared" si="1760"/>
        <v>0</v>
      </c>
      <c r="FX254" s="1058">
        <f t="shared" si="1761"/>
        <v>0</v>
      </c>
      <c r="FY254" s="1058">
        <f t="shared" si="1762"/>
        <v>0</v>
      </c>
      <c r="FZ254" s="1058">
        <f t="shared" si="1763"/>
        <v>0</v>
      </c>
      <c r="GA254" s="1058">
        <f t="shared" si="1764"/>
        <v>0</v>
      </c>
      <c r="GB254" s="1058">
        <f t="shared" si="1765"/>
        <v>0</v>
      </c>
      <c r="GC254" s="1058">
        <f t="shared" si="1766"/>
        <v>0</v>
      </c>
      <c r="GE254" s="1058">
        <v>0</v>
      </c>
      <c r="GF254" s="1058">
        <v>0</v>
      </c>
      <c r="GG254" s="424"/>
      <c r="GH254" s="424"/>
      <c r="GI254" s="424"/>
      <c r="GJ254" s="424"/>
      <c r="GL254" s="559"/>
      <c r="GM254" s="559"/>
      <c r="GN254" s="406"/>
      <c r="GO254" s="406"/>
      <c r="GP254" s="406"/>
      <c r="GQ254" s="406"/>
      <c r="GR254" s="422"/>
    </row>
    <row r="255" spans="1:200" s="542" customFormat="1" ht="24.95" customHeight="1" x14ac:dyDescent="0.45">
      <c r="A255" s="541">
        <v>18</v>
      </c>
      <c r="B255" s="974" t="s">
        <v>667</v>
      </c>
      <c r="C255" s="975" t="s">
        <v>646</v>
      </c>
      <c r="D255" s="927">
        <v>0.25</v>
      </c>
      <c r="E255" s="541"/>
      <c r="F255" s="541"/>
      <c r="G255" s="541"/>
      <c r="H255" s="541"/>
      <c r="I255" s="541"/>
      <c r="J255" s="541"/>
      <c r="K255" s="541"/>
      <c r="L255" s="541">
        <f t="shared" ref="L255:AQ255" si="2147">SUM(L256:L263)</f>
        <v>0</v>
      </c>
      <c r="M255" s="541">
        <f t="shared" si="2147"/>
        <v>0</v>
      </c>
      <c r="N255" s="541">
        <f t="shared" si="2147"/>
        <v>0</v>
      </c>
      <c r="O255" s="765">
        <f t="shared" si="2147"/>
        <v>0</v>
      </c>
      <c r="P255" s="765">
        <f t="shared" si="2147"/>
        <v>0</v>
      </c>
      <c r="Q255" s="765">
        <f t="shared" si="2147"/>
        <v>0</v>
      </c>
      <c r="R255" s="765">
        <f t="shared" si="2147"/>
        <v>0</v>
      </c>
      <c r="S255" s="765">
        <f t="shared" si="2147"/>
        <v>0</v>
      </c>
      <c r="T255" s="765">
        <f t="shared" si="2147"/>
        <v>0</v>
      </c>
      <c r="U255" s="765">
        <f t="shared" si="2147"/>
        <v>0</v>
      </c>
      <c r="V255" s="765">
        <f t="shared" si="2147"/>
        <v>0</v>
      </c>
      <c r="W255" s="765">
        <f t="shared" si="2147"/>
        <v>0</v>
      </c>
      <c r="X255" s="765">
        <f t="shared" si="2147"/>
        <v>0</v>
      </c>
      <c r="Y255" s="765">
        <f t="shared" si="2147"/>
        <v>0</v>
      </c>
      <c r="Z255" s="765">
        <f t="shared" si="2147"/>
        <v>0</v>
      </c>
      <c r="AA255" s="765">
        <f t="shared" si="2147"/>
        <v>0</v>
      </c>
      <c r="AB255" s="765">
        <f t="shared" si="2147"/>
        <v>0</v>
      </c>
      <c r="AC255" s="765">
        <f t="shared" si="2147"/>
        <v>0</v>
      </c>
      <c r="AD255" s="765">
        <f t="shared" si="2147"/>
        <v>0</v>
      </c>
      <c r="AE255" s="765">
        <f t="shared" si="2147"/>
        <v>0</v>
      </c>
      <c r="AF255" s="765">
        <f t="shared" si="2147"/>
        <v>0</v>
      </c>
      <c r="AG255" s="765">
        <f t="shared" si="2147"/>
        <v>0</v>
      </c>
      <c r="AH255" s="765">
        <f t="shared" si="2147"/>
        <v>0</v>
      </c>
      <c r="AI255" s="765">
        <f t="shared" si="2147"/>
        <v>0</v>
      </c>
      <c r="AJ255" s="765">
        <f t="shared" si="2147"/>
        <v>0</v>
      </c>
      <c r="AK255" s="765">
        <f t="shared" si="2147"/>
        <v>0</v>
      </c>
      <c r="AL255" s="765">
        <f t="shared" si="2147"/>
        <v>1</v>
      </c>
      <c r="AM255" s="765">
        <f t="shared" si="2147"/>
        <v>42</v>
      </c>
      <c r="AN255" s="765">
        <f t="shared" si="2147"/>
        <v>0</v>
      </c>
      <c r="AO255" s="765">
        <f t="shared" si="2147"/>
        <v>0</v>
      </c>
      <c r="AP255" s="765">
        <f t="shared" si="2147"/>
        <v>0</v>
      </c>
      <c r="AQ255" s="765">
        <f t="shared" si="2147"/>
        <v>0</v>
      </c>
      <c r="AR255" s="765">
        <f t="shared" ref="AR255:BG255" si="2148">SUM(AR256:AR263)</f>
        <v>1</v>
      </c>
      <c r="AS255" s="765">
        <f t="shared" si="2148"/>
        <v>0</v>
      </c>
      <c r="AT255" s="765">
        <f t="shared" si="2148"/>
        <v>0</v>
      </c>
      <c r="AU255" s="765">
        <f t="shared" si="2148"/>
        <v>0</v>
      </c>
      <c r="AV255" s="765">
        <f t="shared" si="2148"/>
        <v>0</v>
      </c>
      <c r="AW255" s="765">
        <f t="shared" si="2148"/>
        <v>0</v>
      </c>
      <c r="AX255" s="765">
        <f t="shared" si="2148"/>
        <v>0</v>
      </c>
      <c r="AY255" s="765">
        <f t="shared" si="2148"/>
        <v>0</v>
      </c>
      <c r="AZ255" s="765">
        <f t="shared" si="2148"/>
        <v>0</v>
      </c>
      <c r="BA255" s="765">
        <f t="shared" si="2148"/>
        <v>0</v>
      </c>
      <c r="BB255" s="765">
        <f t="shared" si="2148"/>
        <v>0</v>
      </c>
      <c r="BC255" s="765">
        <f t="shared" si="2148"/>
        <v>0</v>
      </c>
      <c r="BD255" s="765">
        <f t="shared" si="2148"/>
        <v>2</v>
      </c>
      <c r="BE255" s="765">
        <f t="shared" si="2148"/>
        <v>50</v>
      </c>
      <c r="BF255" s="765">
        <f t="shared" si="2148"/>
        <v>92</v>
      </c>
      <c r="BG255" s="765">
        <f t="shared" si="2148"/>
        <v>0</v>
      </c>
      <c r="BH255" s="540"/>
      <c r="BI255" s="541"/>
      <c r="BJ255" s="541"/>
      <c r="BK255" s="541"/>
      <c r="BL255" s="541"/>
      <c r="BM255" s="541">
        <v>18</v>
      </c>
      <c r="BN255" s="974" t="s">
        <v>667</v>
      </c>
      <c r="BO255" s="975" t="s">
        <v>646</v>
      </c>
      <c r="BP255" s="927">
        <v>0.25</v>
      </c>
      <c r="BQ255" s="541"/>
      <c r="BR255" s="541"/>
      <c r="BS255" s="541"/>
      <c r="BT255" s="541"/>
      <c r="BU255" s="541"/>
      <c r="BV255" s="541"/>
      <c r="BW255" s="541"/>
      <c r="BX255" s="541">
        <f t="shared" ref="BX255:DC255" si="2149">SUM(BX256:BX263)</f>
        <v>0</v>
      </c>
      <c r="BY255" s="541">
        <f t="shared" si="2149"/>
        <v>0</v>
      </c>
      <c r="BZ255" s="541">
        <f t="shared" si="2149"/>
        <v>0</v>
      </c>
      <c r="CA255" s="765">
        <f t="shared" si="2149"/>
        <v>0</v>
      </c>
      <c r="CB255" s="765">
        <f t="shared" si="2149"/>
        <v>0</v>
      </c>
      <c r="CC255" s="765">
        <f t="shared" si="2149"/>
        <v>0</v>
      </c>
      <c r="CD255" s="765">
        <f t="shared" si="2149"/>
        <v>0</v>
      </c>
      <c r="CE255" s="765">
        <f t="shared" si="2149"/>
        <v>0</v>
      </c>
      <c r="CF255" s="765">
        <f t="shared" si="2149"/>
        <v>0</v>
      </c>
      <c r="CG255" s="765">
        <f t="shared" si="2149"/>
        <v>0</v>
      </c>
      <c r="CH255" s="765">
        <f t="shared" si="2149"/>
        <v>0</v>
      </c>
      <c r="CI255" s="765">
        <f t="shared" si="2149"/>
        <v>0</v>
      </c>
      <c r="CJ255" s="765">
        <f t="shared" si="2149"/>
        <v>0</v>
      </c>
      <c r="CK255" s="765">
        <f t="shared" si="2149"/>
        <v>0</v>
      </c>
      <c r="CL255" s="765">
        <f t="shared" si="2149"/>
        <v>0</v>
      </c>
      <c r="CM255" s="765">
        <f t="shared" si="2149"/>
        <v>0</v>
      </c>
      <c r="CN255" s="765">
        <f t="shared" si="2149"/>
        <v>8</v>
      </c>
      <c r="CO255" s="765">
        <f t="shared" si="2149"/>
        <v>26</v>
      </c>
      <c r="CP255" s="765">
        <f t="shared" si="2149"/>
        <v>0</v>
      </c>
      <c r="CQ255" s="765">
        <f t="shared" si="2149"/>
        <v>0</v>
      </c>
      <c r="CR255" s="765">
        <f t="shared" si="2149"/>
        <v>0</v>
      </c>
      <c r="CS255" s="765">
        <f t="shared" si="2149"/>
        <v>0</v>
      </c>
      <c r="CT255" s="765">
        <f t="shared" si="2149"/>
        <v>0</v>
      </c>
      <c r="CU255" s="765">
        <f t="shared" si="2149"/>
        <v>0</v>
      </c>
      <c r="CV255" s="765">
        <f t="shared" si="2149"/>
        <v>0</v>
      </c>
      <c r="CW255" s="765">
        <f t="shared" si="2149"/>
        <v>0</v>
      </c>
      <c r="CX255" s="765">
        <f t="shared" si="2149"/>
        <v>0</v>
      </c>
      <c r="CY255" s="765">
        <f t="shared" si="2149"/>
        <v>0</v>
      </c>
      <c r="CZ255" s="765">
        <f t="shared" si="2149"/>
        <v>0</v>
      </c>
      <c r="DA255" s="765">
        <f t="shared" si="2149"/>
        <v>0</v>
      </c>
      <c r="DB255" s="765">
        <f t="shared" si="2149"/>
        <v>0</v>
      </c>
      <c r="DC255" s="765">
        <f t="shared" si="2149"/>
        <v>0</v>
      </c>
      <c r="DD255" s="765">
        <f t="shared" ref="DD255:DS255" si="2150">SUM(DD256:DD263)</f>
        <v>0</v>
      </c>
      <c r="DE255" s="765">
        <f t="shared" si="2150"/>
        <v>0</v>
      </c>
      <c r="DF255" s="765">
        <f t="shared" si="2150"/>
        <v>0</v>
      </c>
      <c r="DG255" s="765">
        <f t="shared" si="2150"/>
        <v>0</v>
      </c>
      <c r="DH255" s="765">
        <f t="shared" si="2150"/>
        <v>0</v>
      </c>
      <c r="DI255" s="765">
        <f t="shared" si="2150"/>
        <v>0</v>
      </c>
      <c r="DJ255" s="765">
        <f t="shared" si="2150"/>
        <v>0</v>
      </c>
      <c r="DK255" s="765">
        <f t="shared" si="2150"/>
        <v>0</v>
      </c>
      <c r="DL255" s="765">
        <f t="shared" si="2150"/>
        <v>0</v>
      </c>
      <c r="DM255" s="765">
        <f t="shared" si="2150"/>
        <v>0</v>
      </c>
      <c r="DN255" s="765">
        <f t="shared" si="2150"/>
        <v>0</v>
      </c>
      <c r="DO255" s="765">
        <f t="shared" si="2150"/>
        <v>0</v>
      </c>
      <c r="DP255" s="765">
        <f t="shared" si="2150"/>
        <v>2</v>
      </c>
      <c r="DQ255" s="765">
        <f t="shared" si="2150"/>
        <v>50</v>
      </c>
      <c r="DR255" s="765">
        <f t="shared" si="2150"/>
        <v>76</v>
      </c>
      <c r="DS255" s="765">
        <f t="shared" si="2150"/>
        <v>0</v>
      </c>
      <c r="DT255" s="540"/>
      <c r="DU255" s="541"/>
      <c r="DV255" s="541"/>
      <c r="DW255" s="541"/>
      <c r="DX255" s="541"/>
      <c r="DY255" s="541">
        <v>18</v>
      </c>
      <c r="DZ255" s="974" t="s">
        <v>667</v>
      </c>
      <c r="EA255" s="975" t="s">
        <v>646</v>
      </c>
      <c r="EB255" s="927">
        <v>0.25</v>
      </c>
      <c r="EC255" s="541"/>
      <c r="ED255" s="541"/>
      <c r="EE255" s="541"/>
      <c r="EF255" s="541"/>
      <c r="EG255" s="541"/>
      <c r="EH255" s="541"/>
      <c r="EI255" s="541"/>
      <c r="EJ255" s="677">
        <f t="shared" si="1721"/>
        <v>0</v>
      </c>
      <c r="EK255" s="677">
        <f t="shared" si="1722"/>
        <v>0</v>
      </c>
      <c r="EL255" s="677">
        <f t="shared" si="1723"/>
        <v>0</v>
      </c>
      <c r="EM255" s="1059">
        <f t="shared" si="1724"/>
        <v>0</v>
      </c>
      <c r="EN255" s="1059">
        <f t="shared" si="1725"/>
        <v>0</v>
      </c>
      <c r="EO255" s="1059">
        <f t="shared" si="1726"/>
        <v>0</v>
      </c>
      <c r="EP255" s="1059">
        <f t="shared" si="1727"/>
        <v>0</v>
      </c>
      <c r="EQ255" s="1059">
        <f t="shared" si="1728"/>
        <v>0</v>
      </c>
      <c r="ER255" s="1059">
        <f t="shared" si="1729"/>
        <v>0</v>
      </c>
      <c r="ES255" s="1059">
        <f t="shared" si="1730"/>
        <v>0</v>
      </c>
      <c r="ET255" s="1059">
        <f t="shared" si="1731"/>
        <v>0</v>
      </c>
      <c r="EU255" s="1059">
        <f t="shared" si="1732"/>
        <v>0</v>
      </c>
      <c r="EV255" s="1059">
        <f t="shared" si="1733"/>
        <v>0</v>
      </c>
      <c r="EW255" s="1059">
        <f t="shared" si="1734"/>
        <v>0</v>
      </c>
      <c r="EX255" s="1059">
        <f t="shared" si="1735"/>
        <v>0</v>
      </c>
      <c r="EY255" s="1059">
        <f t="shared" si="1736"/>
        <v>0</v>
      </c>
      <c r="EZ255" s="1059">
        <f t="shared" si="1737"/>
        <v>8</v>
      </c>
      <c r="FA255" s="1059">
        <f t="shared" si="1738"/>
        <v>26</v>
      </c>
      <c r="FB255" s="1059">
        <f t="shared" si="1739"/>
        <v>0</v>
      </c>
      <c r="FC255" s="1059">
        <f t="shared" si="1740"/>
        <v>0</v>
      </c>
      <c r="FD255" s="1059">
        <f t="shared" si="1741"/>
        <v>0</v>
      </c>
      <c r="FE255" s="1059">
        <f t="shared" si="1742"/>
        <v>0</v>
      </c>
      <c r="FF255" s="1059">
        <f t="shared" si="1743"/>
        <v>0</v>
      </c>
      <c r="FG255" s="1059">
        <f t="shared" si="1744"/>
        <v>0</v>
      </c>
      <c r="FH255" s="1059">
        <f t="shared" si="1745"/>
        <v>0</v>
      </c>
      <c r="FI255" s="1059">
        <f t="shared" si="1746"/>
        <v>0</v>
      </c>
      <c r="FJ255" s="1059">
        <f t="shared" si="1747"/>
        <v>1</v>
      </c>
      <c r="FK255" s="1059">
        <f t="shared" si="1748"/>
        <v>42</v>
      </c>
      <c r="FL255" s="1059">
        <f t="shared" si="1749"/>
        <v>0</v>
      </c>
      <c r="FM255" s="1059">
        <f t="shared" si="1750"/>
        <v>0</v>
      </c>
      <c r="FN255" s="1059">
        <f t="shared" si="1751"/>
        <v>0</v>
      </c>
      <c r="FO255" s="1059">
        <f t="shared" si="1752"/>
        <v>0</v>
      </c>
      <c r="FP255" s="1059">
        <f t="shared" si="1753"/>
        <v>1</v>
      </c>
      <c r="FQ255" s="1059">
        <f t="shared" si="1754"/>
        <v>0</v>
      </c>
      <c r="FR255" s="1059">
        <f t="shared" si="1755"/>
        <v>0</v>
      </c>
      <c r="FS255" s="1059">
        <f t="shared" si="1756"/>
        <v>0</v>
      </c>
      <c r="FT255" s="1059">
        <f t="shared" si="1757"/>
        <v>0</v>
      </c>
      <c r="FU255" s="1059">
        <f t="shared" si="1758"/>
        <v>0</v>
      </c>
      <c r="FV255" s="1059">
        <f t="shared" si="1759"/>
        <v>0</v>
      </c>
      <c r="FW255" s="1059">
        <f t="shared" si="1760"/>
        <v>0</v>
      </c>
      <c r="FX255" s="1059">
        <f t="shared" si="1761"/>
        <v>0</v>
      </c>
      <c r="FY255" s="1059">
        <f t="shared" si="1762"/>
        <v>0</v>
      </c>
      <c r="FZ255" s="1059">
        <f t="shared" si="1763"/>
        <v>0</v>
      </c>
      <c r="GA255" s="1059">
        <f t="shared" si="1764"/>
        <v>0</v>
      </c>
      <c r="GB255" s="1059">
        <f t="shared" si="1765"/>
        <v>4</v>
      </c>
      <c r="GC255" s="1059">
        <f t="shared" si="1766"/>
        <v>100</v>
      </c>
      <c r="GE255" s="1059">
        <v>168</v>
      </c>
      <c r="GF255" s="1059">
        <v>0</v>
      </c>
      <c r="GG255" s="541"/>
      <c r="GH255" s="541"/>
      <c r="GI255" s="541"/>
      <c r="GJ255" s="541"/>
      <c r="GL255" s="564">
        <v>140</v>
      </c>
      <c r="GM255" s="564">
        <v>40</v>
      </c>
      <c r="GN255" s="470" t="s">
        <v>667</v>
      </c>
      <c r="GO255" s="463" t="s">
        <v>646</v>
      </c>
      <c r="GP255" s="463">
        <v>0.25</v>
      </c>
      <c r="GQ255" s="543"/>
      <c r="GR255" s="565"/>
    </row>
    <row r="256" spans="1:200" ht="31.5" customHeight="1" x14ac:dyDescent="0.45">
      <c r="A256" s="424"/>
      <c r="B256" s="953" t="s">
        <v>413</v>
      </c>
      <c r="C256" s="954" t="s">
        <v>171</v>
      </c>
      <c r="D256" s="930"/>
      <c r="E256" s="177" t="s">
        <v>169</v>
      </c>
      <c r="F256" s="177"/>
      <c r="G256" s="177">
        <v>1</v>
      </c>
      <c r="H256" s="177"/>
      <c r="I256" s="177"/>
      <c r="J256" s="660"/>
      <c r="K256" s="177"/>
      <c r="L256" s="177"/>
      <c r="M256" s="602">
        <f t="shared" ref="M256" si="2151">SUM(N256+P256+R256+T256+V256)</f>
        <v>0</v>
      </c>
      <c r="N256" s="603"/>
      <c r="O256" s="852">
        <f t="shared" ref="O256" si="2152">SUM(N256)*I256</f>
        <v>0</v>
      </c>
      <c r="P256" s="856"/>
      <c r="Q256" s="852">
        <f t="shared" ref="Q256" si="2153">P256*J256</f>
        <v>0</v>
      </c>
      <c r="R256" s="856"/>
      <c r="S256" s="852">
        <f t="shared" ref="S256" si="2154">SUM(R256)*J256</f>
        <v>0</v>
      </c>
      <c r="T256" s="856"/>
      <c r="U256" s="857">
        <f t="shared" ref="U256" si="2155">SUM(T256)*K256</f>
        <v>0</v>
      </c>
      <c r="V256" s="856"/>
      <c r="W256" s="857">
        <f>SUM(V256)*J256*5</f>
        <v>0</v>
      </c>
      <c r="X256" s="857">
        <v>0</v>
      </c>
      <c r="Y256" s="852">
        <f t="shared" ref="Y256" si="2156">SUM(L256*5/100*J256)</f>
        <v>0</v>
      </c>
      <c r="Z256" s="856"/>
      <c r="AA256" s="857"/>
      <c r="AB256" s="856"/>
      <c r="AC256" s="852">
        <f t="shared" ref="AC256" si="2157">SUM(AB256)*3*H256/5</f>
        <v>0</v>
      </c>
      <c r="AD256" s="856"/>
      <c r="AE256" s="855">
        <f t="shared" ref="AE256" si="2158">SUM(AD256*H256*(30+4))</f>
        <v>0</v>
      </c>
      <c r="AF256" s="856"/>
      <c r="AG256" s="857">
        <f t="shared" ref="AG256" si="2159">SUM(AF256*H256*3)</f>
        <v>0</v>
      </c>
      <c r="AH256" s="856"/>
      <c r="AI256" s="857">
        <f t="shared" ref="AI256" si="2160">SUM(AH256*H256/3)</f>
        <v>0</v>
      </c>
      <c r="AJ256" s="856"/>
      <c r="AK256" s="857">
        <f t="shared" ref="AK256" si="2161">SUM(AJ256*H256*2/3)</f>
        <v>0</v>
      </c>
      <c r="AL256" s="856"/>
      <c r="AM256" s="852">
        <f>SUM(AL256*H256)</f>
        <v>0</v>
      </c>
      <c r="AN256" s="856"/>
      <c r="AO256" s="857">
        <f t="shared" ref="AO256" si="2162">SUM(AN256*J256)</f>
        <v>0</v>
      </c>
      <c r="AP256" s="856"/>
      <c r="AQ256" s="852">
        <f t="shared" ref="AQ256" si="2163">SUM(AP256*H256*2)</f>
        <v>0</v>
      </c>
      <c r="AR256" s="856"/>
      <c r="AS256" s="857">
        <f t="shared" ref="AS256" si="2164">SUM(AR256*J256*2)</f>
        <v>0</v>
      </c>
      <c r="AT256" s="858"/>
      <c r="AU256" s="854">
        <f t="shared" ref="AU256" si="2165">AT256*H256/3</f>
        <v>0</v>
      </c>
      <c r="AV256" s="856"/>
      <c r="AW256" s="857">
        <f>SUM(AV256*H256/3)</f>
        <v>0</v>
      </c>
      <c r="AX256" s="856"/>
      <c r="AY256" s="857">
        <f t="shared" ref="AY256" si="2166">SUM(AX256*H256/3)</f>
        <v>0</v>
      </c>
      <c r="AZ256" s="856"/>
      <c r="BA256" s="857">
        <f>SUM(AZ256*K256*5*6)</f>
        <v>0</v>
      </c>
      <c r="BB256" s="856"/>
      <c r="BC256" s="857">
        <f>SUM(BB256*J256*4*8)</f>
        <v>0</v>
      </c>
      <c r="BD256" s="856">
        <v>2</v>
      </c>
      <c r="BE256" s="857">
        <f>SUM(BD256*50)/2</f>
        <v>50</v>
      </c>
      <c r="BF256" s="854">
        <f t="shared" ref="BF256:BF257" si="2167">O256+Q256+S256+U256+W256+X256+Y256+AA256+AC256+AE256+AG256+AI256+AK256+AM256+AO256+AQ256+AS256+AU256+AW256+AY256+BA256+BC256+BE256</f>
        <v>50</v>
      </c>
      <c r="BG256" s="854">
        <f t="shared" ref="BG256:BG257" si="2168">BC256+BA256+AY256+AW256+AS256+AQ256+X256+W256+U256+S256+Q256+O256</f>
        <v>0</v>
      </c>
      <c r="BH256" s="84"/>
      <c r="BI256" s="49"/>
      <c r="BJ256" s="49"/>
      <c r="BK256" s="49"/>
      <c r="BL256" s="49"/>
      <c r="BM256" s="424"/>
      <c r="BN256" s="953" t="s">
        <v>413</v>
      </c>
      <c r="BO256" s="954" t="s">
        <v>171</v>
      </c>
      <c r="BP256" s="930"/>
      <c r="BQ256" s="177" t="s">
        <v>169</v>
      </c>
      <c r="BR256" s="177"/>
      <c r="BS256" s="177">
        <v>2</v>
      </c>
      <c r="BT256" s="177"/>
      <c r="BU256" s="177"/>
      <c r="BV256" s="660"/>
      <c r="BW256" s="660"/>
      <c r="BX256" s="601"/>
      <c r="BY256" s="602">
        <f t="shared" ref="BY256" si="2169">SUM(BZ256+CB256+CD256+CF256+CH256)</f>
        <v>0</v>
      </c>
      <c r="BZ256" s="603"/>
      <c r="CA256" s="767">
        <f t="shared" ref="CA256:CA258" si="2170">SUM(BZ256)*BU256</f>
        <v>0</v>
      </c>
      <c r="CB256" s="796"/>
      <c r="CC256" s="767">
        <f t="shared" ref="CC256:CC257" si="2171">CB256*BV256</f>
        <v>0</v>
      </c>
      <c r="CD256" s="796"/>
      <c r="CE256" s="767">
        <f t="shared" ref="CE256:CE258" si="2172">SUM(CD256)*BV256</f>
        <v>0</v>
      </c>
      <c r="CF256" s="771"/>
      <c r="CG256" s="772">
        <f t="shared" ref="CG256:CG258" si="2173">SUM(CF256)*BW256</f>
        <v>0</v>
      </c>
      <c r="CH256" s="771"/>
      <c r="CI256" s="772">
        <f t="shared" ref="CI256:CI258" si="2174">SUM(CH256)*BV256*5</f>
        <v>0</v>
      </c>
      <c r="CJ256" s="772">
        <f t="shared" ref="CJ256" si="2175">SUM(BV256*DJ256*2+BW256*DL256*2)</f>
        <v>0</v>
      </c>
      <c r="CK256" s="767">
        <f>SUM(BX256*5/100*BV256)</f>
        <v>0</v>
      </c>
      <c r="CL256" s="771"/>
      <c r="CM256" s="772"/>
      <c r="CN256" s="771"/>
      <c r="CO256" s="767">
        <f>SUM(CN256)*3*BT256/5</f>
        <v>0</v>
      </c>
      <c r="CP256" s="771"/>
      <c r="CQ256" s="770">
        <f t="shared" ref="CQ256" si="2176">SUM(CP256*BT256*(30+4))</f>
        <v>0</v>
      </c>
      <c r="CR256" s="771"/>
      <c r="CS256" s="772">
        <f t="shared" ref="CS256:CS258" si="2177">SUM(CR256*BT256*3)</f>
        <v>0</v>
      </c>
      <c r="CT256" s="771"/>
      <c r="CU256" s="772">
        <f t="shared" ref="CU256:CU258" si="2178">SUM(CT256*BT256/3)</f>
        <v>0</v>
      </c>
      <c r="CV256" s="771"/>
      <c r="CW256" s="772">
        <f t="shared" ref="CW256" si="2179">SUM(CV256*BT256*2/3)</f>
        <v>0</v>
      </c>
      <c r="CX256" s="771"/>
      <c r="CY256" s="767">
        <f>SUM(CX256*BT256)</f>
        <v>0</v>
      </c>
      <c r="CZ256" s="771"/>
      <c r="DA256" s="772">
        <f t="shared" ref="DA256:DA258" si="2180">SUM(CZ256*BV256)</f>
        <v>0</v>
      </c>
      <c r="DB256" s="771"/>
      <c r="DC256" s="767">
        <f>SUM(DB256*BT256*2)</f>
        <v>0</v>
      </c>
      <c r="DD256" s="771"/>
      <c r="DE256" s="772">
        <f t="shared" ref="DE256" si="2181">SUM(DD256*BV256*2)</f>
        <v>0</v>
      </c>
      <c r="DF256" s="773"/>
      <c r="DG256" s="769">
        <f t="shared" ref="DG256:DG258" si="2182">DF256*BT256/3</f>
        <v>0</v>
      </c>
      <c r="DH256" s="771"/>
      <c r="DI256" s="772">
        <f>SUM(DH256*BT256/3)</f>
        <v>0</v>
      </c>
      <c r="DJ256" s="771"/>
      <c r="DK256" s="772">
        <f>SUM(DJ256*BT256/3)</f>
        <v>0</v>
      </c>
      <c r="DL256" s="771"/>
      <c r="DM256" s="772">
        <f>SUM(DL256*BW256*5*6)</f>
        <v>0</v>
      </c>
      <c r="DN256" s="771"/>
      <c r="DO256" s="772">
        <f>SUM(DN256*BV256*4*6)</f>
        <v>0</v>
      </c>
      <c r="DP256" s="771">
        <v>2</v>
      </c>
      <c r="DQ256" s="772">
        <f>SUM(DP256*50)/2</f>
        <v>50</v>
      </c>
      <c r="DR256" s="769">
        <f t="shared" ref="DR256:DR258" si="2183">CA256+CC256+CE256+CG256+CI256+CJ256+CK256+CM256+CO256+CQ256+CS256+CU256+CW256+CY256+DA256+DC256+DE256+DG256+DI256+DK256+DM256+DO256+DQ256</f>
        <v>50</v>
      </c>
      <c r="DS256" s="769">
        <f t="shared" ref="DS256:DS258" si="2184">DO256+DM256+DK256+DI256+DE256+DC256+CJ256+CI256+CG256+CE256+CC256+CA256</f>
        <v>0</v>
      </c>
      <c r="DT256" s="84"/>
      <c r="DU256" s="631"/>
      <c r="DV256" s="424"/>
      <c r="DW256" s="424"/>
      <c r="DX256" s="424"/>
      <c r="DY256" s="424"/>
      <c r="DZ256" s="971"/>
      <c r="EA256" s="965"/>
      <c r="EB256" s="611"/>
      <c r="EC256" s="49"/>
      <c r="ED256" s="49"/>
      <c r="EE256" s="84"/>
      <c r="EF256" s="84"/>
      <c r="EG256" s="49"/>
      <c r="EH256" s="49"/>
      <c r="EI256" s="49"/>
      <c r="EJ256" s="429">
        <f t="shared" si="1721"/>
        <v>0</v>
      </c>
      <c r="EK256" s="429">
        <f t="shared" si="1722"/>
        <v>0</v>
      </c>
      <c r="EL256" s="429">
        <f t="shared" si="1723"/>
        <v>0</v>
      </c>
      <c r="EM256" s="1058">
        <f t="shared" si="1724"/>
        <v>0</v>
      </c>
      <c r="EN256" s="1058">
        <f t="shared" si="1725"/>
        <v>0</v>
      </c>
      <c r="EO256" s="1058">
        <f t="shared" si="1726"/>
        <v>0</v>
      </c>
      <c r="EP256" s="1058">
        <f t="shared" si="1727"/>
        <v>0</v>
      </c>
      <c r="EQ256" s="1058">
        <f t="shared" si="1728"/>
        <v>0</v>
      </c>
      <c r="ER256" s="1058">
        <f t="shared" si="1729"/>
        <v>0</v>
      </c>
      <c r="ES256" s="1058">
        <f t="shared" si="1730"/>
        <v>0</v>
      </c>
      <c r="ET256" s="1058">
        <f t="shared" si="1731"/>
        <v>0</v>
      </c>
      <c r="EU256" s="1058">
        <f t="shared" si="1732"/>
        <v>0</v>
      </c>
      <c r="EV256" s="1058">
        <f t="shared" si="1733"/>
        <v>0</v>
      </c>
      <c r="EW256" s="1058">
        <f t="shared" si="1734"/>
        <v>0</v>
      </c>
      <c r="EX256" s="1058">
        <f t="shared" si="1735"/>
        <v>0</v>
      </c>
      <c r="EY256" s="1058">
        <f t="shared" si="1736"/>
        <v>0</v>
      </c>
      <c r="EZ256" s="1058">
        <f t="shared" si="1737"/>
        <v>0</v>
      </c>
      <c r="FA256" s="1058">
        <f t="shared" si="1738"/>
        <v>0</v>
      </c>
      <c r="FB256" s="1058">
        <f t="shared" si="1739"/>
        <v>0</v>
      </c>
      <c r="FC256" s="1058">
        <f t="shared" si="1740"/>
        <v>0</v>
      </c>
      <c r="FD256" s="1058">
        <f t="shared" si="1741"/>
        <v>0</v>
      </c>
      <c r="FE256" s="1058">
        <f t="shared" si="1742"/>
        <v>0</v>
      </c>
      <c r="FF256" s="1058">
        <f t="shared" si="1743"/>
        <v>0</v>
      </c>
      <c r="FG256" s="1058">
        <f t="shared" si="1744"/>
        <v>0</v>
      </c>
      <c r="FH256" s="1058">
        <f t="shared" si="1745"/>
        <v>0</v>
      </c>
      <c r="FI256" s="1058">
        <f t="shared" si="1746"/>
        <v>0</v>
      </c>
      <c r="FJ256" s="1058">
        <f t="shared" si="1747"/>
        <v>0</v>
      </c>
      <c r="FK256" s="1058">
        <f t="shared" si="1748"/>
        <v>0</v>
      </c>
      <c r="FL256" s="1058">
        <f t="shared" si="1749"/>
        <v>0</v>
      </c>
      <c r="FM256" s="1058">
        <f t="shared" si="1750"/>
        <v>0</v>
      </c>
      <c r="FN256" s="1058">
        <f t="shared" si="1751"/>
        <v>0</v>
      </c>
      <c r="FO256" s="1059">
        <f t="shared" si="1752"/>
        <v>0</v>
      </c>
      <c r="FP256" s="1058">
        <f t="shared" si="1753"/>
        <v>0</v>
      </c>
      <c r="FQ256" s="1058">
        <f t="shared" si="1754"/>
        <v>0</v>
      </c>
      <c r="FR256" s="1058">
        <f t="shared" si="1755"/>
        <v>0</v>
      </c>
      <c r="FS256" s="1058">
        <f t="shared" si="1756"/>
        <v>0</v>
      </c>
      <c r="FT256" s="1058">
        <f t="shared" si="1757"/>
        <v>0</v>
      </c>
      <c r="FU256" s="1058">
        <f t="shared" si="1758"/>
        <v>0</v>
      </c>
      <c r="FV256" s="1058">
        <f t="shared" si="1759"/>
        <v>0</v>
      </c>
      <c r="FW256" s="1058">
        <f t="shared" si="1760"/>
        <v>0</v>
      </c>
      <c r="FX256" s="1058">
        <f t="shared" si="1761"/>
        <v>0</v>
      </c>
      <c r="FY256" s="1058">
        <f t="shared" si="1762"/>
        <v>0</v>
      </c>
      <c r="FZ256" s="1058">
        <f t="shared" si="1763"/>
        <v>0</v>
      </c>
      <c r="GA256" s="1058">
        <f t="shared" si="1764"/>
        <v>0</v>
      </c>
      <c r="GB256" s="1058">
        <f t="shared" si="1765"/>
        <v>4</v>
      </c>
      <c r="GC256" s="1058">
        <f t="shared" si="1766"/>
        <v>100</v>
      </c>
      <c r="GE256" s="1058">
        <v>100</v>
      </c>
      <c r="GF256" s="1058">
        <v>0</v>
      </c>
      <c r="GG256" s="424"/>
      <c r="GH256" s="424"/>
      <c r="GI256" s="424"/>
      <c r="GJ256" s="424"/>
      <c r="GL256" s="559"/>
      <c r="GM256" s="559"/>
      <c r="GN256" s="434"/>
      <c r="GO256" s="431"/>
      <c r="GP256" s="18"/>
      <c r="GQ256" s="406"/>
      <c r="GR256" s="422"/>
    </row>
    <row r="257" spans="1:200" ht="24.95" customHeight="1" x14ac:dyDescent="0.45">
      <c r="A257" s="424"/>
      <c r="B257" s="978" t="s">
        <v>148</v>
      </c>
      <c r="C257" s="979" t="s">
        <v>182</v>
      </c>
      <c r="D257" s="940" t="s">
        <v>51</v>
      </c>
      <c r="E257" s="646" t="s">
        <v>233</v>
      </c>
      <c r="F257" s="646" t="s">
        <v>331</v>
      </c>
      <c r="G257" s="647">
        <v>7</v>
      </c>
      <c r="H257" s="646">
        <v>21</v>
      </c>
      <c r="I257" s="646">
        <v>1</v>
      </c>
      <c r="J257" s="660">
        <v>2</v>
      </c>
      <c r="K257" s="646">
        <f>SUM(J257)*2</f>
        <v>4</v>
      </c>
      <c r="L257" s="645"/>
      <c r="M257" s="648"/>
      <c r="N257" s="649"/>
      <c r="O257" s="852"/>
      <c r="P257" s="879"/>
      <c r="Q257" s="852"/>
      <c r="R257" s="879"/>
      <c r="S257" s="852"/>
      <c r="T257" s="879"/>
      <c r="U257" s="880"/>
      <c r="V257" s="879"/>
      <c r="W257" s="880"/>
      <c r="X257" s="880"/>
      <c r="Y257" s="852"/>
      <c r="Z257" s="879"/>
      <c r="AA257" s="880"/>
      <c r="AB257" s="879"/>
      <c r="AC257" s="852"/>
      <c r="AD257" s="879"/>
      <c r="AE257" s="855"/>
      <c r="AF257" s="879"/>
      <c r="AG257" s="880"/>
      <c r="AH257" s="879"/>
      <c r="AI257" s="880"/>
      <c r="AJ257" s="879"/>
      <c r="AK257" s="880"/>
      <c r="AL257" s="879">
        <v>1</v>
      </c>
      <c r="AM257" s="852">
        <f>SUM(AL257*H257*2)</f>
        <v>42</v>
      </c>
      <c r="AN257" s="879"/>
      <c r="AO257" s="880">
        <f t="shared" ref="AO257" si="2185">SUM(AN257*J257*2)</f>
        <v>0</v>
      </c>
      <c r="AP257" s="879"/>
      <c r="AQ257" s="852">
        <f t="shared" ref="AQ257" si="2186">SUM(AP257*H257*2)</f>
        <v>0</v>
      </c>
      <c r="AR257" s="879">
        <v>1</v>
      </c>
      <c r="AS257" s="852"/>
      <c r="AT257" s="879"/>
      <c r="AU257" s="880"/>
      <c r="AV257" s="879"/>
      <c r="AW257" s="880"/>
      <c r="AX257" s="879"/>
      <c r="AY257" s="880"/>
      <c r="AZ257" s="879"/>
      <c r="BA257" s="880"/>
      <c r="BB257" s="879"/>
      <c r="BC257" s="880"/>
      <c r="BD257" s="879"/>
      <c r="BE257" s="880"/>
      <c r="BF257" s="880">
        <f t="shared" si="2167"/>
        <v>42</v>
      </c>
      <c r="BG257" s="880">
        <f t="shared" si="2168"/>
        <v>0</v>
      </c>
      <c r="BH257" s="84"/>
      <c r="BI257" s="49"/>
      <c r="BJ257" s="49"/>
      <c r="BK257" s="49"/>
      <c r="BL257" s="49"/>
      <c r="BM257" s="424"/>
      <c r="BN257" s="1038" t="s">
        <v>408</v>
      </c>
      <c r="BO257" s="983" t="s">
        <v>202</v>
      </c>
      <c r="BP257" s="942" t="s">
        <v>68</v>
      </c>
      <c r="BQ257" s="335" t="s">
        <v>169</v>
      </c>
      <c r="BR257" s="567" t="s">
        <v>248</v>
      </c>
      <c r="BS257" s="568">
        <v>6</v>
      </c>
      <c r="BT257" s="335">
        <v>1</v>
      </c>
      <c r="BU257" s="335">
        <v>1</v>
      </c>
      <c r="BV257" s="563">
        <v>1</v>
      </c>
      <c r="BW257" s="563">
        <v>1</v>
      </c>
      <c r="BX257" s="744"/>
      <c r="BY257" s="336">
        <f t="shared" ref="BY257" si="2187">SUM(BZ257+CB257+CD257+CF257+CH257)</f>
        <v>0</v>
      </c>
      <c r="BZ257" s="745"/>
      <c r="CA257" s="816">
        <f t="shared" si="2170"/>
        <v>0</v>
      </c>
      <c r="CB257" s="828"/>
      <c r="CC257" s="816">
        <f t="shared" si="2171"/>
        <v>0</v>
      </c>
      <c r="CD257" s="828"/>
      <c r="CE257" s="816">
        <f t="shared" si="2172"/>
        <v>0</v>
      </c>
      <c r="CF257" s="835"/>
      <c r="CG257" s="836">
        <f t="shared" si="2173"/>
        <v>0</v>
      </c>
      <c r="CH257" s="835"/>
      <c r="CI257" s="836">
        <f t="shared" si="2174"/>
        <v>0</v>
      </c>
      <c r="CJ257" s="567">
        <f>SUM(BV257*DJ257*2+BW257*DL257*2+BV257*DN257*2)</f>
        <v>0</v>
      </c>
      <c r="CK257" s="774">
        <f>SUM(BX257*5/100*BV257)</f>
        <v>0</v>
      </c>
      <c r="CL257" s="835"/>
      <c r="CM257" s="836"/>
      <c r="CN257" s="835">
        <v>6</v>
      </c>
      <c r="CO257" s="774">
        <f>CN257*BT257*4</f>
        <v>24</v>
      </c>
      <c r="CP257" s="835"/>
      <c r="CQ257" s="836">
        <f t="shared" ref="CQ257:CQ258" si="2188">SUM(CP257*BT257*(30+4))</f>
        <v>0</v>
      </c>
      <c r="CR257" s="835"/>
      <c r="CS257" s="567">
        <f t="shared" si="2177"/>
        <v>0</v>
      </c>
      <c r="CT257" s="567"/>
      <c r="CU257" s="567">
        <f t="shared" si="2178"/>
        <v>0</v>
      </c>
      <c r="CV257" s="789"/>
      <c r="CW257" s="567">
        <f t="shared" ref="CW257:CW258" si="2189">SUM(CV257*BT257*2/3)</f>
        <v>0</v>
      </c>
      <c r="CX257" s="835"/>
      <c r="CY257" s="816">
        <f>SUM(CX257*BT257)</f>
        <v>0</v>
      </c>
      <c r="CZ257" s="835"/>
      <c r="DA257" s="836">
        <f t="shared" si="2180"/>
        <v>0</v>
      </c>
      <c r="DB257" s="835"/>
      <c r="DC257" s="774">
        <f>DB257*BT257/3</f>
        <v>0</v>
      </c>
      <c r="DD257" s="835"/>
      <c r="DE257" s="567">
        <f>SUM(BV257*DD257*6)</f>
        <v>0</v>
      </c>
      <c r="DF257" s="790"/>
      <c r="DG257" s="567">
        <f t="shared" si="2182"/>
        <v>0</v>
      </c>
      <c r="DH257" s="567"/>
      <c r="DI257" s="567">
        <f>SUM(BV257*DH257*6)</f>
        <v>0</v>
      </c>
      <c r="DJ257" s="789"/>
      <c r="DK257" s="567">
        <f>SUM(BV257*DJ257*8)</f>
        <v>0</v>
      </c>
      <c r="DL257" s="567"/>
      <c r="DM257" s="567">
        <f>SUM(DL257*BW257*5*6)</f>
        <v>0</v>
      </c>
      <c r="DN257" s="835"/>
      <c r="DO257" s="836">
        <f>SUM(DN257*BW257*4*6)</f>
        <v>0</v>
      </c>
      <c r="DP257" s="835"/>
      <c r="DQ257" s="567">
        <f>SUM(DP257*50)</f>
        <v>0</v>
      </c>
      <c r="DR257" s="567">
        <f t="shared" si="2183"/>
        <v>24</v>
      </c>
      <c r="DS257" s="567">
        <f t="shared" si="2184"/>
        <v>0</v>
      </c>
      <c r="DT257" s="84"/>
      <c r="DU257" s="633"/>
      <c r="DV257" s="49"/>
      <c r="DW257" s="49"/>
      <c r="DX257" s="49"/>
      <c r="DY257" s="424"/>
      <c r="DZ257" s="971"/>
      <c r="EA257" s="965"/>
      <c r="EB257" s="611"/>
      <c r="EC257" s="424"/>
      <c r="ED257" s="424"/>
      <c r="EE257" s="424"/>
      <c r="EF257" s="424"/>
      <c r="EG257" s="424"/>
      <c r="EH257" s="424"/>
      <c r="EI257" s="424"/>
      <c r="EJ257" s="429">
        <f t="shared" si="1721"/>
        <v>0</v>
      </c>
      <c r="EK257" s="429">
        <f t="shared" si="1722"/>
        <v>0</v>
      </c>
      <c r="EL257" s="429">
        <f t="shared" si="1723"/>
        <v>0</v>
      </c>
      <c r="EM257" s="1058">
        <f t="shared" si="1724"/>
        <v>0</v>
      </c>
      <c r="EN257" s="1058">
        <f t="shared" si="1725"/>
        <v>0</v>
      </c>
      <c r="EO257" s="1058">
        <f t="shared" si="1726"/>
        <v>0</v>
      </c>
      <c r="EP257" s="1058">
        <f t="shared" si="1727"/>
        <v>0</v>
      </c>
      <c r="EQ257" s="1058">
        <f t="shared" si="1728"/>
        <v>0</v>
      </c>
      <c r="ER257" s="1058">
        <f t="shared" si="1729"/>
        <v>0</v>
      </c>
      <c r="ES257" s="1058">
        <f t="shared" si="1730"/>
        <v>0</v>
      </c>
      <c r="ET257" s="1058">
        <f t="shared" si="1731"/>
        <v>0</v>
      </c>
      <c r="EU257" s="1058">
        <f t="shared" si="1732"/>
        <v>0</v>
      </c>
      <c r="EV257" s="1058">
        <f t="shared" si="1733"/>
        <v>0</v>
      </c>
      <c r="EW257" s="1058">
        <f t="shared" si="1734"/>
        <v>0</v>
      </c>
      <c r="EX257" s="1058">
        <f t="shared" si="1735"/>
        <v>0</v>
      </c>
      <c r="EY257" s="1058">
        <f t="shared" si="1736"/>
        <v>0</v>
      </c>
      <c r="EZ257" s="1058">
        <f t="shared" si="1737"/>
        <v>6</v>
      </c>
      <c r="FA257" s="1058">
        <f t="shared" si="1738"/>
        <v>24</v>
      </c>
      <c r="FB257" s="1058">
        <f t="shared" si="1739"/>
        <v>0</v>
      </c>
      <c r="FC257" s="1058">
        <f t="shared" si="1740"/>
        <v>0</v>
      </c>
      <c r="FD257" s="1058">
        <f t="shared" si="1741"/>
        <v>0</v>
      </c>
      <c r="FE257" s="1058">
        <f t="shared" si="1742"/>
        <v>0</v>
      </c>
      <c r="FF257" s="1058">
        <f t="shared" si="1743"/>
        <v>0</v>
      </c>
      <c r="FG257" s="1058">
        <f t="shared" si="1744"/>
        <v>0</v>
      </c>
      <c r="FH257" s="1058">
        <f t="shared" si="1745"/>
        <v>0</v>
      </c>
      <c r="FI257" s="1058">
        <f t="shared" si="1746"/>
        <v>0</v>
      </c>
      <c r="FJ257" s="1058">
        <f t="shared" si="1747"/>
        <v>1</v>
      </c>
      <c r="FK257" s="1058">
        <f t="shared" si="1748"/>
        <v>42</v>
      </c>
      <c r="FL257" s="1058">
        <f t="shared" si="1749"/>
        <v>0</v>
      </c>
      <c r="FM257" s="1058">
        <f t="shared" si="1750"/>
        <v>0</v>
      </c>
      <c r="FN257" s="1058">
        <f t="shared" si="1751"/>
        <v>0</v>
      </c>
      <c r="FO257" s="1059">
        <f t="shared" si="1752"/>
        <v>0</v>
      </c>
      <c r="FP257" s="1058">
        <f t="shared" si="1753"/>
        <v>1</v>
      </c>
      <c r="FQ257" s="1058">
        <f t="shared" si="1754"/>
        <v>0</v>
      </c>
      <c r="FR257" s="1058">
        <f t="shared" si="1755"/>
        <v>0</v>
      </c>
      <c r="FS257" s="1058">
        <f t="shared" si="1756"/>
        <v>0</v>
      </c>
      <c r="FT257" s="1058">
        <f t="shared" si="1757"/>
        <v>0</v>
      </c>
      <c r="FU257" s="1058">
        <f t="shared" si="1758"/>
        <v>0</v>
      </c>
      <c r="FV257" s="1058">
        <f t="shared" si="1759"/>
        <v>0</v>
      </c>
      <c r="FW257" s="1058">
        <f t="shared" si="1760"/>
        <v>0</v>
      </c>
      <c r="FX257" s="1058">
        <f t="shared" si="1761"/>
        <v>0</v>
      </c>
      <c r="FY257" s="1058">
        <f t="shared" si="1762"/>
        <v>0</v>
      </c>
      <c r="FZ257" s="1058">
        <f t="shared" si="1763"/>
        <v>0</v>
      </c>
      <c r="GA257" s="1058">
        <f t="shared" si="1764"/>
        <v>0</v>
      </c>
      <c r="GB257" s="1058">
        <f t="shared" si="1765"/>
        <v>0</v>
      </c>
      <c r="GC257" s="1058">
        <f t="shared" si="1766"/>
        <v>0</v>
      </c>
      <c r="GE257" s="1058">
        <v>66</v>
      </c>
      <c r="GF257" s="1058">
        <v>0</v>
      </c>
      <c r="GG257" s="424"/>
      <c r="GH257" s="424"/>
      <c r="GI257" s="424"/>
      <c r="GJ257" s="424"/>
      <c r="GL257" s="559"/>
      <c r="GM257" s="559"/>
      <c r="GN257" s="434"/>
      <c r="GO257" s="431"/>
      <c r="GP257" s="18"/>
      <c r="GQ257" s="406"/>
      <c r="GR257" s="422"/>
    </row>
    <row r="258" spans="1:200" ht="24.95" customHeight="1" x14ac:dyDescent="0.45">
      <c r="A258" s="424"/>
      <c r="B258" s="957"/>
      <c r="C258" s="958"/>
      <c r="D258" s="867"/>
      <c r="E258" s="612"/>
      <c r="F258" s="612"/>
      <c r="G258" s="606"/>
      <c r="H258" s="607"/>
      <c r="I258" s="607"/>
      <c r="J258" s="747"/>
      <c r="K258" s="607"/>
      <c r="L258" s="678"/>
      <c r="M258" s="608">
        <f t="shared" ref="M258:M267" si="2190">SUM(N258+P258+T258+V258+AR258*2)</f>
        <v>0</v>
      </c>
      <c r="N258" s="70"/>
      <c r="O258" s="852"/>
      <c r="P258" s="866"/>
      <c r="Q258" s="852"/>
      <c r="R258" s="866"/>
      <c r="S258" s="852"/>
      <c r="T258" s="866"/>
      <c r="U258" s="867"/>
      <c r="V258" s="866"/>
      <c r="W258" s="867"/>
      <c r="X258" s="852"/>
      <c r="Y258" s="852"/>
      <c r="Z258" s="866"/>
      <c r="AA258" s="867"/>
      <c r="AB258" s="866"/>
      <c r="AC258" s="852"/>
      <c r="AD258" s="866"/>
      <c r="AE258" s="855"/>
      <c r="AF258" s="866"/>
      <c r="AG258" s="867"/>
      <c r="AH258" s="866"/>
      <c r="AI258" s="867"/>
      <c r="AJ258" s="866"/>
      <c r="AK258" s="867"/>
      <c r="AL258" s="866"/>
      <c r="AM258" s="852"/>
      <c r="AN258" s="866"/>
      <c r="AO258" s="867"/>
      <c r="AP258" s="866"/>
      <c r="AQ258" s="852"/>
      <c r="AR258" s="866"/>
      <c r="AS258" s="852"/>
      <c r="AT258" s="866"/>
      <c r="AU258" s="867"/>
      <c r="AV258" s="866"/>
      <c r="AW258" s="867"/>
      <c r="AX258" s="866"/>
      <c r="AY258" s="867"/>
      <c r="AZ258" s="866"/>
      <c r="BA258" s="867"/>
      <c r="BB258" s="866"/>
      <c r="BC258" s="867"/>
      <c r="BD258" s="866"/>
      <c r="BE258" s="867"/>
      <c r="BF258" s="867"/>
      <c r="BG258" s="867">
        <f t="shared" ref="BG258:BG267" si="2191">SUM(AO258+BE258+BC258+BA258+AY258+AW258+AS258+AQ258+AK258+AM258+AI258+AG258+AE258+AC258+AA258+Y258+X258+W258+U258+Q258+O258+S258+AU258)</f>
        <v>0</v>
      </c>
      <c r="BH258" s="84"/>
      <c r="BI258" s="424"/>
      <c r="BJ258" s="424"/>
      <c r="BK258" s="424"/>
      <c r="BL258" s="424"/>
      <c r="BM258" s="424"/>
      <c r="BN258" s="982" t="s">
        <v>401</v>
      </c>
      <c r="BO258" s="1035" t="s">
        <v>692</v>
      </c>
      <c r="BP258" s="884" t="s">
        <v>376</v>
      </c>
      <c r="BQ258" s="335" t="s">
        <v>169</v>
      </c>
      <c r="BR258" s="567" t="s">
        <v>248</v>
      </c>
      <c r="BS258" s="335">
        <v>6</v>
      </c>
      <c r="BT258" s="335">
        <v>1</v>
      </c>
      <c r="BU258" s="335">
        <v>1</v>
      </c>
      <c r="BV258" s="563">
        <v>1</v>
      </c>
      <c r="BW258" s="563">
        <v>1</v>
      </c>
      <c r="BX258" s="335"/>
      <c r="BY258" s="336">
        <f>SUM(BZ258+CB258+CD258+CF258+CH258)</f>
        <v>0</v>
      </c>
      <c r="BZ258" s="337"/>
      <c r="CA258" s="774">
        <f t="shared" si="2170"/>
        <v>0</v>
      </c>
      <c r="CB258" s="808"/>
      <c r="CC258" s="774">
        <f>CB258*BV258</f>
        <v>0</v>
      </c>
      <c r="CD258" s="808"/>
      <c r="CE258" s="774">
        <f t="shared" si="2172"/>
        <v>0</v>
      </c>
      <c r="CF258" s="789"/>
      <c r="CG258" s="567">
        <f t="shared" si="2173"/>
        <v>0</v>
      </c>
      <c r="CH258" s="789"/>
      <c r="CI258" s="567">
        <f t="shared" si="2174"/>
        <v>0</v>
      </c>
      <c r="CJ258" s="567">
        <v>0</v>
      </c>
      <c r="CK258" s="774">
        <f>SUM(BX258*5/100*BV258)</f>
        <v>0</v>
      </c>
      <c r="CL258" s="789"/>
      <c r="CM258" s="567"/>
      <c r="CN258" s="789">
        <v>2</v>
      </c>
      <c r="CO258" s="774">
        <f>BT258*2</f>
        <v>2</v>
      </c>
      <c r="CP258" s="789"/>
      <c r="CQ258" s="812">
        <f t="shared" si="2188"/>
        <v>0</v>
      </c>
      <c r="CR258" s="789"/>
      <c r="CS258" s="567">
        <f t="shared" si="2177"/>
        <v>0</v>
      </c>
      <c r="CT258" s="789"/>
      <c r="CU258" s="567">
        <f t="shared" si="2178"/>
        <v>0</v>
      </c>
      <c r="CV258" s="789"/>
      <c r="CW258" s="567">
        <f t="shared" si="2189"/>
        <v>0</v>
      </c>
      <c r="CX258" s="789"/>
      <c r="CY258" s="774">
        <f>SUM(CX258*BT258)</f>
        <v>0</v>
      </c>
      <c r="CZ258" s="789"/>
      <c r="DA258" s="567">
        <f t="shared" si="2180"/>
        <v>0</v>
      </c>
      <c r="DB258" s="789"/>
      <c r="DC258" s="774">
        <f>DB258*BT258/3</f>
        <v>0</v>
      </c>
      <c r="DD258" s="789"/>
      <c r="DE258" s="567">
        <f>SUM(DD258*BV258*2)</f>
        <v>0</v>
      </c>
      <c r="DF258" s="790"/>
      <c r="DG258" s="567">
        <f t="shared" si="2182"/>
        <v>0</v>
      </c>
      <c r="DH258" s="789"/>
      <c r="DI258" s="567">
        <f>SUM(DH258*BT258/3)</f>
        <v>0</v>
      </c>
      <c r="DJ258" s="789"/>
      <c r="DK258" s="567">
        <f>SUM(DJ258*BT258/3)</f>
        <v>0</v>
      </c>
      <c r="DL258" s="789"/>
      <c r="DM258" s="567">
        <f>SUM(DL258*BW258*5*6)</f>
        <v>0</v>
      </c>
      <c r="DN258" s="789"/>
      <c r="DO258" s="567">
        <f>SUM(DN258*BW258*5*4)</f>
        <v>0</v>
      </c>
      <c r="DP258" s="789"/>
      <c r="DQ258" s="567">
        <f>SUM(DP258*50)/2</f>
        <v>0</v>
      </c>
      <c r="DR258" s="567">
        <f t="shared" si="2183"/>
        <v>2</v>
      </c>
      <c r="DS258" s="567">
        <f t="shared" si="2184"/>
        <v>0</v>
      </c>
      <c r="DT258" s="84"/>
      <c r="DU258" s="424"/>
      <c r="DV258" s="424"/>
      <c r="DW258" s="424"/>
      <c r="DX258" s="424"/>
      <c r="DY258" s="424"/>
      <c r="DZ258" s="971"/>
      <c r="EA258" s="965"/>
      <c r="EB258" s="611"/>
      <c r="EC258" s="424"/>
      <c r="ED258" s="424"/>
      <c r="EE258" s="424"/>
      <c r="EF258" s="424"/>
      <c r="EG258" s="424"/>
      <c r="EH258" s="424"/>
      <c r="EI258" s="424"/>
      <c r="EJ258" s="429">
        <f t="shared" si="1721"/>
        <v>0</v>
      </c>
      <c r="EK258" s="429">
        <f t="shared" si="1722"/>
        <v>0</v>
      </c>
      <c r="EL258" s="429">
        <f t="shared" si="1723"/>
        <v>0</v>
      </c>
      <c r="EM258" s="1058">
        <f t="shared" si="1724"/>
        <v>0</v>
      </c>
      <c r="EN258" s="1058">
        <f t="shared" si="1725"/>
        <v>0</v>
      </c>
      <c r="EO258" s="1058">
        <f t="shared" si="1726"/>
        <v>0</v>
      </c>
      <c r="EP258" s="1058">
        <f t="shared" si="1727"/>
        <v>0</v>
      </c>
      <c r="EQ258" s="1058">
        <f t="shared" si="1728"/>
        <v>0</v>
      </c>
      <c r="ER258" s="1058">
        <f t="shared" si="1729"/>
        <v>0</v>
      </c>
      <c r="ES258" s="1058">
        <f t="shared" si="1730"/>
        <v>0</v>
      </c>
      <c r="ET258" s="1058">
        <f t="shared" si="1731"/>
        <v>0</v>
      </c>
      <c r="EU258" s="1058">
        <f t="shared" si="1732"/>
        <v>0</v>
      </c>
      <c r="EV258" s="1058">
        <f t="shared" si="1733"/>
        <v>0</v>
      </c>
      <c r="EW258" s="1058">
        <f t="shared" si="1734"/>
        <v>0</v>
      </c>
      <c r="EX258" s="1058">
        <f t="shared" si="1735"/>
        <v>0</v>
      </c>
      <c r="EY258" s="1058">
        <f t="shared" si="1736"/>
        <v>0</v>
      </c>
      <c r="EZ258" s="1058">
        <f t="shared" si="1737"/>
        <v>2</v>
      </c>
      <c r="FA258" s="1058">
        <f t="shared" si="1738"/>
        <v>2</v>
      </c>
      <c r="FB258" s="1058">
        <f t="shared" si="1739"/>
        <v>0</v>
      </c>
      <c r="FC258" s="1058">
        <f t="shared" si="1740"/>
        <v>0</v>
      </c>
      <c r="FD258" s="1058">
        <f t="shared" si="1741"/>
        <v>0</v>
      </c>
      <c r="FE258" s="1058">
        <f t="shared" si="1742"/>
        <v>0</v>
      </c>
      <c r="FF258" s="1058">
        <f t="shared" si="1743"/>
        <v>0</v>
      </c>
      <c r="FG258" s="1058">
        <f t="shared" si="1744"/>
        <v>0</v>
      </c>
      <c r="FH258" s="1058">
        <f t="shared" si="1745"/>
        <v>0</v>
      </c>
      <c r="FI258" s="1058">
        <f t="shared" si="1746"/>
        <v>0</v>
      </c>
      <c r="FJ258" s="1058">
        <f t="shared" si="1747"/>
        <v>0</v>
      </c>
      <c r="FK258" s="1058">
        <f t="shared" si="1748"/>
        <v>0</v>
      </c>
      <c r="FL258" s="1058">
        <f t="shared" si="1749"/>
        <v>0</v>
      </c>
      <c r="FM258" s="1058">
        <f t="shared" si="1750"/>
        <v>0</v>
      </c>
      <c r="FN258" s="1058">
        <f t="shared" si="1751"/>
        <v>0</v>
      </c>
      <c r="FO258" s="1059">
        <f t="shared" si="1752"/>
        <v>0</v>
      </c>
      <c r="FP258" s="1058">
        <f t="shared" si="1753"/>
        <v>0</v>
      </c>
      <c r="FQ258" s="1058">
        <f t="shared" si="1754"/>
        <v>0</v>
      </c>
      <c r="FR258" s="1058">
        <f t="shared" si="1755"/>
        <v>0</v>
      </c>
      <c r="FS258" s="1058">
        <f t="shared" si="1756"/>
        <v>0</v>
      </c>
      <c r="FT258" s="1058">
        <f t="shared" si="1757"/>
        <v>0</v>
      </c>
      <c r="FU258" s="1058">
        <f t="shared" si="1758"/>
        <v>0</v>
      </c>
      <c r="FV258" s="1058">
        <f t="shared" si="1759"/>
        <v>0</v>
      </c>
      <c r="FW258" s="1058">
        <f t="shared" si="1760"/>
        <v>0</v>
      </c>
      <c r="FX258" s="1058">
        <f t="shared" si="1761"/>
        <v>0</v>
      </c>
      <c r="FY258" s="1058">
        <f t="shared" si="1762"/>
        <v>0</v>
      </c>
      <c r="FZ258" s="1058">
        <f t="shared" si="1763"/>
        <v>0</v>
      </c>
      <c r="GA258" s="1058">
        <f t="shared" si="1764"/>
        <v>0</v>
      </c>
      <c r="GB258" s="1058">
        <f t="shared" si="1765"/>
        <v>0</v>
      </c>
      <c r="GC258" s="1058">
        <f t="shared" si="1766"/>
        <v>0</v>
      </c>
      <c r="GE258" s="1058">
        <v>2</v>
      </c>
      <c r="GF258" s="1058">
        <v>0</v>
      </c>
      <c r="GG258" s="424"/>
      <c r="GH258" s="424"/>
      <c r="GI258" s="424"/>
      <c r="GJ258" s="424"/>
      <c r="GL258" s="559"/>
      <c r="GM258" s="559"/>
      <c r="GN258" s="434"/>
      <c r="GO258" s="431"/>
      <c r="GP258" s="18"/>
      <c r="GQ258" s="406"/>
      <c r="GR258" s="422"/>
    </row>
    <row r="259" spans="1:200" ht="24.95" customHeight="1" x14ac:dyDescent="0.45">
      <c r="A259" s="424"/>
      <c r="B259" s="957"/>
      <c r="C259" s="958"/>
      <c r="D259" s="867"/>
      <c r="E259" s="612"/>
      <c r="F259" s="612"/>
      <c r="G259" s="606"/>
      <c r="H259" s="607"/>
      <c r="I259" s="607"/>
      <c r="J259" s="747"/>
      <c r="K259" s="607"/>
      <c r="L259" s="71"/>
      <c r="M259" s="608">
        <f t="shared" si="2190"/>
        <v>0</v>
      </c>
      <c r="N259" s="70"/>
      <c r="O259" s="852"/>
      <c r="P259" s="866"/>
      <c r="Q259" s="852"/>
      <c r="R259" s="866"/>
      <c r="S259" s="852"/>
      <c r="T259" s="866"/>
      <c r="U259" s="867"/>
      <c r="V259" s="866"/>
      <c r="W259" s="867"/>
      <c r="X259" s="852"/>
      <c r="Y259" s="852"/>
      <c r="Z259" s="866"/>
      <c r="AA259" s="867"/>
      <c r="AB259" s="866"/>
      <c r="AC259" s="852"/>
      <c r="AD259" s="866"/>
      <c r="AE259" s="855"/>
      <c r="AF259" s="866"/>
      <c r="AG259" s="867"/>
      <c r="AH259" s="866"/>
      <c r="AI259" s="867"/>
      <c r="AJ259" s="866"/>
      <c r="AK259" s="867"/>
      <c r="AL259" s="866"/>
      <c r="AM259" s="852"/>
      <c r="AN259" s="866"/>
      <c r="AO259" s="867"/>
      <c r="AP259" s="866"/>
      <c r="AQ259" s="852"/>
      <c r="AR259" s="866"/>
      <c r="AS259" s="852"/>
      <c r="AT259" s="866"/>
      <c r="AU259" s="867"/>
      <c r="AV259" s="866"/>
      <c r="AW259" s="867"/>
      <c r="AX259" s="866"/>
      <c r="AY259" s="867"/>
      <c r="AZ259" s="866"/>
      <c r="BA259" s="867"/>
      <c r="BB259" s="866"/>
      <c r="BC259" s="867"/>
      <c r="BD259" s="866"/>
      <c r="BE259" s="867"/>
      <c r="BF259" s="867"/>
      <c r="BG259" s="867">
        <f t="shared" si="2191"/>
        <v>0</v>
      </c>
      <c r="BH259" s="84"/>
      <c r="BI259" s="424"/>
      <c r="BJ259" s="424"/>
      <c r="BK259" s="424"/>
      <c r="BL259" s="424"/>
      <c r="BM259" s="424"/>
      <c r="BN259" s="957"/>
      <c r="BO259" s="958"/>
      <c r="BP259" s="867"/>
      <c r="BQ259" s="612"/>
      <c r="BR259" s="612"/>
      <c r="BS259" s="606"/>
      <c r="BT259" s="607"/>
      <c r="BU259" s="607"/>
      <c r="BV259" s="747"/>
      <c r="BW259" s="747"/>
      <c r="BX259" s="71"/>
      <c r="BY259" s="608">
        <f t="shared" ref="BY259:BY267" si="2192">SUM(BZ259+CB259+CF259+CH259+DD259*2)</f>
        <v>0</v>
      </c>
      <c r="BZ259" s="70"/>
      <c r="CA259" s="767"/>
      <c r="CB259" s="796"/>
      <c r="CC259" s="767"/>
      <c r="CD259" s="796"/>
      <c r="CE259" s="767"/>
      <c r="CF259" s="780"/>
      <c r="CG259" s="612"/>
      <c r="CH259" s="780"/>
      <c r="CI259" s="612"/>
      <c r="CJ259" s="612"/>
      <c r="CK259" s="767"/>
      <c r="CL259" s="780"/>
      <c r="CM259" s="612"/>
      <c r="CN259" s="780"/>
      <c r="CO259" s="767"/>
      <c r="CP259" s="780"/>
      <c r="CQ259" s="770"/>
      <c r="CR259" s="780"/>
      <c r="CS259" s="612"/>
      <c r="CT259" s="780"/>
      <c r="CU259" s="612"/>
      <c r="CV259" s="780"/>
      <c r="CW259" s="612"/>
      <c r="CX259" s="780"/>
      <c r="CY259" s="767"/>
      <c r="CZ259" s="780"/>
      <c r="DA259" s="612"/>
      <c r="DB259" s="780"/>
      <c r="DC259" s="767"/>
      <c r="DD259" s="780"/>
      <c r="DE259" s="612"/>
      <c r="DF259" s="780"/>
      <c r="DG259" s="612"/>
      <c r="DH259" s="780"/>
      <c r="DI259" s="612"/>
      <c r="DJ259" s="780"/>
      <c r="DK259" s="612"/>
      <c r="DL259" s="780"/>
      <c r="DM259" s="612"/>
      <c r="DN259" s="780"/>
      <c r="DO259" s="612"/>
      <c r="DP259" s="780"/>
      <c r="DQ259" s="612"/>
      <c r="DR259" s="612"/>
      <c r="DS259" s="612">
        <f t="shared" ref="DS259:DS267" si="2193">SUM(DA259+DQ259+DO259+DM259+DK259+DI259+DE259+DC259+CW259+CY259+CU259+CS259+CQ259+CO259+CM259+CK259+CJ259+CI259+CG259+CC259+CA259+CE259+DG259)</f>
        <v>0</v>
      </c>
      <c r="DT259" s="84"/>
      <c r="DU259" s="424"/>
      <c r="DV259" s="424"/>
      <c r="DW259" s="424"/>
      <c r="DX259" s="424"/>
      <c r="DY259" s="424"/>
      <c r="DZ259" s="971"/>
      <c r="EA259" s="965"/>
      <c r="EB259" s="611"/>
      <c r="EC259" s="424"/>
      <c r="ED259" s="424"/>
      <c r="EE259" s="424"/>
      <c r="EF259" s="424"/>
      <c r="EG259" s="424"/>
      <c r="EH259" s="424"/>
      <c r="EI259" s="424"/>
      <c r="EJ259" s="429">
        <f t="shared" si="1721"/>
        <v>0</v>
      </c>
      <c r="EK259" s="429">
        <f t="shared" si="1722"/>
        <v>0</v>
      </c>
      <c r="EL259" s="429">
        <f t="shared" si="1723"/>
        <v>0</v>
      </c>
      <c r="EM259" s="1058">
        <f t="shared" si="1724"/>
        <v>0</v>
      </c>
      <c r="EN259" s="1058">
        <f t="shared" si="1725"/>
        <v>0</v>
      </c>
      <c r="EO259" s="1058">
        <f t="shared" si="1726"/>
        <v>0</v>
      </c>
      <c r="EP259" s="1058">
        <f t="shared" si="1727"/>
        <v>0</v>
      </c>
      <c r="EQ259" s="1058">
        <f t="shared" si="1728"/>
        <v>0</v>
      </c>
      <c r="ER259" s="1058">
        <f t="shared" si="1729"/>
        <v>0</v>
      </c>
      <c r="ES259" s="1058">
        <f t="shared" si="1730"/>
        <v>0</v>
      </c>
      <c r="ET259" s="1058">
        <f t="shared" si="1731"/>
        <v>0</v>
      </c>
      <c r="EU259" s="1058">
        <f t="shared" si="1732"/>
        <v>0</v>
      </c>
      <c r="EV259" s="1058">
        <f t="shared" si="1733"/>
        <v>0</v>
      </c>
      <c r="EW259" s="1058">
        <f t="shared" si="1734"/>
        <v>0</v>
      </c>
      <c r="EX259" s="1058">
        <f t="shared" si="1735"/>
        <v>0</v>
      </c>
      <c r="EY259" s="1058">
        <f t="shared" si="1736"/>
        <v>0</v>
      </c>
      <c r="EZ259" s="1058">
        <f t="shared" si="1737"/>
        <v>0</v>
      </c>
      <c r="FA259" s="1058">
        <f t="shared" si="1738"/>
        <v>0</v>
      </c>
      <c r="FB259" s="1058">
        <f t="shared" si="1739"/>
        <v>0</v>
      </c>
      <c r="FC259" s="1058">
        <f t="shared" si="1740"/>
        <v>0</v>
      </c>
      <c r="FD259" s="1058">
        <f t="shared" si="1741"/>
        <v>0</v>
      </c>
      <c r="FE259" s="1058">
        <f t="shared" si="1742"/>
        <v>0</v>
      </c>
      <c r="FF259" s="1058">
        <f t="shared" si="1743"/>
        <v>0</v>
      </c>
      <c r="FG259" s="1058">
        <f t="shared" si="1744"/>
        <v>0</v>
      </c>
      <c r="FH259" s="1058">
        <f t="shared" si="1745"/>
        <v>0</v>
      </c>
      <c r="FI259" s="1058">
        <f t="shared" si="1746"/>
        <v>0</v>
      </c>
      <c r="FJ259" s="1058">
        <f t="shared" si="1747"/>
        <v>0</v>
      </c>
      <c r="FK259" s="1058">
        <f t="shared" si="1748"/>
        <v>0</v>
      </c>
      <c r="FL259" s="1058">
        <f t="shared" si="1749"/>
        <v>0</v>
      </c>
      <c r="FM259" s="1058">
        <f t="shared" si="1750"/>
        <v>0</v>
      </c>
      <c r="FN259" s="1058">
        <f t="shared" si="1751"/>
        <v>0</v>
      </c>
      <c r="FO259" s="1059">
        <f t="shared" si="1752"/>
        <v>0</v>
      </c>
      <c r="FP259" s="1058">
        <f t="shared" si="1753"/>
        <v>0</v>
      </c>
      <c r="FQ259" s="1058">
        <f t="shared" si="1754"/>
        <v>0</v>
      </c>
      <c r="FR259" s="1058">
        <f t="shared" si="1755"/>
        <v>0</v>
      </c>
      <c r="FS259" s="1058">
        <f t="shared" si="1756"/>
        <v>0</v>
      </c>
      <c r="FT259" s="1058">
        <f t="shared" si="1757"/>
        <v>0</v>
      </c>
      <c r="FU259" s="1058">
        <f t="shared" si="1758"/>
        <v>0</v>
      </c>
      <c r="FV259" s="1058">
        <f t="shared" si="1759"/>
        <v>0</v>
      </c>
      <c r="FW259" s="1058">
        <f t="shared" si="1760"/>
        <v>0</v>
      </c>
      <c r="FX259" s="1058">
        <f t="shared" si="1761"/>
        <v>0</v>
      </c>
      <c r="FY259" s="1058">
        <f t="shared" si="1762"/>
        <v>0</v>
      </c>
      <c r="FZ259" s="1058">
        <f t="shared" si="1763"/>
        <v>0</v>
      </c>
      <c r="GA259" s="1058">
        <f t="shared" si="1764"/>
        <v>0</v>
      </c>
      <c r="GB259" s="1058">
        <f t="shared" si="1765"/>
        <v>0</v>
      </c>
      <c r="GC259" s="1058">
        <f t="shared" si="1766"/>
        <v>0</v>
      </c>
      <c r="GE259" s="1058">
        <v>0</v>
      </c>
      <c r="GF259" s="1058">
        <v>0</v>
      </c>
      <c r="GG259" s="424"/>
      <c r="GH259" s="424"/>
      <c r="GI259" s="424"/>
      <c r="GJ259" s="424"/>
      <c r="GL259" s="559"/>
      <c r="GM259" s="559"/>
      <c r="GN259" s="434"/>
      <c r="GO259" s="431"/>
      <c r="GP259" s="18"/>
      <c r="GQ259" s="406"/>
      <c r="GR259" s="422"/>
    </row>
    <row r="260" spans="1:200" ht="24.95" customHeight="1" x14ac:dyDescent="0.45">
      <c r="A260" s="424"/>
      <c r="B260" s="971"/>
      <c r="C260" s="965"/>
      <c r="D260" s="611"/>
      <c r="E260" s="179"/>
      <c r="F260" s="179"/>
      <c r="G260" s="179"/>
      <c r="H260" s="179"/>
      <c r="I260" s="179"/>
      <c r="J260" s="661"/>
      <c r="K260" s="179"/>
      <c r="L260" s="285"/>
      <c r="M260" s="608">
        <f t="shared" si="2190"/>
        <v>0</v>
      </c>
      <c r="N260" s="70"/>
      <c r="O260" s="852"/>
      <c r="P260" s="866"/>
      <c r="Q260" s="852"/>
      <c r="R260" s="866"/>
      <c r="S260" s="852"/>
      <c r="T260" s="866"/>
      <c r="U260" s="867"/>
      <c r="V260" s="866"/>
      <c r="W260" s="867"/>
      <c r="X260" s="852"/>
      <c r="Y260" s="852"/>
      <c r="Z260" s="866"/>
      <c r="AA260" s="867"/>
      <c r="AB260" s="866"/>
      <c r="AC260" s="852"/>
      <c r="AD260" s="866"/>
      <c r="AE260" s="855"/>
      <c r="AF260" s="866"/>
      <c r="AG260" s="867"/>
      <c r="AH260" s="866"/>
      <c r="AI260" s="867"/>
      <c r="AJ260" s="866"/>
      <c r="AK260" s="867"/>
      <c r="AL260" s="866"/>
      <c r="AM260" s="852"/>
      <c r="AN260" s="866"/>
      <c r="AO260" s="867"/>
      <c r="AP260" s="866"/>
      <c r="AQ260" s="852"/>
      <c r="AR260" s="866"/>
      <c r="AS260" s="852"/>
      <c r="AT260" s="866"/>
      <c r="AU260" s="867"/>
      <c r="AV260" s="866"/>
      <c r="AW260" s="867"/>
      <c r="AX260" s="866"/>
      <c r="AY260" s="867"/>
      <c r="AZ260" s="866"/>
      <c r="BA260" s="867"/>
      <c r="BB260" s="866"/>
      <c r="BC260" s="867"/>
      <c r="BD260" s="866"/>
      <c r="BE260" s="867"/>
      <c r="BF260" s="867"/>
      <c r="BG260" s="867">
        <f t="shared" si="2191"/>
        <v>0</v>
      </c>
      <c r="BH260" s="84"/>
      <c r="BI260" s="424"/>
      <c r="BJ260" s="424"/>
      <c r="BK260" s="424"/>
      <c r="BL260" s="424"/>
      <c r="BM260" s="424"/>
      <c r="BN260" s="971"/>
      <c r="BO260" s="965"/>
      <c r="BP260" s="611"/>
      <c r="BQ260" s="179"/>
      <c r="BR260" s="179"/>
      <c r="BS260" s="179"/>
      <c r="BT260" s="179"/>
      <c r="BU260" s="179"/>
      <c r="BV260" s="661"/>
      <c r="BW260" s="661"/>
      <c r="BX260" s="285"/>
      <c r="BY260" s="608">
        <f t="shared" si="2192"/>
        <v>0</v>
      </c>
      <c r="BZ260" s="70"/>
      <c r="CA260" s="767"/>
      <c r="CB260" s="796"/>
      <c r="CC260" s="767"/>
      <c r="CD260" s="796"/>
      <c r="CE260" s="767"/>
      <c r="CF260" s="780"/>
      <c r="CG260" s="612"/>
      <c r="CH260" s="780"/>
      <c r="CI260" s="612"/>
      <c r="CJ260" s="612"/>
      <c r="CK260" s="767"/>
      <c r="CL260" s="780"/>
      <c r="CM260" s="612"/>
      <c r="CN260" s="780"/>
      <c r="CO260" s="767"/>
      <c r="CP260" s="780"/>
      <c r="CQ260" s="770"/>
      <c r="CR260" s="780"/>
      <c r="CS260" s="612"/>
      <c r="CT260" s="780"/>
      <c r="CU260" s="612"/>
      <c r="CV260" s="780"/>
      <c r="CW260" s="612"/>
      <c r="CX260" s="780"/>
      <c r="CY260" s="767"/>
      <c r="CZ260" s="780"/>
      <c r="DA260" s="612"/>
      <c r="DB260" s="780"/>
      <c r="DC260" s="767"/>
      <c r="DD260" s="780"/>
      <c r="DE260" s="612"/>
      <c r="DF260" s="780"/>
      <c r="DG260" s="612"/>
      <c r="DH260" s="780"/>
      <c r="DI260" s="612"/>
      <c r="DJ260" s="780"/>
      <c r="DK260" s="612"/>
      <c r="DL260" s="780"/>
      <c r="DM260" s="612"/>
      <c r="DN260" s="780"/>
      <c r="DO260" s="612"/>
      <c r="DP260" s="780"/>
      <c r="DQ260" s="612"/>
      <c r="DR260" s="612"/>
      <c r="DS260" s="612">
        <f t="shared" si="2193"/>
        <v>0</v>
      </c>
      <c r="DT260" s="84"/>
      <c r="DU260" s="424"/>
      <c r="DV260" s="424"/>
      <c r="DW260" s="424"/>
      <c r="DX260" s="424"/>
      <c r="DY260" s="424"/>
      <c r="DZ260" s="971"/>
      <c r="EA260" s="965"/>
      <c r="EB260" s="611"/>
      <c r="EC260" s="424"/>
      <c r="ED260" s="424"/>
      <c r="EE260" s="424"/>
      <c r="EF260" s="424"/>
      <c r="EG260" s="424"/>
      <c r="EH260" s="424"/>
      <c r="EI260" s="424"/>
      <c r="EJ260" s="429">
        <f t="shared" si="1721"/>
        <v>0</v>
      </c>
      <c r="EK260" s="429">
        <f t="shared" si="1722"/>
        <v>0</v>
      </c>
      <c r="EL260" s="429">
        <f t="shared" si="1723"/>
        <v>0</v>
      </c>
      <c r="EM260" s="1058">
        <f t="shared" si="1724"/>
        <v>0</v>
      </c>
      <c r="EN260" s="1058">
        <f t="shared" si="1725"/>
        <v>0</v>
      </c>
      <c r="EO260" s="1058">
        <f t="shared" si="1726"/>
        <v>0</v>
      </c>
      <c r="EP260" s="1058">
        <f t="shared" si="1727"/>
        <v>0</v>
      </c>
      <c r="EQ260" s="1058">
        <f t="shared" si="1728"/>
        <v>0</v>
      </c>
      <c r="ER260" s="1058">
        <f t="shared" si="1729"/>
        <v>0</v>
      </c>
      <c r="ES260" s="1058">
        <f t="shared" si="1730"/>
        <v>0</v>
      </c>
      <c r="ET260" s="1058">
        <f t="shared" si="1731"/>
        <v>0</v>
      </c>
      <c r="EU260" s="1058">
        <f t="shared" si="1732"/>
        <v>0</v>
      </c>
      <c r="EV260" s="1058">
        <f t="shared" si="1733"/>
        <v>0</v>
      </c>
      <c r="EW260" s="1058">
        <f t="shared" si="1734"/>
        <v>0</v>
      </c>
      <c r="EX260" s="1058">
        <f t="shared" si="1735"/>
        <v>0</v>
      </c>
      <c r="EY260" s="1058">
        <f t="shared" si="1736"/>
        <v>0</v>
      </c>
      <c r="EZ260" s="1058">
        <f t="shared" si="1737"/>
        <v>0</v>
      </c>
      <c r="FA260" s="1058">
        <f t="shared" si="1738"/>
        <v>0</v>
      </c>
      <c r="FB260" s="1058">
        <f t="shared" si="1739"/>
        <v>0</v>
      </c>
      <c r="FC260" s="1058">
        <f t="shared" si="1740"/>
        <v>0</v>
      </c>
      <c r="FD260" s="1058">
        <f t="shared" si="1741"/>
        <v>0</v>
      </c>
      <c r="FE260" s="1058">
        <f t="shared" si="1742"/>
        <v>0</v>
      </c>
      <c r="FF260" s="1058">
        <f t="shared" si="1743"/>
        <v>0</v>
      </c>
      <c r="FG260" s="1058">
        <f t="shared" si="1744"/>
        <v>0</v>
      </c>
      <c r="FH260" s="1058">
        <f t="shared" si="1745"/>
        <v>0</v>
      </c>
      <c r="FI260" s="1058">
        <f t="shared" si="1746"/>
        <v>0</v>
      </c>
      <c r="FJ260" s="1058">
        <f t="shared" si="1747"/>
        <v>0</v>
      </c>
      <c r="FK260" s="1058">
        <f t="shared" si="1748"/>
        <v>0</v>
      </c>
      <c r="FL260" s="1058">
        <f t="shared" si="1749"/>
        <v>0</v>
      </c>
      <c r="FM260" s="1058">
        <f t="shared" si="1750"/>
        <v>0</v>
      </c>
      <c r="FN260" s="1058">
        <f t="shared" si="1751"/>
        <v>0</v>
      </c>
      <c r="FO260" s="1059">
        <f t="shared" si="1752"/>
        <v>0</v>
      </c>
      <c r="FP260" s="1058">
        <f t="shared" si="1753"/>
        <v>0</v>
      </c>
      <c r="FQ260" s="1058">
        <f t="shared" si="1754"/>
        <v>0</v>
      </c>
      <c r="FR260" s="1058">
        <f t="shared" si="1755"/>
        <v>0</v>
      </c>
      <c r="FS260" s="1058">
        <f t="shared" si="1756"/>
        <v>0</v>
      </c>
      <c r="FT260" s="1058">
        <f t="shared" si="1757"/>
        <v>0</v>
      </c>
      <c r="FU260" s="1058">
        <f t="shared" si="1758"/>
        <v>0</v>
      </c>
      <c r="FV260" s="1058">
        <f t="shared" si="1759"/>
        <v>0</v>
      </c>
      <c r="FW260" s="1058">
        <f t="shared" si="1760"/>
        <v>0</v>
      </c>
      <c r="FX260" s="1058">
        <f t="shared" si="1761"/>
        <v>0</v>
      </c>
      <c r="FY260" s="1058">
        <f t="shared" si="1762"/>
        <v>0</v>
      </c>
      <c r="FZ260" s="1058">
        <f t="shared" si="1763"/>
        <v>0</v>
      </c>
      <c r="GA260" s="1058">
        <f t="shared" si="1764"/>
        <v>0</v>
      </c>
      <c r="GB260" s="1058">
        <f t="shared" si="1765"/>
        <v>0</v>
      </c>
      <c r="GC260" s="1058">
        <f t="shared" si="1766"/>
        <v>0</v>
      </c>
      <c r="GE260" s="1058">
        <v>0</v>
      </c>
      <c r="GF260" s="1058">
        <v>0</v>
      </c>
      <c r="GG260" s="424"/>
      <c r="GH260" s="424"/>
      <c r="GI260" s="424"/>
      <c r="GJ260" s="424"/>
      <c r="GL260" s="559"/>
      <c r="GM260" s="559"/>
      <c r="GN260" s="146"/>
      <c r="GO260" s="431"/>
      <c r="GP260" s="53"/>
      <c r="GQ260" s="406"/>
      <c r="GR260" s="422"/>
    </row>
    <row r="261" spans="1:200" ht="24.95" customHeight="1" x14ac:dyDescent="0.45">
      <c r="A261" s="424"/>
      <c r="B261" s="971"/>
      <c r="C261" s="965"/>
      <c r="D261" s="611"/>
      <c r="E261" s="40"/>
      <c r="F261" s="40"/>
      <c r="G261" s="40"/>
      <c r="H261" s="40"/>
      <c r="I261" s="40"/>
      <c r="J261" s="660"/>
      <c r="K261" s="40"/>
      <c r="L261" s="49"/>
      <c r="M261" s="608">
        <f t="shared" si="2190"/>
        <v>0</v>
      </c>
      <c r="N261" s="70"/>
      <c r="O261" s="852"/>
      <c r="P261" s="866"/>
      <c r="Q261" s="852"/>
      <c r="R261" s="866"/>
      <c r="S261" s="852"/>
      <c r="T261" s="866"/>
      <c r="U261" s="867"/>
      <c r="V261" s="866"/>
      <c r="W261" s="867"/>
      <c r="X261" s="852"/>
      <c r="Y261" s="852"/>
      <c r="Z261" s="866"/>
      <c r="AA261" s="867"/>
      <c r="AB261" s="866"/>
      <c r="AC261" s="852"/>
      <c r="AD261" s="866"/>
      <c r="AE261" s="855"/>
      <c r="AF261" s="866"/>
      <c r="AG261" s="867"/>
      <c r="AH261" s="866"/>
      <c r="AI261" s="867"/>
      <c r="AJ261" s="866"/>
      <c r="AK261" s="867"/>
      <c r="AL261" s="866"/>
      <c r="AM261" s="852"/>
      <c r="AN261" s="866"/>
      <c r="AO261" s="867"/>
      <c r="AP261" s="866"/>
      <c r="AQ261" s="852"/>
      <c r="AR261" s="866"/>
      <c r="AS261" s="852"/>
      <c r="AT261" s="866"/>
      <c r="AU261" s="867"/>
      <c r="AV261" s="866"/>
      <c r="AW261" s="867"/>
      <c r="AX261" s="866"/>
      <c r="AY261" s="867"/>
      <c r="AZ261" s="866"/>
      <c r="BA261" s="867"/>
      <c r="BB261" s="866"/>
      <c r="BC261" s="867"/>
      <c r="BD261" s="866"/>
      <c r="BE261" s="867"/>
      <c r="BF261" s="867"/>
      <c r="BG261" s="867">
        <f t="shared" si="2191"/>
        <v>0</v>
      </c>
      <c r="BH261" s="84"/>
      <c r="BI261" s="424"/>
      <c r="BJ261" s="424"/>
      <c r="BK261" s="424"/>
      <c r="BL261" s="424"/>
      <c r="BM261" s="424"/>
      <c r="BN261" s="971"/>
      <c r="BO261" s="965"/>
      <c r="BP261" s="611"/>
      <c r="BQ261" s="40"/>
      <c r="BR261" s="40"/>
      <c r="BS261" s="40"/>
      <c r="BT261" s="40"/>
      <c r="BU261" s="40"/>
      <c r="BV261" s="660"/>
      <c r="BW261" s="660"/>
      <c r="BX261" s="49"/>
      <c r="BY261" s="608">
        <f t="shared" si="2192"/>
        <v>0</v>
      </c>
      <c r="BZ261" s="70"/>
      <c r="CA261" s="767"/>
      <c r="CB261" s="796"/>
      <c r="CC261" s="767"/>
      <c r="CD261" s="796"/>
      <c r="CE261" s="767"/>
      <c r="CF261" s="780"/>
      <c r="CG261" s="612"/>
      <c r="CH261" s="780"/>
      <c r="CI261" s="612"/>
      <c r="CJ261" s="612"/>
      <c r="CK261" s="767"/>
      <c r="CL261" s="780"/>
      <c r="CM261" s="612"/>
      <c r="CN261" s="780"/>
      <c r="CO261" s="767"/>
      <c r="CP261" s="780"/>
      <c r="CQ261" s="770"/>
      <c r="CR261" s="780"/>
      <c r="CS261" s="612"/>
      <c r="CT261" s="780"/>
      <c r="CU261" s="612"/>
      <c r="CV261" s="780"/>
      <c r="CW261" s="612"/>
      <c r="CX261" s="780"/>
      <c r="CY261" s="767"/>
      <c r="CZ261" s="780"/>
      <c r="DA261" s="612"/>
      <c r="DB261" s="780"/>
      <c r="DC261" s="767"/>
      <c r="DD261" s="780"/>
      <c r="DE261" s="612"/>
      <c r="DF261" s="780"/>
      <c r="DG261" s="612"/>
      <c r="DH261" s="780"/>
      <c r="DI261" s="612"/>
      <c r="DJ261" s="780"/>
      <c r="DK261" s="612"/>
      <c r="DL261" s="780"/>
      <c r="DM261" s="612"/>
      <c r="DN261" s="780"/>
      <c r="DO261" s="612"/>
      <c r="DP261" s="780"/>
      <c r="DQ261" s="612"/>
      <c r="DR261" s="612"/>
      <c r="DS261" s="612">
        <f t="shared" si="2193"/>
        <v>0</v>
      </c>
      <c r="DT261" s="84"/>
      <c r="DU261" s="424"/>
      <c r="DV261" s="424"/>
      <c r="DW261" s="424"/>
      <c r="DX261" s="424"/>
      <c r="DY261" s="424"/>
      <c r="DZ261" s="971"/>
      <c r="EA261" s="965"/>
      <c r="EB261" s="611"/>
      <c r="EC261" s="424"/>
      <c r="ED261" s="424"/>
      <c r="EE261" s="424"/>
      <c r="EF261" s="424"/>
      <c r="EG261" s="424"/>
      <c r="EH261" s="424"/>
      <c r="EI261" s="424"/>
      <c r="EJ261" s="429">
        <f t="shared" si="1721"/>
        <v>0</v>
      </c>
      <c r="EK261" s="429">
        <f t="shared" si="1722"/>
        <v>0</v>
      </c>
      <c r="EL261" s="429">
        <f t="shared" si="1723"/>
        <v>0</v>
      </c>
      <c r="EM261" s="1058">
        <f t="shared" si="1724"/>
        <v>0</v>
      </c>
      <c r="EN261" s="1058">
        <f t="shared" si="1725"/>
        <v>0</v>
      </c>
      <c r="EO261" s="1058">
        <f t="shared" si="1726"/>
        <v>0</v>
      </c>
      <c r="EP261" s="1058">
        <f t="shared" si="1727"/>
        <v>0</v>
      </c>
      <c r="EQ261" s="1058">
        <f t="shared" si="1728"/>
        <v>0</v>
      </c>
      <c r="ER261" s="1058">
        <f t="shared" si="1729"/>
        <v>0</v>
      </c>
      <c r="ES261" s="1058">
        <f t="shared" si="1730"/>
        <v>0</v>
      </c>
      <c r="ET261" s="1058">
        <f t="shared" si="1731"/>
        <v>0</v>
      </c>
      <c r="EU261" s="1058">
        <f t="shared" si="1732"/>
        <v>0</v>
      </c>
      <c r="EV261" s="1058">
        <f t="shared" si="1733"/>
        <v>0</v>
      </c>
      <c r="EW261" s="1058">
        <f t="shared" si="1734"/>
        <v>0</v>
      </c>
      <c r="EX261" s="1058">
        <f t="shared" si="1735"/>
        <v>0</v>
      </c>
      <c r="EY261" s="1058">
        <f t="shared" si="1736"/>
        <v>0</v>
      </c>
      <c r="EZ261" s="1058">
        <f t="shared" si="1737"/>
        <v>0</v>
      </c>
      <c r="FA261" s="1058">
        <f t="shared" si="1738"/>
        <v>0</v>
      </c>
      <c r="FB261" s="1058">
        <f t="shared" si="1739"/>
        <v>0</v>
      </c>
      <c r="FC261" s="1058">
        <f t="shared" si="1740"/>
        <v>0</v>
      </c>
      <c r="FD261" s="1058">
        <f t="shared" si="1741"/>
        <v>0</v>
      </c>
      <c r="FE261" s="1058">
        <f t="shared" si="1742"/>
        <v>0</v>
      </c>
      <c r="FF261" s="1058">
        <f t="shared" si="1743"/>
        <v>0</v>
      </c>
      <c r="FG261" s="1058">
        <f t="shared" si="1744"/>
        <v>0</v>
      </c>
      <c r="FH261" s="1058">
        <f t="shared" si="1745"/>
        <v>0</v>
      </c>
      <c r="FI261" s="1058">
        <f t="shared" si="1746"/>
        <v>0</v>
      </c>
      <c r="FJ261" s="1058">
        <f t="shared" si="1747"/>
        <v>0</v>
      </c>
      <c r="FK261" s="1058">
        <f t="shared" si="1748"/>
        <v>0</v>
      </c>
      <c r="FL261" s="1058">
        <f t="shared" si="1749"/>
        <v>0</v>
      </c>
      <c r="FM261" s="1058">
        <f t="shared" si="1750"/>
        <v>0</v>
      </c>
      <c r="FN261" s="1058">
        <f t="shared" si="1751"/>
        <v>0</v>
      </c>
      <c r="FO261" s="1059">
        <f t="shared" si="1752"/>
        <v>0</v>
      </c>
      <c r="FP261" s="1058">
        <f t="shared" si="1753"/>
        <v>0</v>
      </c>
      <c r="FQ261" s="1058">
        <f t="shared" si="1754"/>
        <v>0</v>
      </c>
      <c r="FR261" s="1058">
        <f t="shared" si="1755"/>
        <v>0</v>
      </c>
      <c r="FS261" s="1058">
        <f t="shared" si="1756"/>
        <v>0</v>
      </c>
      <c r="FT261" s="1058">
        <f t="shared" si="1757"/>
        <v>0</v>
      </c>
      <c r="FU261" s="1058">
        <f t="shared" si="1758"/>
        <v>0</v>
      </c>
      <c r="FV261" s="1058">
        <f t="shared" si="1759"/>
        <v>0</v>
      </c>
      <c r="FW261" s="1058">
        <f t="shared" si="1760"/>
        <v>0</v>
      </c>
      <c r="FX261" s="1058">
        <f t="shared" si="1761"/>
        <v>0</v>
      </c>
      <c r="FY261" s="1058">
        <f t="shared" si="1762"/>
        <v>0</v>
      </c>
      <c r="FZ261" s="1058">
        <f t="shared" si="1763"/>
        <v>0</v>
      </c>
      <c r="GA261" s="1058">
        <f t="shared" si="1764"/>
        <v>0</v>
      </c>
      <c r="GB261" s="1058">
        <f t="shared" si="1765"/>
        <v>0</v>
      </c>
      <c r="GC261" s="1058">
        <f t="shared" si="1766"/>
        <v>0</v>
      </c>
      <c r="GE261" s="1058">
        <v>0</v>
      </c>
      <c r="GF261" s="1058">
        <v>0</v>
      </c>
      <c r="GG261" s="424"/>
      <c r="GH261" s="424"/>
      <c r="GI261" s="424"/>
      <c r="GJ261" s="424"/>
      <c r="GL261" s="559"/>
      <c r="GM261" s="559"/>
      <c r="GN261" s="434"/>
      <c r="GO261" s="431"/>
      <c r="GP261" s="18"/>
      <c r="GQ261" s="406"/>
      <c r="GR261" s="422"/>
    </row>
    <row r="262" spans="1:200" ht="24.95" customHeight="1" x14ac:dyDescent="0.45">
      <c r="A262" s="424"/>
      <c r="B262" s="965"/>
      <c r="C262" s="965"/>
      <c r="D262" s="764"/>
      <c r="E262" s="424"/>
      <c r="F262" s="424"/>
      <c r="G262" s="424"/>
      <c r="H262" s="424"/>
      <c r="I262" s="424"/>
      <c r="J262" s="541"/>
      <c r="K262" s="424"/>
      <c r="L262" s="424"/>
      <c r="M262" s="608">
        <f t="shared" si="2190"/>
        <v>0</v>
      </c>
      <c r="N262" s="70"/>
      <c r="O262" s="852"/>
      <c r="P262" s="866"/>
      <c r="Q262" s="852"/>
      <c r="R262" s="866"/>
      <c r="S262" s="852"/>
      <c r="T262" s="866"/>
      <c r="U262" s="867"/>
      <c r="V262" s="866"/>
      <c r="W262" s="867"/>
      <c r="X262" s="852"/>
      <c r="Y262" s="852"/>
      <c r="Z262" s="866"/>
      <c r="AA262" s="867"/>
      <c r="AB262" s="866"/>
      <c r="AC262" s="852"/>
      <c r="AD262" s="866"/>
      <c r="AE262" s="855"/>
      <c r="AF262" s="866"/>
      <c r="AG262" s="867"/>
      <c r="AH262" s="866"/>
      <c r="AI262" s="867"/>
      <c r="AJ262" s="866"/>
      <c r="AK262" s="867"/>
      <c r="AL262" s="866"/>
      <c r="AM262" s="852"/>
      <c r="AN262" s="866"/>
      <c r="AO262" s="867"/>
      <c r="AP262" s="866"/>
      <c r="AQ262" s="852"/>
      <c r="AR262" s="866"/>
      <c r="AS262" s="852"/>
      <c r="AT262" s="866"/>
      <c r="AU262" s="867"/>
      <c r="AV262" s="866"/>
      <c r="AW262" s="867"/>
      <c r="AX262" s="866"/>
      <c r="AY262" s="867"/>
      <c r="AZ262" s="866"/>
      <c r="BA262" s="867"/>
      <c r="BB262" s="866"/>
      <c r="BC262" s="867"/>
      <c r="BD262" s="866"/>
      <c r="BE262" s="867"/>
      <c r="BF262" s="867"/>
      <c r="BG262" s="867">
        <f t="shared" si="2191"/>
        <v>0</v>
      </c>
      <c r="BH262" s="84"/>
      <c r="BI262" s="424"/>
      <c r="BJ262" s="424"/>
      <c r="BK262" s="424"/>
      <c r="BL262" s="424"/>
      <c r="BM262" s="424"/>
      <c r="BN262" s="965"/>
      <c r="BO262" s="965"/>
      <c r="BP262" s="764"/>
      <c r="BQ262" s="424"/>
      <c r="BR262" s="424"/>
      <c r="BS262" s="424"/>
      <c r="BT262" s="424"/>
      <c r="BU262" s="424"/>
      <c r="BV262" s="541"/>
      <c r="BW262" s="541"/>
      <c r="BX262" s="424"/>
      <c r="BY262" s="608">
        <f t="shared" si="2192"/>
        <v>0</v>
      </c>
      <c r="BZ262" s="70"/>
      <c r="CA262" s="767"/>
      <c r="CB262" s="796"/>
      <c r="CC262" s="767"/>
      <c r="CD262" s="796"/>
      <c r="CE262" s="767"/>
      <c r="CF262" s="780"/>
      <c r="CG262" s="612"/>
      <c r="CH262" s="780"/>
      <c r="CI262" s="612"/>
      <c r="CJ262" s="612"/>
      <c r="CK262" s="767"/>
      <c r="CL262" s="780"/>
      <c r="CM262" s="612"/>
      <c r="CN262" s="780"/>
      <c r="CO262" s="767"/>
      <c r="CP262" s="780"/>
      <c r="CQ262" s="770"/>
      <c r="CR262" s="780"/>
      <c r="CS262" s="612"/>
      <c r="CT262" s="780"/>
      <c r="CU262" s="612"/>
      <c r="CV262" s="780"/>
      <c r="CW262" s="612"/>
      <c r="CX262" s="780"/>
      <c r="CY262" s="767"/>
      <c r="CZ262" s="780"/>
      <c r="DA262" s="612"/>
      <c r="DB262" s="780"/>
      <c r="DC262" s="767"/>
      <c r="DD262" s="780"/>
      <c r="DE262" s="612"/>
      <c r="DF262" s="780"/>
      <c r="DG262" s="612"/>
      <c r="DH262" s="780"/>
      <c r="DI262" s="612"/>
      <c r="DJ262" s="780"/>
      <c r="DK262" s="612"/>
      <c r="DL262" s="780"/>
      <c r="DM262" s="612"/>
      <c r="DN262" s="780"/>
      <c r="DO262" s="612"/>
      <c r="DP262" s="780"/>
      <c r="DQ262" s="612"/>
      <c r="DR262" s="612"/>
      <c r="DS262" s="612">
        <f t="shared" si="2193"/>
        <v>0</v>
      </c>
      <c r="DT262" s="84"/>
      <c r="DU262" s="424"/>
      <c r="DV262" s="424"/>
      <c r="DW262" s="424"/>
      <c r="DX262" s="424"/>
      <c r="DY262" s="424"/>
      <c r="DZ262" s="965"/>
      <c r="EA262" s="965"/>
      <c r="EB262" s="764"/>
      <c r="EC262" s="424"/>
      <c r="ED262" s="424"/>
      <c r="EE262" s="424"/>
      <c r="EF262" s="424"/>
      <c r="EG262" s="424"/>
      <c r="EH262" s="424"/>
      <c r="EI262" s="424"/>
      <c r="EJ262" s="429">
        <f t="shared" si="1721"/>
        <v>0</v>
      </c>
      <c r="EK262" s="429">
        <f t="shared" si="1722"/>
        <v>0</v>
      </c>
      <c r="EL262" s="429">
        <f t="shared" si="1723"/>
        <v>0</v>
      </c>
      <c r="EM262" s="1058">
        <f t="shared" si="1724"/>
        <v>0</v>
      </c>
      <c r="EN262" s="1058">
        <f t="shared" si="1725"/>
        <v>0</v>
      </c>
      <c r="EO262" s="1058">
        <f t="shared" si="1726"/>
        <v>0</v>
      </c>
      <c r="EP262" s="1058">
        <f t="shared" si="1727"/>
        <v>0</v>
      </c>
      <c r="EQ262" s="1058">
        <f t="shared" si="1728"/>
        <v>0</v>
      </c>
      <c r="ER262" s="1058">
        <f t="shared" si="1729"/>
        <v>0</v>
      </c>
      <c r="ES262" s="1058">
        <f t="shared" si="1730"/>
        <v>0</v>
      </c>
      <c r="ET262" s="1058">
        <f t="shared" si="1731"/>
        <v>0</v>
      </c>
      <c r="EU262" s="1058">
        <f t="shared" si="1732"/>
        <v>0</v>
      </c>
      <c r="EV262" s="1058">
        <f t="shared" si="1733"/>
        <v>0</v>
      </c>
      <c r="EW262" s="1058">
        <f t="shared" si="1734"/>
        <v>0</v>
      </c>
      <c r="EX262" s="1058">
        <f t="shared" si="1735"/>
        <v>0</v>
      </c>
      <c r="EY262" s="1058">
        <f t="shared" si="1736"/>
        <v>0</v>
      </c>
      <c r="EZ262" s="1058">
        <f t="shared" si="1737"/>
        <v>0</v>
      </c>
      <c r="FA262" s="1058">
        <f t="shared" si="1738"/>
        <v>0</v>
      </c>
      <c r="FB262" s="1058">
        <f t="shared" si="1739"/>
        <v>0</v>
      </c>
      <c r="FC262" s="1058">
        <f t="shared" si="1740"/>
        <v>0</v>
      </c>
      <c r="FD262" s="1058">
        <f t="shared" si="1741"/>
        <v>0</v>
      </c>
      <c r="FE262" s="1058">
        <f t="shared" si="1742"/>
        <v>0</v>
      </c>
      <c r="FF262" s="1058">
        <f t="shared" si="1743"/>
        <v>0</v>
      </c>
      <c r="FG262" s="1058">
        <f t="shared" si="1744"/>
        <v>0</v>
      </c>
      <c r="FH262" s="1058">
        <f t="shared" si="1745"/>
        <v>0</v>
      </c>
      <c r="FI262" s="1058">
        <f t="shared" si="1746"/>
        <v>0</v>
      </c>
      <c r="FJ262" s="1058">
        <f t="shared" si="1747"/>
        <v>0</v>
      </c>
      <c r="FK262" s="1058">
        <f t="shared" si="1748"/>
        <v>0</v>
      </c>
      <c r="FL262" s="1058">
        <f t="shared" si="1749"/>
        <v>0</v>
      </c>
      <c r="FM262" s="1058">
        <f t="shared" si="1750"/>
        <v>0</v>
      </c>
      <c r="FN262" s="1058">
        <f t="shared" si="1751"/>
        <v>0</v>
      </c>
      <c r="FO262" s="1059">
        <f t="shared" si="1752"/>
        <v>0</v>
      </c>
      <c r="FP262" s="1058">
        <f t="shared" si="1753"/>
        <v>0</v>
      </c>
      <c r="FQ262" s="1058">
        <f t="shared" si="1754"/>
        <v>0</v>
      </c>
      <c r="FR262" s="1058">
        <f t="shared" si="1755"/>
        <v>0</v>
      </c>
      <c r="FS262" s="1058">
        <f t="shared" si="1756"/>
        <v>0</v>
      </c>
      <c r="FT262" s="1058">
        <f t="shared" si="1757"/>
        <v>0</v>
      </c>
      <c r="FU262" s="1058">
        <f t="shared" si="1758"/>
        <v>0</v>
      </c>
      <c r="FV262" s="1058">
        <f t="shared" si="1759"/>
        <v>0</v>
      </c>
      <c r="FW262" s="1058">
        <f t="shared" si="1760"/>
        <v>0</v>
      </c>
      <c r="FX262" s="1058">
        <f t="shared" si="1761"/>
        <v>0</v>
      </c>
      <c r="FY262" s="1058">
        <f t="shared" si="1762"/>
        <v>0</v>
      </c>
      <c r="FZ262" s="1058">
        <f t="shared" si="1763"/>
        <v>0</v>
      </c>
      <c r="GA262" s="1058">
        <f t="shared" si="1764"/>
        <v>0</v>
      </c>
      <c r="GB262" s="1058">
        <f t="shared" si="1765"/>
        <v>0</v>
      </c>
      <c r="GC262" s="1058">
        <f t="shared" si="1766"/>
        <v>0</v>
      </c>
      <c r="GE262" s="1058">
        <v>0</v>
      </c>
      <c r="GF262" s="1058">
        <v>0</v>
      </c>
      <c r="GG262" s="424"/>
      <c r="GH262" s="424"/>
      <c r="GI262" s="424"/>
      <c r="GJ262" s="424"/>
      <c r="GL262" s="559"/>
      <c r="GM262" s="559"/>
      <c r="GN262" s="431"/>
      <c r="GO262" s="431"/>
      <c r="GP262" s="430"/>
      <c r="GQ262" s="406"/>
      <c r="GR262" s="422"/>
    </row>
    <row r="263" spans="1:200" ht="24.95" customHeight="1" x14ac:dyDescent="0.45">
      <c r="A263" s="424"/>
      <c r="B263" s="959"/>
      <c r="C263" s="965"/>
      <c r="D263" s="764"/>
      <c r="E263" s="424"/>
      <c r="F263" s="424"/>
      <c r="G263" s="424"/>
      <c r="H263" s="424"/>
      <c r="I263" s="424"/>
      <c r="J263" s="541"/>
      <c r="K263" s="424"/>
      <c r="L263" s="424"/>
      <c r="M263" s="608">
        <f t="shared" si="2190"/>
        <v>0</v>
      </c>
      <c r="N263" s="70"/>
      <c r="O263" s="852"/>
      <c r="P263" s="866"/>
      <c r="Q263" s="852"/>
      <c r="R263" s="866"/>
      <c r="S263" s="852"/>
      <c r="T263" s="866"/>
      <c r="U263" s="867"/>
      <c r="V263" s="866"/>
      <c r="W263" s="867"/>
      <c r="X263" s="852"/>
      <c r="Y263" s="852"/>
      <c r="Z263" s="866"/>
      <c r="AA263" s="867"/>
      <c r="AB263" s="866"/>
      <c r="AC263" s="852"/>
      <c r="AD263" s="866"/>
      <c r="AE263" s="855"/>
      <c r="AF263" s="866"/>
      <c r="AG263" s="867"/>
      <c r="AH263" s="866"/>
      <c r="AI263" s="867"/>
      <c r="AJ263" s="866"/>
      <c r="AK263" s="867"/>
      <c r="AL263" s="866"/>
      <c r="AM263" s="852"/>
      <c r="AN263" s="866"/>
      <c r="AO263" s="867"/>
      <c r="AP263" s="866"/>
      <c r="AQ263" s="852"/>
      <c r="AR263" s="866"/>
      <c r="AS263" s="852"/>
      <c r="AT263" s="866"/>
      <c r="AU263" s="867"/>
      <c r="AV263" s="866"/>
      <c r="AW263" s="867"/>
      <c r="AX263" s="866"/>
      <c r="AY263" s="867"/>
      <c r="AZ263" s="866"/>
      <c r="BA263" s="867"/>
      <c r="BB263" s="866"/>
      <c r="BC263" s="867"/>
      <c r="BD263" s="866"/>
      <c r="BE263" s="867"/>
      <c r="BF263" s="867"/>
      <c r="BG263" s="867">
        <f t="shared" si="2191"/>
        <v>0</v>
      </c>
      <c r="BH263" s="84"/>
      <c r="BI263" s="424"/>
      <c r="BJ263" s="424"/>
      <c r="BK263" s="424"/>
      <c r="BL263" s="424"/>
      <c r="BM263" s="424"/>
      <c r="BN263" s="959"/>
      <c r="BO263" s="965"/>
      <c r="BP263" s="764"/>
      <c r="BQ263" s="424"/>
      <c r="BR263" s="424"/>
      <c r="BS263" s="424"/>
      <c r="BT263" s="424"/>
      <c r="BU263" s="424"/>
      <c r="BV263" s="541"/>
      <c r="BW263" s="541"/>
      <c r="BX263" s="424"/>
      <c r="BY263" s="608">
        <f t="shared" si="2192"/>
        <v>0</v>
      </c>
      <c r="BZ263" s="70"/>
      <c r="CA263" s="767"/>
      <c r="CB263" s="796"/>
      <c r="CC263" s="767"/>
      <c r="CD263" s="796"/>
      <c r="CE263" s="767"/>
      <c r="CF263" s="780"/>
      <c r="CG263" s="612"/>
      <c r="CH263" s="780"/>
      <c r="CI263" s="612"/>
      <c r="CJ263" s="612"/>
      <c r="CK263" s="767"/>
      <c r="CL263" s="780"/>
      <c r="CM263" s="612"/>
      <c r="CN263" s="780"/>
      <c r="CO263" s="767"/>
      <c r="CP263" s="780"/>
      <c r="CQ263" s="770"/>
      <c r="CR263" s="780"/>
      <c r="CS263" s="612"/>
      <c r="CT263" s="780"/>
      <c r="CU263" s="612"/>
      <c r="CV263" s="780"/>
      <c r="CW263" s="612"/>
      <c r="CX263" s="780"/>
      <c r="CY263" s="767"/>
      <c r="CZ263" s="780"/>
      <c r="DA263" s="612"/>
      <c r="DB263" s="780"/>
      <c r="DC263" s="767"/>
      <c r="DD263" s="780"/>
      <c r="DE263" s="612"/>
      <c r="DF263" s="780"/>
      <c r="DG263" s="612"/>
      <c r="DH263" s="780"/>
      <c r="DI263" s="612"/>
      <c r="DJ263" s="780"/>
      <c r="DK263" s="612"/>
      <c r="DL263" s="780"/>
      <c r="DM263" s="612"/>
      <c r="DN263" s="780"/>
      <c r="DO263" s="612"/>
      <c r="DP263" s="780"/>
      <c r="DQ263" s="612"/>
      <c r="DR263" s="612"/>
      <c r="DS263" s="612">
        <f t="shared" si="2193"/>
        <v>0</v>
      </c>
      <c r="DT263" s="84"/>
      <c r="DU263" s="424"/>
      <c r="DV263" s="424"/>
      <c r="DW263" s="424"/>
      <c r="DX263" s="424"/>
      <c r="DY263" s="424"/>
      <c r="DZ263" s="959"/>
      <c r="EA263" s="965"/>
      <c r="EB263" s="764"/>
      <c r="EC263" s="424"/>
      <c r="ED263" s="424"/>
      <c r="EE263" s="424"/>
      <c r="EF263" s="424"/>
      <c r="EG263" s="424"/>
      <c r="EH263" s="424"/>
      <c r="EI263" s="424"/>
      <c r="EJ263" s="429">
        <f t="shared" si="1721"/>
        <v>0</v>
      </c>
      <c r="EK263" s="429">
        <f t="shared" si="1722"/>
        <v>0</v>
      </c>
      <c r="EL263" s="429">
        <f t="shared" si="1723"/>
        <v>0</v>
      </c>
      <c r="EM263" s="1058">
        <f t="shared" si="1724"/>
        <v>0</v>
      </c>
      <c r="EN263" s="1058">
        <f t="shared" si="1725"/>
        <v>0</v>
      </c>
      <c r="EO263" s="1058">
        <f t="shared" si="1726"/>
        <v>0</v>
      </c>
      <c r="EP263" s="1058">
        <f t="shared" si="1727"/>
        <v>0</v>
      </c>
      <c r="EQ263" s="1058">
        <f t="shared" si="1728"/>
        <v>0</v>
      </c>
      <c r="ER263" s="1058">
        <f t="shared" si="1729"/>
        <v>0</v>
      </c>
      <c r="ES263" s="1058">
        <f t="shared" si="1730"/>
        <v>0</v>
      </c>
      <c r="ET263" s="1058">
        <f t="shared" si="1731"/>
        <v>0</v>
      </c>
      <c r="EU263" s="1058">
        <f t="shared" si="1732"/>
        <v>0</v>
      </c>
      <c r="EV263" s="1058">
        <f t="shared" si="1733"/>
        <v>0</v>
      </c>
      <c r="EW263" s="1058">
        <f t="shared" si="1734"/>
        <v>0</v>
      </c>
      <c r="EX263" s="1058">
        <f t="shared" si="1735"/>
        <v>0</v>
      </c>
      <c r="EY263" s="1058">
        <f t="shared" si="1736"/>
        <v>0</v>
      </c>
      <c r="EZ263" s="1058">
        <f t="shared" si="1737"/>
        <v>0</v>
      </c>
      <c r="FA263" s="1058">
        <f t="shared" si="1738"/>
        <v>0</v>
      </c>
      <c r="FB263" s="1058">
        <f t="shared" si="1739"/>
        <v>0</v>
      </c>
      <c r="FC263" s="1058">
        <f t="shared" si="1740"/>
        <v>0</v>
      </c>
      <c r="FD263" s="1058">
        <f t="shared" si="1741"/>
        <v>0</v>
      </c>
      <c r="FE263" s="1058">
        <f t="shared" si="1742"/>
        <v>0</v>
      </c>
      <c r="FF263" s="1058">
        <f t="shared" si="1743"/>
        <v>0</v>
      </c>
      <c r="FG263" s="1058">
        <f t="shared" si="1744"/>
        <v>0</v>
      </c>
      <c r="FH263" s="1058">
        <f t="shared" si="1745"/>
        <v>0</v>
      </c>
      <c r="FI263" s="1058">
        <f t="shared" si="1746"/>
        <v>0</v>
      </c>
      <c r="FJ263" s="1058">
        <f t="shared" si="1747"/>
        <v>0</v>
      </c>
      <c r="FK263" s="1058">
        <f t="shared" si="1748"/>
        <v>0</v>
      </c>
      <c r="FL263" s="1058">
        <f t="shared" si="1749"/>
        <v>0</v>
      </c>
      <c r="FM263" s="1058">
        <f t="shared" si="1750"/>
        <v>0</v>
      </c>
      <c r="FN263" s="1058">
        <f t="shared" si="1751"/>
        <v>0</v>
      </c>
      <c r="FO263" s="1059">
        <f t="shared" si="1752"/>
        <v>0</v>
      </c>
      <c r="FP263" s="1058">
        <f t="shared" si="1753"/>
        <v>0</v>
      </c>
      <c r="FQ263" s="1058">
        <f t="shared" si="1754"/>
        <v>0</v>
      </c>
      <c r="FR263" s="1058">
        <f t="shared" si="1755"/>
        <v>0</v>
      </c>
      <c r="FS263" s="1058">
        <f t="shared" si="1756"/>
        <v>0</v>
      </c>
      <c r="FT263" s="1058">
        <f t="shared" si="1757"/>
        <v>0</v>
      </c>
      <c r="FU263" s="1058">
        <f t="shared" si="1758"/>
        <v>0</v>
      </c>
      <c r="FV263" s="1058">
        <f t="shared" si="1759"/>
        <v>0</v>
      </c>
      <c r="FW263" s="1058">
        <f t="shared" si="1760"/>
        <v>0</v>
      </c>
      <c r="FX263" s="1058">
        <f t="shared" si="1761"/>
        <v>0</v>
      </c>
      <c r="FY263" s="1058">
        <f t="shared" si="1762"/>
        <v>0</v>
      </c>
      <c r="FZ263" s="1058">
        <f t="shared" si="1763"/>
        <v>0</v>
      </c>
      <c r="GA263" s="1058">
        <f t="shared" si="1764"/>
        <v>0</v>
      </c>
      <c r="GB263" s="1058">
        <f t="shared" si="1765"/>
        <v>0</v>
      </c>
      <c r="GC263" s="1058">
        <f t="shared" si="1766"/>
        <v>0</v>
      </c>
      <c r="GE263" s="1058">
        <v>0</v>
      </c>
      <c r="GF263" s="1058">
        <v>0</v>
      </c>
      <c r="GG263" s="424"/>
      <c r="GH263" s="424"/>
      <c r="GI263" s="424"/>
      <c r="GJ263" s="424"/>
      <c r="GL263" s="559"/>
      <c r="GM263" s="559"/>
      <c r="GN263" s="430"/>
      <c r="GO263" s="431"/>
      <c r="GP263" s="430"/>
      <c r="GQ263" s="406"/>
      <c r="GR263" s="422"/>
    </row>
    <row r="264" spans="1:200" ht="24.95" customHeight="1" x14ac:dyDescent="0.45">
      <c r="A264" s="424"/>
      <c r="B264" s="959"/>
      <c r="C264" s="965"/>
      <c r="D264" s="764"/>
      <c r="E264" s="424"/>
      <c r="F264" s="424"/>
      <c r="G264" s="424"/>
      <c r="H264" s="424"/>
      <c r="I264" s="424"/>
      <c r="J264" s="541"/>
      <c r="K264" s="424"/>
      <c r="L264" s="424"/>
      <c r="M264" s="608">
        <f t="shared" si="2190"/>
        <v>0</v>
      </c>
      <c r="N264" s="70"/>
      <c r="O264" s="852"/>
      <c r="P264" s="866"/>
      <c r="Q264" s="852"/>
      <c r="R264" s="866"/>
      <c r="S264" s="852"/>
      <c r="T264" s="866"/>
      <c r="U264" s="867"/>
      <c r="V264" s="866"/>
      <c r="W264" s="867"/>
      <c r="X264" s="852"/>
      <c r="Y264" s="852"/>
      <c r="Z264" s="866"/>
      <c r="AA264" s="867"/>
      <c r="AB264" s="866"/>
      <c r="AC264" s="852"/>
      <c r="AD264" s="866"/>
      <c r="AE264" s="855"/>
      <c r="AF264" s="866"/>
      <c r="AG264" s="867"/>
      <c r="AH264" s="866"/>
      <c r="AI264" s="867"/>
      <c r="AJ264" s="866"/>
      <c r="AK264" s="867"/>
      <c r="AL264" s="866"/>
      <c r="AM264" s="852"/>
      <c r="AN264" s="866"/>
      <c r="AO264" s="867"/>
      <c r="AP264" s="866"/>
      <c r="AQ264" s="852"/>
      <c r="AR264" s="866"/>
      <c r="AS264" s="852"/>
      <c r="AT264" s="866"/>
      <c r="AU264" s="867"/>
      <c r="AV264" s="866"/>
      <c r="AW264" s="867"/>
      <c r="AX264" s="866"/>
      <c r="AY264" s="867"/>
      <c r="AZ264" s="866"/>
      <c r="BA264" s="867"/>
      <c r="BB264" s="866"/>
      <c r="BC264" s="867"/>
      <c r="BD264" s="866"/>
      <c r="BE264" s="867"/>
      <c r="BF264" s="867"/>
      <c r="BG264" s="867">
        <f t="shared" si="2191"/>
        <v>0</v>
      </c>
      <c r="BH264" s="84"/>
      <c r="BI264" s="424"/>
      <c r="BJ264" s="424"/>
      <c r="BK264" s="424"/>
      <c r="BL264" s="424"/>
      <c r="BM264" s="424"/>
      <c r="BN264" s="959"/>
      <c r="BO264" s="965"/>
      <c r="BP264" s="764"/>
      <c r="BQ264" s="424"/>
      <c r="BR264" s="424"/>
      <c r="BS264" s="424"/>
      <c r="BT264" s="424"/>
      <c r="BU264" s="424"/>
      <c r="BV264" s="541"/>
      <c r="BW264" s="541"/>
      <c r="BX264" s="424"/>
      <c r="BY264" s="608">
        <f t="shared" si="2192"/>
        <v>0</v>
      </c>
      <c r="BZ264" s="70"/>
      <c r="CA264" s="767"/>
      <c r="CB264" s="796"/>
      <c r="CC264" s="767"/>
      <c r="CD264" s="796"/>
      <c r="CE264" s="767"/>
      <c r="CF264" s="780"/>
      <c r="CG264" s="612"/>
      <c r="CH264" s="780"/>
      <c r="CI264" s="612"/>
      <c r="CJ264" s="612"/>
      <c r="CK264" s="767"/>
      <c r="CL264" s="780"/>
      <c r="CM264" s="612"/>
      <c r="CN264" s="780"/>
      <c r="CO264" s="767"/>
      <c r="CP264" s="780"/>
      <c r="CQ264" s="770"/>
      <c r="CR264" s="780"/>
      <c r="CS264" s="612"/>
      <c r="CT264" s="780"/>
      <c r="CU264" s="612"/>
      <c r="CV264" s="780"/>
      <c r="CW264" s="612"/>
      <c r="CX264" s="780"/>
      <c r="CY264" s="767"/>
      <c r="CZ264" s="780"/>
      <c r="DA264" s="612"/>
      <c r="DB264" s="780"/>
      <c r="DC264" s="767"/>
      <c r="DD264" s="780"/>
      <c r="DE264" s="612"/>
      <c r="DF264" s="780"/>
      <c r="DG264" s="612"/>
      <c r="DH264" s="780"/>
      <c r="DI264" s="612"/>
      <c r="DJ264" s="780"/>
      <c r="DK264" s="612"/>
      <c r="DL264" s="780"/>
      <c r="DM264" s="612"/>
      <c r="DN264" s="780"/>
      <c r="DO264" s="612"/>
      <c r="DP264" s="780"/>
      <c r="DQ264" s="612"/>
      <c r="DR264" s="612"/>
      <c r="DS264" s="612">
        <f t="shared" si="2193"/>
        <v>0</v>
      </c>
      <c r="DT264" s="84"/>
      <c r="DU264" s="424"/>
      <c r="DV264" s="424"/>
      <c r="DW264" s="424"/>
      <c r="DX264" s="424"/>
      <c r="DY264" s="424"/>
      <c r="DZ264" s="959"/>
      <c r="EA264" s="965"/>
      <c r="EB264" s="764"/>
      <c r="EC264" s="424"/>
      <c r="ED264" s="424"/>
      <c r="EE264" s="424"/>
      <c r="EF264" s="424"/>
      <c r="EG264" s="424"/>
      <c r="EH264" s="424"/>
      <c r="EI264" s="424"/>
      <c r="EJ264" s="429">
        <f t="shared" si="1721"/>
        <v>0</v>
      </c>
      <c r="EK264" s="429">
        <f t="shared" si="1722"/>
        <v>0</v>
      </c>
      <c r="EL264" s="429">
        <f t="shared" si="1723"/>
        <v>0</v>
      </c>
      <c r="EM264" s="1058">
        <f t="shared" si="1724"/>
        <v>0</v>
      </c>
      <c r="EN264" s="1058">
        <f t="shared" si="1725"/>
        <v>0</v>
      </c>
      <c r="EO264" s="1058">
        <f t="shared" si="1726"/>
        <v>0</v>
      </c>
      <c r="EP264" s="1058">
        <f t="shared" si="1727"/>
        <v>0</v>
      </c>
      <c r="EQ264" s="1058">
        <f t="shared" si="1728"/>
        <v>0</v>
      </c>
      <c r="ER264" s="1058">
        <f t="shared" si="1729"/>
        <v>0</v>
      </c>
      <c r="ES264" s="1058">
        <f t="shared" si="1730"/>
        <v>0</v>
      </c>
      <c r="ET264" s="1058">
        <f t="shared" si="1731"/>
        <v>0</v>
      </c>
      <c r="EU264" s="1058">
        <f t="shared" si="1732"/>
        <v>0</v>
      </c>
      <c r="EV264" s="1058">
        <f t="shared" si="1733"/>
        <v>0</v>
      </c>
      <c r="EW264" s="1058">
        <f t="shared" si="1734"/>
        <v>0</v>
      </c>
      <c r="EX264" s="1058">
        <f t="shared" si="1735"/>
        <v>0</v>
      </c>
      <c r="EY264" s="1058">
        <f t="shared" si="1736"/>
        <v>0</v>
      </c>
      <c r="EZ264" s="1058">
        <f t="shared" si="1737"/>
        <v>0</v>
      </c>
      <c r="FA264" s="1058">
        <f t="shared" si="1738"/>
        <v>0</v>
      </c>
      <c r="FB264" s="1058">
        <f t="shared" si="1739"/>
        <v>0</v>
      </c>
      <c r="FC264" s="1058">
        <f t="shared" si="1740"/>
        <v>0</v>
      </c>
      <c r="FD264" s="1058">
        <f t="shared" si="1741"/>
        <v>0</v>
      </c>
      <c r="FE264" s="1058">
        <f t="shared" si="1742"/>
        <v>0</v>
      </c>
      <c r="FF264" s="1058">
        <f t="shared" si="1743"/>
        <v>0</v>
      </c>
      <c r="FG264" s="1058">
        <f t="shared" si="1744"/>
        <v>0</v>
      </c>
      <c r="FH264" s="1058">
        <f t="shared" si="1745"/>
        <v>0</v>
      </c>
      <c r="FI264" s="1058">
        <f t="shared" si="1746"/>
        <v>0</v>
      </c>
      <c r="FJ264" s="1058">
        <f t="shared" si="1747"/>
        <v>0</v>
      </c>
      <c r="FK264" s="1058">
        <f t="shared" si="1748"/>
        <v>0</v>
      </c>
      <c r="FL264" s="1058">
        <f t="shared" si="1749"/>
        <v>0</v>
      </c>
      <c r="FM264" s="1058">
        <f t="shared" si="1750"/>
        <v>0</v>
      </c>
      <c r="FN264" s="1058">
        <f t="shared" si="1751"/>
        <v>0</v>
      </c>
      <c r="FO264" s="1059">
        <f t="shared" si="1752"/>
        <v>0</v>
      </c>
      <c r="FP264" s="1058">
        <f t="shared" si="1753"/>
        <v>0</v>
      </c>
      <c r="FQ264" s="1058">
        <f t="shared" si="1754"/>
        <v>0</v>
      </c>
      <c r="FR264" s="1058">
        <f t="shared" si="1755"/>
        <v>0</v>
      </c>
      <c r="FS264" s="1058">
        <f t="shared" si="1756"/>
        <v>0</v>
      </c>
      <c r="FT264" s="1058">
        <f t="shared" si="1757"/>
        <v>0</v>
      </c>
      <c r="FU264" s="1058">
        <f t="shared" si="1758"/>
        <v>0</v>
      </c>
      <c r="FV264" s="1058">
        <f t="shared" si="1759"/>
        <v>0</v>
      </c>
      <c r="FW264" s="1058">
        <f t="shared" si="1760"/>
        <v>0</v>
      </c>
      <c r="FX264" s="1058">
        <f t="shared" si="1761"/>
        <v>0</v>
      </c>
      <c r="FY264" s="1058">
        <f t="shared" si="1762"/>
        <v>0</v>
      </c>
      <c r="FZ264" s="1058">
        <f t="shared" si="1763"/>
        <v>0</v>
      </c>
      <c r="GA264" s="1058">
        <f t="shared" si="1764"/>
        <v>0</v>
      </c>
      <c r="GB264" s="1058">
        <f t="shared" si="1765"/>
        <v>0</v>
      </c>
      <c r="GC264" s="1058">
        <f t="shared" si="1766"/>
        <v>0</v>
      </c>
      <c r="GE264" s="1058">
        <v>0</v>
      </c>
      <c r="GF264" s="1058">
        <v>0</v>
      </c>
      <c r="GG264" s="424"/>
      <c r="GH264" s="424"/>
      <c r="GI264" s="424"/>
      <c r="GJ264" s="424"/>
      <c r="GL264" s="559"/>
      <c r="GM264" s="559"/>
      <c r="GN264" s="430"/>
      <c r="GO264" s="431"/>
      <c r="GP264" s="430"/>
      <c r="GQ264" s="406"/>
      <c r="GR264" s="422"/>
    </row>
    <row r="265" spans="1:200" ht="24.95" customHeight="1" x14ac:dyDescent="0.45">
      <c r="A265" s="424"/>
      <c r="B265" s="959"/>
      <c r="C265" s="965"/>
      <c r="D265" s="764"/>
      <c r="E265" s="424"/>
      <c r="F265" s="424"/>
      <c r="G265" s="424"/>
      <c r="H265" s="424"/>
      <c r="I265" s="424"/>
      <c r="J265" s="541"/>
      <c r="K265" s="424"/>
      <c r="L265" s="424"/>
      <c r="M265" s="608">
        <f t="shared" si="2190"/>
        <v>0</v>
      </c>
      <c r="N265" s="70"/>
      <c r="O265" s="852"/>
      <c r="P265" s="866"/>
      <c r="Q265" s="852"/>
      <c r="R265" s="866"/>
      <c r="S265" s="852"/>
      <c r="T265" s="866"/>
      <c r="U265" s="867"/>
      <c r="V265" s="866"/>
      <c r="W265" s="867"/>
      <c r="X265" s="852"/>
      <c r="Y265" s="852"/>
      <c r="Z265" s="866"/>
      <c r="AA265" s="867"/>
      <c r="AB265" s="866"/>
      <c r="AC265" s="852"/>
      <c r="AD265" s="866"/>
      <c r="AE265" s="855"/>
      <c r="AF265" s="866"/>
      <c r="AG265" s="867"/>
      <c r="AH265" s="866"/>
      <c r="AI265" s="867"/>
      <c r="AJ265" s="866"/>
      <c r="AK265" s="867"/>
      <c r="AL265" s="866"/>
      <c r="AM265" s="852"/>
      <c r="AN265" s="866"/>
      <c r="AO265" s="867"/>
      <c r="AP265" s="866"/>
      <c r="AQ265" s="852"/>
      <c r="AR265" s="866"/>
      <c r="AS265" s="852"/>
      <c r="AT265" s="866"/>
      <c r="AU265" s="867"/>
      <c r="AV265" s="866"/>
      <c r="AW265" s="867"/>
      <c r="AX265" s="866"/>
      <c r="AY265" s="867"/>
      <c r="AZ265" s="866"/>
      <c r="BA265" s="867"/>
      <c r="BB265" s="866"/>
      <c r="BC265" s="867"/>
      <c r="BD265" s="866"/>
      <c r="BE265" s="867"/>
      <c r="BF265" s="867"/>
      <c r="BG265" s="867">
        <f t="shared" si="2191"/>
        <v>0</v>
      </c>
      <c r="BH265" s="84"/>
      <c r="BI265" s="424"/>
      <c r="BJ265" s="424"/>
      <c r="BK265" s="424"/>
      <c r="BL265" s="424"/>
      <c r="BM265" s="424"/>
      <c r="BN265" s="959"/>
      <c r="BO265" s="965"/>
      <c r="BP265" s="764"/>
      <c r="BQ265" s="424"/>
      <c r="BR265" s="424"/>
      <c r="BS265" s="424"/>
      <c r="BT265" s="424"/>
      <c r="BU265" s="424"/>
      <c r="BV265" s="541"/>
      <c r="BW265" s="541"/>
      <c r="BX265" s="424"/>
      <c r="BY265" s="608">
        <f t="shared" si="2192"/>
        <v>0</v>
      </c>
      <c r="BZ265" s="70"/>
      <c r="CA265" s="767"/>
      <c r="CB265" s="796"/>
      <c r="CC265" s="767"/>
      <c r="CD265" s="796"/>
      <c r="CE265" s="767"/>
      <c r="CF265" s="780"/>
      <c r="CG265" s="612"/>
      <c r="CH265" s="780"/>
      <c r="CI265" s="612"/>
      <c r="CJ265" s="612"/>
      <c r="CK265" s="767"/>
      <c r="CL265" s="780"/>
      <c r="CM265" s="612"/>
      <c r="CN265" s="780"/>
      <c r="CO265" s="767"/>
      <c r="CP265" s="780"/>
      <c r="CQ265" s="770"/>
      <c r="CR265" s="780"/>
      <c r="CS265" s="612"/>
      <c r="CT265" s="780"/>
      <c r="CU265" s="612"/>
      <c r="CV265" s="780"/>
      <c r="CW265" s="612"/>
      <c r="CX265" s="780"/>
      <c r="CY265" s="767"/>
      <c r="CZ265" s="780"/>
      <c r="DA265" s="612"/>
      <c r="DB265" s="780"/>
      <c r="DC265" s="767"/>
      <c r="DD265" s="780"/>
      <c r="DE265" s="612"/>
      <c r="DF265" s="780"/>
      <c r="DG265" s="612"/>
      <c r="DH265" s="780"/>
      <c r="DI265" s="612"/>
      <c r="DJ265" s="780"/>
      <c r="DK265" s="612"/>
      <c r="DL265" s="780"/>
      <c r="DM265" s="612"/>
      <c r="DN265" s="780"/>
      <c r="DO265" s="612"/>
      <c r="DP265" s="780"/>
      <c r="DQ265" s="612"/>
      <c r="DR265" s="612"/>
      <c r="DS265" s="612">
        <f t="shared" si="2193"/>
        <v>0</v>
      </c>
      <c r="DT265" s="84"/>
      <c r="DU265" s="424"/>
      <c r="DV265" s="424"/>
      <c r="DW265" s="424"/>
      <c r="DX265" s="424"/>
      <c r="DY265" s="424"/>
      <c r="DZ265" s="959"/>
      <c r="EA265" s="965"/>
      <c r="EB265" s="764"/>
      <c r="EC265" s="424"/>
      <c r="ED265" s="424"/>
      <c r="EE265" s="424"/>
      <c r="EF265" s="424"/>
      <c r="EG265" s="424"/>
      <c r="EH265" s="424"/>
      <c r="EI265" s="424"/>
      <c r="EJ265" s="429">
        <f t="shared" si="1721"/>
        <v>0</v>
      </c>
      <c r="EK265" s="429">
        <f t="shared" si="1722"/>
        <v>0</v>
      </c>
      <c r="EL265" s="429">
        <f t="shared" si="1723"/>
        <v>0</v>
      </c>
      <c r="EM265" s="1058">
        <f t="shared" si="1724"/>
        <v>0</v>
      </c>
      <c r="EN265" s="1058">
        <f t="shared" si="1725"/>
        <v>0</v>
      </c>
      <c r="EO265" s="1058">
        <f t="shared" si="1726"/>
        <v>0</v>
      </c>
      <c r="EP265" s="1058">
        <f t="shared" si="1727"/>
        <v>0</v>
      </c>
      <c r="EQ265" s="1058">
        <f t="shared" si="1728"/>
        <v>0</v>
      </c>
      <c r="ER265" s="1058">
        <f t="shared" si="1729"/>
        <v>0</v>
      </c>
      <c r="ES265" s="1058">
        <f t="shared" si="1730"/>
        <v>0</v>
      </c>
      <c r="ET265" s="1058">
        <f t="shared" si="1731"/>
        <v>0</v>
      </c>
      <c r="EU265" s="1058">
        <f t="shared" si="1732"/>
        <v>0</v>
      </c>
      <c r="EV265" s="1058">
        <f t="shared" si="1733"/>
        <v>0</v>
      </c>
      <c r="EW265" s="1058">
        <f t="shared" si="1734"/>
        <v>0</v>
      </c>
      <c r="EX265" s="1058">
        <f t="shared" si="1735"/>
        <v>0</v>
      </c>
      <c r="EY265" s="1058">
        <f t="shared" si="1736"/>
        <v>0</v>
      </c>
      <c r="EZ265" s="1058">
        <f t="shared" si="1737"/>
        <v>0</v>
      </c>
      <c r="FA265" s="1058">
        <f t="shared" si="1738"/>
        <v>0</v>
      </c>
      <c r="FB265" s="1058">
        <f t="shared" si="1739"/>
        <v>0</v>
      </c>
      <c r="FC265" s="1058">
        <f t="shared" si="1740"/>
        <v>0</v>
      </c>
      <c r="FD265" s="1058">
        <f t="shared" si="1741"/>
        <v>0</v>
      </c>
      <c r="FE265" s="1058">
        <f t="shared" si="1742"/>
        <v>0</v>
      </c>
      <c r="FF265" s="1058">
        <f t="shared" si="1743"/>
        <v>0</v>
      </c>
      <c r="FG265" s="1058">
        <f t="shared" si="1744"/>
        <v>0</v>
      </c>
      <c r="FH265" s="1058">
        <f t="shared" si="1745"/>
        <v>0</v>
      </c>
      <c r="FI265" s="1058">
        <f t="shared" si="1746"/>
        <v>0</v>
      </c>
      <c r="FJ265" s="1058">
        <f t="shared" si="1747"/>
        <v>0</v>
      </c>
      <c r="FK265" s="1058">
        <f t="shared" si="1748"/>
        <v>0</v>
      </c>
      <c r="FL265" s="1058">
        <f t="shared" si="1749"/>
        <v>0</v>
      </c>
      <c r="FM265" s="1058">
        <f t="shared" si="1750"/>
        <v>0</v>
      </c>
      <c r="FN265" s="1058">
        <f t="shared" si="1751"/>
        <v>0</v>
      </c>
      <c r="FO265" s="1059">
        <f t="shared" si="1752"/>
        <v>0</v>
      </c>
      <c r="FP265" s="1058">
        <f t="shared" si="1753"/>
        <v>0</v>
      </c>
      <c r="FQ265" s="1058">
        <f t="shared" si="1754"/>
        <v>0</v>
      </c>
      <c r="FR265" s="1058">
        <f t="shared" si="1755"/>
        <v>0</v>
      </c>
      <c r="FS265" s="1058">
        <f t="shared" si="1756"/>
        <v>0</v>
      </c>
      <c r="FT265" s="1058">
        <f t="shared" si="1757"/>
        <v>0</v>
      </c>
      <c r="FU265" s="1058">
        <f t="shared" si="1758"/>
        <v>0</v>
      </c>
      <c r="FV265" s="1058">
        <f t="shared" si="1759"/>
        <v>0</v>
      </c>
      <c r="FW265" s="1058">
        <f t="shared" si="1760"/>
        <v>0</v>
      </c>
      <c r="FX265" s="1058">
        <f t="shared" si="1761"/>
        <v>0</v>
      </c>
      <c r="FY265" s="1058">
        <f t="shared" si="1762"/>
        <v>0</v>
      </c>
      <c r="FZ265" s="1058">
        <f t="shared" si="1763"/>
        <v>0</v>
      </c>
      <c r="GA265" s="1058">
        <f t="shared" si="1764"/>
        <v>0</v>
      </c>
      <c r="GB265" s="1058">
        <f t="shared" si="1765"/>
        <v>0</v>
      </c>
      <c r="GC265" s="1058">
        <f t="shared" si="1766"/>
        <v>0</v>
      </c>
      <c r="GE265" s="1058">
        <v>0</v>
      </c>
      <c r="GF265" s="1058">
        <v>0</v>
      </c>
      <c r="GG265" s="424"/>
      <c r="GH265" s="424"/>
      <c r="GI265" s="424"/>
      <c r="GJ265" s="424"/>
      <c r="GL265" s="559"/>
      <c r="GM265" s="559"/>
      <c r="GN265" s="430"/>
      <c r="GO265" s="431"/>
      <c r="GP265" s="430"/>
      <c r="GQ265" s="406"/>
      <c r="GR265" s="422"/>
    </row>
    <row r="266" spans="1:200" ht="24.95" customHeight="1" x14ac:dyDescent="0.45">
      <c r="A266" s="424"/>
      <c r="B266" s="959"/>
      <c r="C266" s="965"/>
      <c r="D266" s="764"/>
      <c r="E266" s="424"/>
      <c r="F266" s="424"/>
      <c r="G266" s="424"/>
      <c r="H266" s="424"/>
      <c r="I266" s="424"/>
      <c r="J266" s="541"/>
      <c r="K266" s="424"/>
      <c r="L266" s="424"/>
      <c r="M266" s="608">
        <f t="shared" si="2190"/>
        <v>0</v>
      </c>
      <c r="N266" s="70"/>
      <c r="O266" s="852"/>
      <c r="P266" s="866"/>
      <c r="Q266" s="852"/>
      <c r="R266" s="866"/>
      <c r="S266" s="852"/>
      <c r="T266" s="866"/>
      <c r="U266" s="867"/>
      <c r="V266" s="866"/>
      <c r="W266" s="867"/>
      <c r="X266" s="852"/>
      <c r="Y266" s="852"/>
      <c r="Z266" s="866"/>
      <c r="AA266" s="867"/>
      <c r="AB266" s="866"/>
      <c r="AC266" s="852"/>
      <c r="AD266" s="866"/>
      <c r="AE266" s="855"/>
      <c r="AF266" s="866"/>
      <c r="AG266" s="867"/>
      <c r="AH266" s="866"/>
      <c r="AI266" s="867"/>
      <c r="AJ266" s="866"/>
      <c r="AK266" s="867"/>
      <c r="AL266" s="866"/>
      <c r="AM266" s="852"/>
      <c r="AN266" s="866"/>
      <c r="AO266" s="867"/>
      <c r="AP266" s="866"/>
      <c r="AQ266" s="852"/>
      <c r="AR266" s="866"/>
      <c r="AS266" s="852"/>
      <c r="AT266" s="866"/>
      <c r="AU266" s="867"/>
      <c r="AV266" s="866"/>
      <c r="AW266" s="867"/>
      <c r="AX266" s="866"/>
      <c r="AY266" s="867"/>
      <c r="AZ266" s="866"/>
      <c r="BA266" s="867"/>
      <c r="BB266" s="866"/>
      <c r="BC266" s="867"/>
      <c r="BD266" s="866"/>
      <c r="BE266" s="867"/>
      <c r="BF266" s="867"/>
      <c r="BG266" s="867">
        <f t="shared" si="2191"/>
        <v>0</v>
      </c>
      <c r="BH266" s="84"/>
      <c r="BI266" s="424"/>
      <c r="BJ266" s="424"/>
      <c r="BK266" s="424"/>
      <c r="BL266" s="424"/>
      <c r="BM266" s="424"/>
      <c r="BN266" s="959"/>
      <c r="BO266" s="965"/>
      <c r="BP266" s="764"/>
      <c r="BQ266" s="424"/>
      <c r="BR266" s="424"/>
      <c r="BS266" s="424"/>
      <c r="BT266" s="424"/>
      <c r="BU266" s="424"/>
      <c r="BV266" s="541"/>
      <c r="BW266" s="541"/>
      <c r="BX266" s="424"/>
      <c r="BY266" s="608">
        <f t="shared" si="2192"/>
        <v>0</v>
      </c>
      <c r="BZ266" s="70"/>
      <c r="CA266" s="767"/>
      <c r="CB266" s="796"/>
      <c r="CC266" s="767"/>
      <c r="CD266" s="796"/>
      <c r="CE266" s="767"/>
      <c r="CF266" s="780"/>
      <c r="CG266" s="612"/>
      <c r="CH266" s="780"/>
      <c r="CI266" s="612"/>
      <c r="CJ266" s="612"/>
      <c r="CK266" s="767"/>
      <c r="CL266" s="780"/>
      <c r="CM266" s="612"/>
      <c r="CN266" s="780"/>
      <c r="CO266" s="767"/>
      <c r="CP266" s="780"/>
      <c r="CQ266" s="770"/>
      <c r="CR266" s="780"/>
      <c r="CS266" s="612"/>
      <c r="CT266" s="780"/>
      <c r="CU266" s="612"/>
      <c r="CV266" s="780"/>
      <c r="CW266" s="612"/>
      <c r="CX266" s="780"/>
      <c r="CY266" s="767"/>
      <c r="CZ266" s="780"/>
      <c r="DA266" s="612"/>
      <c r="DB266" s="780"/>
      <c r="DC266" s="767"/>
      <c r="DD266" s="780"/>
      <c r="DE266" s="612"/>
      <c r="DF266" s="780"/>
      <c r="DG266" s="612"/>
      <c r="DH266" s="780"/>
      <c r="DI266" s="612"/>
      <c r="DJ266" s="780"/>
      <c r="DK266" s="612"/>
      <c r="DL266" s="780"/>
      <c r="DM266" s="612"/>
      <c r="DN266" s="780"/>
      <c r="DO266" s="612"/>
      <c r="DP266" s="780"/>
      <c r="DQ266" s="612"/>
      <c r="DR266" s="612"/>
      <c r="DS266" s="612">
        <f t="shared" si="2193"/>
        <v>0</v>
      </c>
      <c r="DT266" s="84"/>
      <c r="DU266" s="424"/>
      <c r="DV266" s="424"/>
      <c r="DW266" s="424"/>
      <c r="DX266" s="424"/>
      <c r="DY266" s="424"/>
      <c r="DZ266" s="959"/>
      <c r="EA266" s="965"/>
      <c r="EB266" s="764"/>
      <c r="EC266" s="424"/>
      <c r="ED266" s="424"/>
      <c r="EE266" s="424"/>
      <c r="EF266" s="424"/>
      <c r="EG266" s="424"/>
      <c r="EH266" s="424"/>
      <c r="EI266" s="424"/>
      <c r="EJ266" s="429">
        <f t="shared" ref="EJ266:EJ329" si="2194">SUM(BX266+L266)</f>
        <v>0</v>
      </c>
      <c r="EK266" s="429">
        <f t="shared" ref="EK266:EK329" si="2195">SUM(BY266+M266)</f>
        <v>0</v>
      </c>
      <c r="EL266" s="429">
        <f t="shared" ref="EL266:EL329" si="2196">SUM(BZ266+N266)</f>
        <v>0</v>
      </c>
      <c r="EM266" s="1058">
        <f t="shared" ref="EM266:EM329" si="2197">SUM(CA266+O266)</f>
        <v>0</v>
      </c>
      <c r="EN266" s="1058">
        <f t="shared" ref="EN266:EN329" si="2198">SUM(CB266+P266)</f>
        <v>0</v>
      </c>
      <c r="EO266" s="1058">
        <f t="shared" ref="EO266:EO329" si="2199">SUM(CC266+Q266)</f>
        <v>0</v>
      </c>
      <c r="EP266" s="1058">
        <f t="shared" ref="EP266:EP329" si="2200">SUM(CD266+R266)</f>
        <v>0</v>
      </c>
      <c r="EQ266" s="1058">
        <f t="shared" ref="EQ266:EQ329" si="2201">SUM(CE266+S266)</f>
        <v>0</v>
      </c>
      <c r="ER266" s="1058">
        <f t="shared" ref="ER266:ER329" si="2202">SUM(CF266+T266)</f>
        <v>0</v>
      </c>
      <c r="ES266" s="1058">
        <f t="shared" ref="ES266:ES329" si="2203">SUM(CG266+U266)</f>
        <v>0</v>
      </c>
      <c r="ET266" s="1058">
        <f t="shared" ref="ET266:ET329" si="2204">SUM(CH266+V266)</f>
        <v>0</v>
      </c>
      <c r="EU266" s="1058">
        <f t="shared" ref="EU266:EU329" si="2205">SUM(CI266+W266)</f>
        <v>0</v>
      </c>
      <c r="EV266" s="1058">
        <f t="shared" ref="EV266:EV329" si="2206">SUM(CJ266+X266)</f>
        <v>0</v>
      </c>
      <c r="EW266" s="1058">
        <f t="shared" ref="EW266:EW329" si="2207">SUM(CK266+Y266)</f>
        <v>0</v>
      </c>
      <c r="EX266" s="1058">
        <f t="shared" ref="EX266:EX329" si="2208">SUM(CL266+Z266)</f>
        <v>0</v>
      </c>
      <c r="EY266" s="1058">
        <f t="shared" ref="EY266:EY329" si="2209">SUM(CM266+AA266)</f>
        <v>0</v>
      </c>
      <c r="EZ266" s="1058">
        <f t="shared" ref="EZ266:EZ329" si="2210">SUM(CN266+AB266)</f>
        <v>0</v>
      </c>
      <c r="FA266" s="1058">
        <f t="shared" ref="FA266:FA329" si="2211">SUM(CO266+AC266)</f>
        <v>0</v>
      </c>
      <c r="FB266" s="1058">
        <f t="shared" ref="FB266:FB329" si="2212">SUM(CP266+AD266)</f>
        <v>0</v>
      </c>
      <c r="FC266" s="1058">
        <f t="shared" ref="FC266:FC329" si="2213">SUM(CQ266+AE266)</f>
        <v>0</v>
      </c>
      <c r="FD266" s="1058">
        <f t="shared" ref="FD266:FD329" si="2214">SUM(CR266+AF266)</f>
        <v>0</v>
      </c>
      <c r="FE266" s="1058">
        <f t="shared" ref="FE266:FE329" si="2215">SUM(CS266+AG266)</f>
        <v>0</v>
      </c>
      <c r="FF266" s="1058">
        <f t="shared" ref="FF266:FF329" si="2216">SUM(CT266+AH266)</f>
        <v>0</v>
      </c>
      <c r="FG266" s="1058">
        <f t="shared" ref="FG266:FG329" si="2217">SUM(CU266+AI266)</f>
        <v>0</v>
      </c>
      <c r="FH266" s="1058">
        <f t="shared" ref="FH266:FH329" si="2218">SUM(CV266+AJ266)</f>
        <v>0</v>
      </c>
      <c r="FI266" s="1058">
        <f t="shared" ref="FI266:FI329" si="2219">SUM(CW266+AK266)</f>
        <v>0</v>
      </c>
      <c r="FJ266" s="1058">
        <f t="shared" ref="FJ266:FJ329" si="2220">SUM(CX266+AL266)</f>
        <v>0</v>
      </c>
      <c r="FK266" s="1058">
        <f t="shared" ref="FK266:FK329" si="2221">SUM(CY266+AM266)</f>
        <v>0</v>
      </c>
      <c r="FL266" s="1058">
        <f t="shared" ref="FL266:FL329" si="2222">SUM(CZ266+AN266)</f>
        <v>0</v>
      </c>
      <c r="FM266" s="1058">
        <f t="shared" ref="FM266:FM329" si="2223">SUM(DA266+AO266)</f>
        <v>0</v>
      </c>
      <c r="FN266" s="1058">
        <f t="shared" ref="FN266:FN329" si="2224">SUM(DB266+AP266)</f>
        <v>0</v>
      </c>
      <c r="FO266" s="1059">
        <f t="shared" ref="FO266:FO329" si="2225">SUM(DC266+AQ266)</f>
        <v>0</v>
      </c>
      <c r="FP266" s="1058">
        <f t="shared" ref="FP266:FP329" si="2226">SUM(DD266+AR266)</f>
        <v>0</v>
      </c>
      <c r="FQ266" s="1058">
        <f t="shared" ref="FQ266:FQ329" si="2227">SUM(DE266+AS266)</f>
        <v>0</v>
      </c>
      <c r="FR266" s="1058">
        <f t="shared" ref="FR266:FR329" si="2228">SUM(DF266+AT266)</f>
        <v>0</v>
      </c>
      <c r="FS266" s="1058">
        <f t="shared" ref="FS266:FS329" si="2229">SUM(DG266+AU266)</f>
        <v>0</v>
      </c>
      <c r="FT266" s="1058">
        <f t="shared" ref="FT266:FT329" si="2230">SUM(DH266+AV266)</f>
        <v>0</v>
      </c>
      <c r="FU266" s="1058">
        <f t="shared" ref="FU266:FU329" si="2231">SUM(DI266+AW266)</f>
        <v>0</v>
      </c>
      <c r="FV266" s="1058">
        <f t="shared" ref="FV266:FV329" si="2232">SUM(DJ266+AX266)</f>
        <v>0</v>
      </c>
      <c r="FW266" s="1058">
        <f t="shared" ref="FW266:FW329" si="2233">SUM(DK266+AY266)</f>
        <v>0</v>
      </c>
      <c r="FX266" s="1058">
        <f t="shared" ref="FX266:FX329" si="2234">SUM(DL266+AZ266)</f>
        <v>0</v>
      </c>
      <c r="FY266" s="1058">
        <f t="shared" ref="FY266:FY329" si="2235">SUM(DM266+BA266)</f>
        <v>0</v>
      </c>
      <c r="FZ266" s="1058">
        <f t="shared" ref="FZ266:FZ329" si="2236">SUM(DN266+BB266)</f>
        <v>0</v>
      </c>
      <c r="GA266" s="1058">
        <f t="shared" ref="GA266:GA329" si="2237">SUM(DO266+BC266)</f>
        <v>0</v>
      </c>
      <c r="GB266" s="1058">
        <f t="shared" ref="GB266:GB329" si="2238">SUM(DP266+BD266)</f>
        <v>0</v>
      </c>
      <c r="GC266" s="1058">
        <f t="shared" ref="GC266:GC329" si="2239">SUM(DQ266+BE266)</f>
        <v>0</v>
      </c>
      <c r="GE266" s="1058">
        <v>0</v>
      </c>
      <c r="GF266" s="1058">
        <v>0</v>
      </c>
      <c r="GG266" s="424"/>
      <c r="GH266" s="424"/>
      <c r="GI266" s="424"/>
      <c r="GJ266" s="424"/>
      <c r="GL266" s="559"/>
      <c r="GM266" s="559"/>
      <c r="GN266" s="430"/>
      <c r="GO266" s="431"/>
      <c r="GP266" s="430"/>
      <c r="GQ266" s="406"/>
      <c r="GR266" s="422"/>
    </row>
    <row r="267" spans="1:200" ht="24.95" customHeight="1" x14ac:dyDescent="0.45">
      <c r="A267" s="424"/>
      <c r="B267" s="959"/>
      <c r="C267" s="965"/>
      <c r="D267" s="764"/>
      <c r="E267" s="424"/>
      <c r="F267" s="424"/>
      <c r="G267" s="424"/>
      <c r="H267" s="424"/>
      <c r="I267" s="424"/>
      <c r="J267" s="541"/>
      <c r="K267" s="424"/>
      <c r="L267" s="424"/>
      <c r="M267" s="608">
        <f t="shared" si="2190"/>
        <v>0</v>
      </c>
      <c r="N267" s="70"/>
      <c r="O267" s="852"/>
      <c r="P267" s="866"/>
      <c r="Q267" s="852"/>
      <c r="R267" s="866"/>
      <c r="S267" s="852"/>
      <c r="T267" s="866"/>
      <c r="U267" s="867"/>
      <c r="V267" s="866"/>
      <c r="W267" s="867"/>
      <c r="X267" s="852"/>
      <c r="Y267" s="852"/>
      <c r="Z267" s="866"/>
      <c r="AA267" s="867"/>
      <c r="AB267" s="866"/>
      <c r="AC267" s="852"/>
      <c r="AD267" s="866"/>
      <c r="AE267" s="855"/>
      <c r="AF267" s="866"/>
      <c r="AG267" s="867"/>
      <c r="AH267" s="866"/>
      <c r="AI267" s="867"/>
      <c r="AJ267" s="866"/>
      <c r="AK267" s="867"/>
      <c r="AL267" s="866"/>
      <c r="AM267" s="852"/>
      <c r="AN267" s="866"/>
      <c r="AO267" s="867"/>
      <c r="AP267" s="866"/>
      <c r="AQ267" s="852"/>
      <c r="AR267" s="866"/>
      <c r="AS267" s="852"/>
      <c r="AT267" s="866"/>
      <c r="AU267" s="867"/>
      <c r="AV267" s="866"/>
      <c r="AW267" s="867"/>
      <c r="AX267" s="866"/>
      <c r="AY267" s="867"/>
      <c r="AZ267" s="866"/>
      <c r="BA267" s="867"/>
      <c r="BB267" s="866"/>
      <c r="BC267" s="867"/>
      <c r="BD267" s="866"/>
      <c r="BE267" s="867"/>
      <c r="BF267" s="867"/>
      <c r="BG267" s="867">
        <f t="shared" si="2191"/>
        <v>0</v>
      </c>
      <c r="BH267" s="84"/>
      <c r="BI267" s="424"/>
      <c r="BJ267" s="424"/>
      <c r="BK267" s="424"/>
      <c r="BL267" s="424"/>
      <c r="BM267" s="424"/>
      <c r="BN267" s="959"/>
      <c r="BO267" s="965"/>
      <c r="BP267" s="764"/>
      <c r="BQ267" s="424"/>
      <c r="BR267" s="424"/>
      <c r="BS267" s="424"/>
      <c r="BT267" s="424"/>
      <c r="BU267" s="424"/>
      <c r="BV267" s="541"/>
      <c r="BW267" s="541"/>
      <c r="BX267" s="424"/>
      <c r="BY267" s="608">
        <f t="shared" si="2192"/>
        <v>0</v>
      </c>
      <c r="BZ267" s="70"/>
      <c r="CA267" s="767"/>
      <c r="CB267" s="796"/>
      <c r="CC267" s="767"/>
      <c r="CD267" s="796"/>
      <c r="CE267" s="767"/>
      <c r="CF267" s="780"/>
      <c r="CG267" s="612"/>
      <c r="CH267" s="780"/>
      <c r="CI267" s="612"/>
      <c r="CJ267" s="612"/>
      <c r="CK267" s="767"/>
      <c r="CL267" s="780"/>
      <c r="CM267" s="612"/>
      <c r="CN267" s="780"/>
      <c r="CO267" s="767"/>
      <c r="CP267" s="780"/>
      <c r="CQ267" s="770"/>
      <c r="CR267" s="780"/>
      <c r="CS267" s="612"/>
      <c r="CT267" s="780"/>
      <c r="CU267" s="612"/>
      <c r="CV267" s="780"/>
      <c r="CW267" s="612"/>
      <c r="CX267" s="780"/>
      <c r="CY267" s="767"/>
      <c r="CZ267" s="780"/>
      <c r="DA267" s="612"/>
      <c r="DB267" s="780"/>
      <c r="DC267" s="767"/>
      <c r="DD267" s="780"/>
      <c r="DE267" s="612"/>
      <c r="DF267" s="780"/>
      <c r="DG267" s="612"/>
      <c r="DH267" s="780"/>
      <c r="DI267" s="612"/>
      <c r="DJ267" s="780"/>
      <c r="DK267" s="612"/>
      <c r="DL267" s="780"/>
      <c r="DM267" s="612"/>
      <c r="DN267" s="780"/>
      <c r="DO267" s="612"/>
      <c r="DP267" s="780"/>
      <c r="DQ267" s="612"/>
      <c r="DR267" s="612"/>
      <c r="DS267" s="612">
        <f t="shared" si="2193"/>
        <v>0</v>
      </c>
      <c r="DT267" s="84"/>
      <c r="DU267" s="424"/>
      <c r="DV267" s="424"/>
      <c r="DW267" s="424"/>
      <c r="DX267" s="424"/>
      <c r="DY267" s="424"/>
      <c r="DZ267" s="959"/>
      <c r="EA267" s="965"/>
      <c r="EB267" s="764"/>
      <c r="EC267" s="424"/>
      <c r="ED267" s="424"/>
      <c r="EE267" s="424"/>
      <c r="EF267" s="424"/>
      <c r="EG267" s="424"/>
      <c r="EH267" s="424"/>
      <c r="EI267" s="424"/>
      <c r="EJ267" s="429">
        <f t="shared" si="2194"/>
        <v>0</v>
      </c>
      <c r="EK267" s="429">
        <f t="shared" si="2195"/>
        <v>0</v>
      </c>
      <c r="EL267" s="429">
        <f t="shared" si="2196"/>
        <v>0</v>
      </c>
      <c r="EM267" s="1058">
        <f t="shared" si="2197"/>
        <v>0</v>
      </c>
      <c r="EN267" s="1058">
        <f t="shared" si="2198"/>
        <v>0</v>
      </c>
      <c r="EO267" s="1058">
        <f t="shared" si="2199"/>
        <v>0</v>
      </c>
      <c r="EP267" s="1058">
        <f t="shared" si="2200"/>
        <v>0</v>
      </c>
      <c r="EQ267" s="1058">
        <f t="shared" si="2201"/>
        <v>0</v>
      </c>
      <c r="ER267" s="1058">
        <f t="shared" si="2202"/>
        <v>0</v>
      </c>
      <c r="ES267" s="1058">
        <f t="shared" si="2203"/>
        <v>0</v>
      </c>
      <c r="ET267" s="1058">
        <f t="shared" si="2204"/>
        <v>0</v>
      </c>
      <c r="EU267" s="1058">
        <f t="shared" si="2205"/>
        <v>0</v>
      </c>
      <c r="EV267" s="1058">
        <f t="shared" si="2206"/>
        <v>0</v>
      </c>
      <c r="EW267" s="1058">
        <f t="shared" si="2207"/>
        <v>0</v>
      </c>
      <c r="EX267" s="1058">
        <f t="shared" si="2208"/>
        <v>0</v>
      </c>
      <c r="EY267" s="1058">
        <f t="shared" si="2209"/>
        <v>0</v>
      </c>
      <c r="EZ267" s="1058">
        <f t="shared" si="2210"/>
        <v>0</v>
      </c>
      <c r="FA267" s="1058">
        <f t="shared" si="2211"/>
        <v>0</v>
      </c>
      <c r="FB267" s="1058">
        <f t="shared" si="2212"/>
        <v>0</v>
      </c>
      <c r="FC267" s="1058">
        <f t="shared" si="2213"/>
        <v>0</v>
      </c>
      <c r="FD267" s="1058">
        <f t="shared" si="2214"/>
        <v>0</v>
      </c>
      <c r="FE267" s="1058">
        <f t="shared" si="2215"/>
        <v>0</v>
      </c>
      <c r="FF267" s="1058">
        <f t="shared" si="2216"/>
        <v>0</v>
      </c>
      <c r="FG267" s="1058">
        <f t="shared" si="2217"/>
        <v>0</v>
      </c>
      <c r="FH267" s="1058">
        <f t="shared" si="2218"/>
        <v>0</v>
      </c>
      <c r="FI267" s="1058">
        <f t="shared" si="2219"/>
        <v>0</v>
      </c>
      <c r="FJ267" s="1058">
        <f t="shared" si="2220"/>
        <v>0</v>
      </c>
      <c r="FK267" s="1058">
        <f t="shared" si="2221"/>
        <v>0</v>
      </c>
      <c r="FL267" s="1058">
        <f t="shared" si="2222"/>
        <v>0</v>
      </c>
      <c r="FM267" s="1058">
        <f t="shared" si="2223"/>
        <v>0</v>
      </c>
      <c r="FN267" s="1058">
        <f t="shared" si="2224"/>
        <v>0</v>
      </c>
      <c r="FO267" s="1059">
        <f t="shared" si="2225"/>
        <v>0</v>
      </c>
      <c r="FP267" s="1058">
        <f t="shared" si="2226"/>
        <v>0</v>
      </c>
      <c r="FQ267" s="1058">
        <f t="shared" si="2227"/>
        <v>0</v>
      </c>
      <c r="FR267" s="1058">
        <f t="shared" si="2228"/>
        <v>0</v>
      </c>
      <c r="FS267" s="1058">
        <f t="shared" si="2229"/>
        <v>0</v>
      </c>
      <c r="FT267" s="1058">
        <f t="shared" si="2230"/>
        <v>0</v>
      </c>
      <c r="FU267" s="1058">
        <f t="shared" si="2231"/>
        <v>0</v>
      </c>
      <c r="FV267" s="1058">
        <f t="shared" si="2232"/>
        <v>0</v>
      </c>
      <c r="FW267" s="1058">
        <f t="shared" si="2233"/>
        <v>0</v>
      </c>
      <c r="FX267" s="1058">
        <f t="shared" si="2234"/>
        <v>0</v>
      </c>
      <c r="FY267" s="1058">
        <f t="shared" si="2235"/>
        <v>0</v>
      </c>
      <c r="FZ267" s="1058">
        <f t="shared" si="2236"/>
        <v>0</v>
      </c>
      <c r="GA267" s="1058">
        <f t="shared" si="2237"/>
        <v>0</v>
      </c>
      <c r="GB267" s="1058">
        <f t="shared" si="2238"/>
        <v>0</v>
      </c>
      <c r="GC267" s="1058">
        <f t="shared" si="2239"/>
        <v>0</v>
      </c>
      <c r="GE267" s="1058">
        <v>0</v>
      </c>
      <c r="GF267" s="1058">
        <v>0</v>
      </c>
      <c r="GG267" s="424"/>
      <c r="GH267" s="424"/>
      <c r="GI267" s="424"/>
      <c r="GJ267" s="424"/>
      <c r="GL267" s="559"/>
      <c r="GM267" s="559"/>
      <c r="GN267" s="430"/>
      <c r="GO267" s="431"/>
      <c r="GP267" s="430"/>
      <c r="GQ267" s="406"/>
      <c r="GR267" s="422"/>
    </row>
    <row r="268" spans="1:200" ht="24.95" customHeight="1" x14ac:dyDescent="0.45">
      <c r="A268" s="424">
        <v>19</v>
      </c>
      <c r="B268" s="974" t="s">
        <v>668</v>
      </c>
      <c r="C268" s="975" t="s">
        <v>646</v>
      </c>
      <c r="D268" s="927">
        <v>0.5</v>
      </c>
      <c r="E268" s="424"/>
      <c r="F268" s="424"/>
      <c r="G268" s="424"/>
      <c r="H268" s="424"/>
      <c r="I268" s="424"/>
      <c r="J268" s="541"/>
      <c r="K268" s="424"/>
      <c r="L268" s="424">
        <f t="shared" ref="L268:AQ268" si="2240">SUM(L269:L280)</f>
        <v>60</v>
      </c>
      <c r="M268" s="424">
        <f t="shared" si="2240"/>
        <v>40</v>
      </c>
      <c r="N268" s="424">
        <f t="shared" si="2240"/>
        <v>16</v>
      </c>
      <c r="O268" s="765">
        <f t="shared" si="2240"/>
        <v>24</v>
      </c>
      <c r="P268" s="766">
        <f t="shared" si="2240"/>
        <v>0</v>
      </c>
      <c r="Q268" s="765">
        <f t="shared" si="2240"/>
        <v>0</v>
      </c>
      <c r="R268" s="766">
        <f t="shared" si="2240"/>
        <v>24</v>
      </c>
      <c r="S268" s="765">
        <f t="shared" si="2240"/>
        <v>48</v>
      </c>
      <c r="T268" s="766">
        <f t="shared" si="2240"/>
        <v>0</v>
      </c>
      <c r="U268" s="766">
        <f t="shared" si="2240"/>
        <v>0</v>
      </c>
      <c r="V268" s="766">
        <f t="shared" si="2240"/>
        <v>0</v>
      </c>
      <c r="W268" s="766">
        <f t="shared" si="2240"/>
        <v>0</v>
      </c>
      <c r="X268" s="765">
        <f t="shared" si="2240"/>
        <v>0</v>
      </c>
      <c r="Y268" s="765">
        <f t="shared" si="2240"/>
        <v>0</v>
      </c>
      <c r="Z268" s="766">
        <f t="shared" si="2240"/>
        <v>0</v>
      </c>
      <c r="AA268" s="766">
        <f t="shared" si="2240"/>
        <v>0</v>
      </c>
      <c r="AB268" s="766">
        <f t="shared" si="2240"/>
        <v>24</v>
      </c>
      <c r="AC268" s="765">
        <f t="shared" si="2240"/>
        <v>71.666666666666671</v>
      </c>
      <c r="AD268" s="766">
        <f t="shared" si="2240"/>
        <v>0</v>
      </c>
      <c r="AE268" s="765">
        <f t="shared" si="2240"/>
        <v>0</v>
      </c>
      <c r="AF268" s="766">
        <f t="shared" si="2240"/>
        <v>0</v>
      </c>
      <c r="AG268" s="766">
        <f t="shared" si="2240"/>
        <v>0</v>
      </c>
      <c r="AH268" s="766">
        <f t="shared" si="2240"/>
        <v>0</v>
      </c>
      <c r="AI268" s="766">
        <f t="shared" si="2240"/>
        <v>0</v>
      </c>
      <c r="AJ268" s="766">
        <f t="shared" si="2240"/>
        <v>0</v>
      </c>
      <c r="AK268" s="766">
        <f t="shared" si="2240"/>
        <v>0</v>
      </c>
      <c r="AL268" s="766">
        <f t="shared" si="2240"/>
        <v>0</v>
      </c>
      <c r="AM268" s="765">
        <f t="shared" si="2240"/>
        <v>0</v>
      </c>
      <c r="AN268" s="766">
        <f t="shared" si="2240"/>
        <v>0</v>
      </c>
      <c r="AO268" s="766">
        <f t="shared" si="2240"/>
        <v>0</v>
      </c>
      <c r="AP268" s="766">
        <f t="shared" si="2240"/>
        <v>0</v>
      </c>
      <c r="AQ268" s="765">
        <f t="shared" si="2240"/>
        <v>0</v>
      </c>
      <c r="AR268" s="766">
        <f t="shared" ref="AR268:BG268" si="2241">SUM(AR269:AR280)</f>
        <v>2</v>
      </c>
      <c r="AS268" s="765">
        <f t="shared" si="2241"/>
        <v>17.666666666666668</v>
      </c>
      <c r="AT268" s="766">
        <f t="shared" si="2241"/>
        <v>0</v>
      </c>
      <c r="AU268" s="766">
        <f t="shared" si="2241"/>
        <v>0</v>
      </c>
      <c r="AV268" s="766">
        <f t="shared" si="2241"/>
        <v>0</v>
      </c>
      <c r="AW268" s="766">
        <f t="shared" si="2241"/>
        <v>0</v>
      </c>
      <c r="AX268" s="766">
        <f t="shared" si="2241"/>
        <v>0</v>
      </c>
      <c r="AY268" s="766">
        <f t="shared" si="2241"/>
        <v>0</v>
      </c>
      <c r="AZ268" s="766">
        <f t="shared" si="2241"/>
        <v>0</v>
      </c>
      <c r="BA268" s="766">
        <f t="shared" si="2241"/>
        <v>0</v>
      </c>
      <c r="BB268" s="766">
        <f t="shared" si="2241"/>
        <v>0</v>
      </c>
      <c r="BC268" s="766">
        <f t="shared" si="2241"/>
        <v>0</v>
      </c>
      <c r="BD268" s="766">
        <f t="shared" si="2241"/>
        <v>0</v>
      </c>
      <c r="BE268" s="766">
        <f t="shared" si="2241"/>
        <v>0</v>
      </c>
      <c r="BF268" s="766">
        <f t="shared" si="2241"/>
        <v>161.33333333333331</v>
      </c>
      <c r="BG268" s="766">
        <f t="shared" si="2241"/>
        <v>89.666666666666671</v>
      </c>
      <c r="BH268" s="425"/>
      <c r="BI268" s="424"/>
      <c r="BJ268" s="424"/>
      <c r="BK268" s="424"/>
      <c r="BL268" s="424"/>
      <c r="BM268" s="424">
        <v>19</v>
      </c>
      <c r="BN268" s="974" t="s">
        <v>668</v>
      </c>
      <c r="BO268" s="975" t="s">
        <v>646</v>
      </c>
      <c r="BP268" s="927">
        <v>0.5</v>
      </c>
      <c r="BQ268" s="424"/>
      <c r="BR268" s="424"/>
      <c r="BS268" s="424"/>
      <c r="BT268" s="424"/>
      <c r="BU268" s="424"/>
      <c r="BV268" s="541"/>
      <c r="BW268" s="541"/>
      <c r="BX268" s="424">
        <f t="shared" ref="BX268:DC268" si="2242">SUM(BX269:BX280)</f>
        <v>100</v>
      </c>
      <c r="BY268" s="424">
        <f t="shared" si="2242"/>
        <v>70</v>
      </c>
      <c r="BZ268" s="424">
        <f t="shared" si="2242"/>
        <v>30</v>
      </c>
      <c r="CA268" s="765">
        <f t="shared" si="2242"/>
        <v>36</v>
      </c>
      <c r="CB268" s="765">
        <f t="shared" si="2242"/>
        <v>0</v>
      </c>
      <c r="CC268" s="765">
        <f t="shared" si="2242"/>
        <v>0</v>
      </c>
      <c r="CD268" s="765">
        <f t="shared" si="2242"/>
        <v>40</v>
      </c>
      <c r="CE268" s="765">
        <f t="shared" si="2242"/>
        <v>80</v>
      </c>
      <c r="CF268" s="766">
        <f t="shared" si="2242"/>
        <v>0</v>
      </c>
      <c r="CG268" s="766">
        <f t="shared" si="2242"/>
        <v>0</v>
      </c>
      <c r="CH268" s="766">
        <f t="shared" si="2242"/>
        <v>0</v>
      </c>
      <c r="CI268" s="766">
        <f t="shared" si="2242"/>
        <v>0</v>
      </c>
      <c r="CJ268" s="766">
        <f t="shared" si="2242"/>
        <v>0</v>
      </c>
      <c r="CK268" s="765">
        <f t="shared" si="2242"/>
        <v>0</v>
      </c>
      <c r="CL268" s="766">
        <f t="shared" si="2242"/>
        <v>0</v>
      </c>
      <c r="CM268" s="766">
        <f t="shared" si="2242"/>
        <v>0</v>
      </c>
      <c r="CN268" s="766">
        <f t="shared" si="2242"/>
        <v>0</v>
      </c>
      <c r="CO268" s="765">
        <f t="shared" si="2242"/>
        <v>0</v>
      </c>
      <c r="CP268" s="766">
        <f t="shared" si="2242"/>
        <v>0</v>
      </c>
      <c r="CQ268" s="765">
        <f t="shared" si="2242"/>
        <v>0</v>
      </c>
      <c r="CR268" s="766">
        <f t="shared" si="2242"/>
        <v>0</v>
      </c>
      <c r="CS268" s="766">
        <f t="shared" si="2242"/>
        <v>0</v>
      </c>
      <c r="CT268" s="766">
        <f t="shared" si="2242"/>
        <v>0</v>
      </c>
      <c r="CU268" s="766">
        <f t="shared" si="2242"/>
        <v>0</v>
      </c>
      <c r="CV268" s="766">
        <f t="shared" si="2242"/>
        <v>0</v>
      </c>
      <c r="CW268" s="766">
        <f t="shared" si="2242"/>
        <v>0</v>
      </c>
      <c r="CX268" s="766">
        <f t="shared" si="2242"/>
        <v>0</v>
      </c>
      <c r="CY268" s="765">
        <f t="shared" si="2242"/>
        <v>0</v>
      </c>
      <c r="CZ268" s="766">
        <f t="shared" si="2242"/>
        <v>0</v>
      </c>
      <c r="DA268" s="766">
        <f t="shared" si="2242"/>
        <v>0</v>
      </c>
      <c r="DB268" s="766">
        <f t="shared" si="2242"/>
        <v>0</v>
      </c>
      <c r="DC268" s="765">
        <f t="shared" si="2242"/>
        <v>0</v>
      </c>
      <c r="DD268" s="766">
        <f t="shared" ref="DD268:DS268" si="2243">SUM(DD269:DD280)</f>
        <v>5</v>
      </c>
      <c r="DE268" s="766">
        <f t="shared" si="2243"/>
        <v>52</v>
      </c>
      <c r="DF268" s="766">
        <f t="shared" si="2243"/>
        <v>0</v>
      </c>
      <c r="DG268" s="766">
        <f t="shared" si="2243"/>
        <v>0</v>
      </c>
      <c r="DH268" s="766">
        <f t="shared" si="2243"/>
        <v>0</v>
      </c>
      <c r="DI268" s="766">
        <f t="shared" si="2243"/>
        <v>0</v>
      </c>
      <c r="DJ268" s="766">
        <f t="shared" si="2243"/>
        <v>0</v>
      </c>
      <c r="DK268" s="766">
        <f t="shared" si="2243"/>
        <v>0</v>
      </c>
      <c r="DL268" s="766">
        <f t="shared" si="2243"/>
        <v>0</v>
      </c>
      <c r="DM268" s="766">
        <f t="shared" si="2243"/>
        <v>0</v>
      </c>
      <c r="DN268" s="766">
        <f t="shared" si="2243"/>
        <v>0</v>
      </c>
      <c r="DO268" s="766">
        <f t="shared" si="2243"/>
        <v>0</v>
      </c>
      <c r="DP268" s="766">
        <f t="shared" si="2243"/>
        <v>0</v>
      </c>
      <c r="DQ268" s="766">
        <f t="shared" si="2243"/>
        <v>0</v>
      </c>
      <c r="DR268" s="766">
        <f t="shared" si="2243"/>
        <v>168</v>
      </c>
      <c r="DS268" s="766">
        <f t="shared" si="2243"/>
        <v>168</v>
      </c>
      <c r="DT268" s="425"/>
      <c r="DU268" s="424"/>
      <c r="DV268" s="424"/>
      <c r="DW268" s="424"/>
      <c r="DX268" s="424"/>
      <c r="DY268" s="424">
        <v>19</v>
      </c>
      <c r="DZ268" s="974" t="s">
        <v>668</v>
      </c>
      <c r="EA268" s="975" t="s">
        <v>646</v>
      </c>
      <c r="EB268" s="927">
        <v>0.5</v>
      </c>
      <c r="EC268" s="424"/>
      <c r="ED268" s="424"/>
      <c r="EE268" s="424"/>
      <c r="EF268" s="424"/>
      <c r="EG268" s="424"/>
      <c r="EH268" s="424"/>
      <c r="EI268" s="424"/>
      <c r="EJ268" s="429">
        <f t="shared" si="2194"/>
        <v>160</v>
      </c>
      <c r="EK268" s="429">
        <f t="shared" si="2195"/>
        <v>110</v>
      </c>
      <c r="EL268" s="429">
        <f t="shared" si="2196"/>
        <v>46</v>
      </c>
      <c r="EM268" s="1058">
        <f t="shared" si="2197"/>
        <v>60</v>
      </c>
      <c r="EN268" s="1058">
        <f t="shared" si="2198"/>
        <v>0</v>
      </c>
      <c r="EO268" s="1058">
        <f t="shared" si="2199"/>
        <v>0</v>
      </c>
      <c r="EP268" s="1058">
        <f t="shared" si="2200"/>
        <v>64</v>
      </c>
      <c r="EQ268" s="1058">
        <f t="shared" si="2201"/>
        <v>128</v>
      </c>
      <c r="ER268" s="1058">
        <f t="shared" si="2202"/>
        <v>0</v>
      </c>
      <c r="ES268" s="1058">
        <f t="shared" si="2203"/>
        <v>0</v>
      </c>
      <c r="ET268" s="1058">
        <f t="shared" si="2204"/>
        <v>0</v>
      </c>
      <c r="EU268" s="1058">
        <f t="shared" si="2205"/>
        <v>0</v>
      </c>
      <c r="EV268" s="1058">
        <f t="shared" si="2206"/>
        <v>0</v>
      </c>
      <c r="EW268" s="1058">
        <f t="shared" si="2207"/>
        <v>0</v>
      </c>
      <c r="EX268" s="1058">
        <f t="shared" si="2208"/>
        <v>0</v>
      </c>
      <c r="EY268" s="1058">
        <f t="shared" si="2209"/>
        <v>0</v>
      </c>
      <c r="EZ268" s="1058">
        <f t="shared" si="2210"/>
        <v>24</v>
      </c>
      <c r="FA268" s="1058">
        <f t="shared" si="2211"/>
        <v>71.666666666666671</v>
      </c>
      <c r="FB268" s="1058">
        <f t="shared" si="2212"/>
        <v>0</v>
      </c>
      <c r="FC268" s="1058">
        <f t="shared" si="2213"/>
        <v>0</v>
      </c>
      <c r="FD268" s="1058">
        <f t="shared" si="2214"/>
        <v>0</v>
      </c>
      <c r="FE268" s="1058">
        <f t="shared" si="2215"/>
        <v>0</v>
      </c>
      <c r="FF268" s="1058">
        <f t="shared" si="2216"/>
        <v>0</v>
      </c>
      <c r="FG268" s="1058">
        <f t="shared" si="2217"/>
        <v>0</v>
      </c>
      <c r="FH268" s="1058">
        <f t="shared" si="2218"/>
        <v>0</v>
      </c>
      <c r="FI268" s="1058">
        <f t="shared" si="2219"/>
        <v>0</v>
      </c>
      <c r="FJ268" s="1058">
        <f t="shared" si="2220"/>
        <v>0</v>
      </c>
      <c r="FK268" s="1058">
        <f t="shared" si="2221"/>
        <v>0</v>
      </c>
      <c r="FL268" s="1058">
        <f t="shared" si="2222"/>
        <v>0</v>
      </c>
      <c r="FM268" s="1058">
        <f t="shared" si="2223"/>
        <v>0</v>
      </c>
      <c r="FN268" s="1058">
        <f t="shared" si="2224"/>
        <v>0</v>
      </c>
      <c r="FO268" s="1059">
        <f t="shared" si="2225"/>
        <v>0</v>
      </c>
      <c r="FP268" s="1058">
        <f t="shared" si="2226"/>
        <v>7</v>
      </c>
      <c r="FQ268" s="1058">
        <f t="shared" si="2227"/>
        <v>69.666666666666671</v>
      </c>
      <c r="FR268" s="1058">
        <f t="shared" si="2228"/>
        <v>0</v>
      </c>
      <c r="FS268" s="1058">
        <f t="shared" si="2229"/>
        <v>0</v>
      </c>
      <c r="FT268" s="1058">
        <f t="shared" si="2230"/>
        <v>0</v>
      </c>
      <c r="FU268" s="1058">
        <f t="shared" si="2231"/>
        <v>0</v>
      </c>
      <c r="FV268" s="1058">
        <f t="shared" si="2232"/>
        <v>0</v>
      </c>
      <c r="FW268" s="1058">
        <f t="shared" si="2233"/>
        <v>0</v>
      </c>
      <c r="FX268" s="1058">
        <f t="shared" si="2234"/>
        <v>0</v>
      </c>
      <c r="FY268" s="1058">
        <f t="shared" si="2235"/>
        <v>0</v>
      </c>
      <c r="FZ268" s="1058">
        <f t="shared" si="2236"/>
        <v>0</v>
      </c>
      <c r="GA268" s="1058">
        <f t="shared" si="2237"/>
        <v>0</v>
      </c>
      <c r="GB268" s="1058">
        <f t="shared" si="2238"/>
        <v>0</v>
      </c>
      <c r="GC268" s="1058">
        <f t="shared" si="2239"/>
        <v>0</v>
      </c>
      <c r="GE268" s="1058">
        <v>329.33333333333331</v>
      </c>
      <c r="GF268" s="1058">
        <v>257.66666666666669</v>
      </c>
      <c r="GG268" s="424"/>
      <c r="GH268" s="424"/>
      <c r="GI268" s="424"/>
      <c r="GJ268" s="424"/>
      <c r="GL268" s="559">
        <v>300</v>
      </c>
      <c r="GM268" s="559">
        <v>75</v>
      </c>
      <c r="GN268" s="470" t="s">
        <v>668</v>
      </c>
      <c r="GO268" s="463" t="s">
        <v>646</v>
      </c>
      <c r="GP268" s="463">
        <v>0.5</v>
      </c>
      <c r="GQ268" s="406"/>
      <c r="GR268" s="422"/>
    </row>
    <row r="269" spans="1:200" ht="29.25" customHeight="1" x14ac:dyDescent="0.45">
      <c r="A269" s="424"/>
      <c r="B269" s="987" t="s">
        <v>563</v>
      </c>
      <c r="C269" s="967" t="s">
        <v>256</v>
      </c>
      <c r="D269" s="936" t="s">
        <v>24</v>
      </c>
      <c r="E269" s="615" t="s">
        <v>318</v>
      </c>
      <c r="F269" s="616" t="s">
        <v>38</v>
      </c>
      <c r="G269" s="616">
        <v>5</v>
      </c>
      <c r="H269" s="615">
        <v>48</v>
      </c>
      <c r="I269" s="615">
        <v>1</v>
      </c>
      <c r="J269" s="660">
        <v>2</v>
      </c>
      <c r="K269" s="615">
        <f>SUM(J269)*2</f>
        <v>4</v>
      </c>
      <c r="L269" s="622">
        <v>30</v>
      </c>
      <c r="M269" s="618">
        <f t="shared" ref="M269:M272" si="2244">SUM(N269+P269+R269+T269+V269)</f>
        <v>20</v>
      </c>
      <c r="N269" s="619">
        <v>8</v>
      </c>
      <c r="O269" s="852">
        <f t="shared" ref="O269" si="2245">SUM(N269)*I269</f>
        <v>8</v>
      </c>
      <c r="P269" s="874"/>
      <c r="Q269" s="852">
        <f t="shared" ref="Q269" si="2246">P269*J269</f>
        <v>0</v>
      </c>
      <c r="R269" s="874">
        <v>12</v>
      </c>
      <c r="S269" s="852">
        <f t="shared" ref="S269" si="2247">SUM(R269)*J269</f>
        <v>24</v>
      </c>
      <c r="T269" s="874"/>
      <c r="U269" s="875">
        <f t="shared" ref="U269" si="2248">SUM(T269)*K269</f>
        <v>0</v>
      </c>
      <c r="V269" s="874"/>
      <c r="W269" s="875">
        <f t="shared" ref="W269:W270" si="2249">SUM(V269)*J269*2</f>
        <v>0</v>
      </c>
      <c r="X269" s="875">
        <f t="shared" ref="X269" si="2250">SUM(J269*AX269*2+K269*AZ269*2)</f>
        <v>0</v>
      </c>
      <c r="Y269" s="852"/>
      <c r="Z269" s="874"/>
      <c r="AA269" s="875"/>
      <c r="AB269" s="874"/>
      <c r="AC269" s="852">
        <f t="shared" ref="AC269" si="2251">SUM(AB269)*3*H269/5</f>
        <v>0</v>
      </c>
      <c r="AD269" s="874"/>
      <c r="AE269" s="855">
        <f t="shared" ref="AE269" si="2252">SUM(AD269*H269*(30+4))</f>
        <v>0</v>
      </c>
      <c r="AF269" s="874"/>
      <c r="AG269" s="875">
        <f t="shared" ref="AG269" si="2253">SUM(AF269*H269*3)</f>
        <v>0</v>
      </c>
      <c r="AH269" s="874"/>
      <c r="AI269" s="875">
        <f t="shared" ref="AI269" si="2254">SUM(AH269*H269/3)</f>
        <v>0</v>
      </c>
      <c r="AJ269" s="874"/>
      <c r="AK269" s="875">
        <f t="shared" ref="AK269" si="2255">SUM(AJ269*H269*2/3)</f>
        <v>0</v>
      </c>
      <c r="AL269" s="874"/>
      <c r="AM269" s="852">
        <f t="shared" ref="AM269" si="2256">SUM(AL269*H269*2)</f>
        <v>0</v>
      </c>
      <c r="AN269" s="874"/>
      <c r="AO269" s="875">
        <f t="shared" ref="AO269:AO270" si="2257">SUM(AN269*J269*2)</f>
        <v>0</v>
      </c>
      <c r="AP269" s="874"/>
      <c r="AQ269" s="852">
        <f t="shared" ref="AQ269" si="2258">SUM(AP269*H269*2)</f>
        <v>0</v>
      </c>
      <c r="AR269" s="874">
        <v>1</v>
      </c>
      <c r="AS269" s="852">
        <f>AR269*J269*6</f>
        <v>12</v>
      </c>
      <c r="AT269" s="858"/>
      <c r="AU269" s="854">
        <f t="shared" ref="AU269:AU272" si="2259">AT269*H269/3</f>
        <v>0</v>
      </c>
      <c r="AV269" s="874"/>
      <c r="AW269" s="875">
        <f t="shared" ref="AW269" si="2260">SUM(J269*AV269*6)</f>
        <v>0</v>
      </c>
      <c r="AX269" s="874"/>
      <c r="AY269" s="875">
        <f>SUM(J269*AX269*8)</f>
        <v>0</v>
      </c>
      <c r="AZ269" s="874"/>
      <c r="BA269" s="875">
        <f t="shared" ref="BA269" si="2261">SUM(AZ269*K269*5*6)</f>
        <v>0</v>
      </c>
      <c r="BB269" s="874"/>
      <c r="BC269" s="875">
        <f t="shared" ref="BC269" si="2262">SUM(BB269*K269*4*6)</f>
        <v>0</v>
      </c>
      <c r="BD269" s="874"/>
      <c r="BE269" s="875">
        <f t="shared" ref="BE269" si="2263">SUM(BD269*50)</f>
        <v>0</v>
      </c>
      <c r="BF269" s="854">
        <f t="shared" ref="BF269:BF272" si="2264">O269+Q269+S269+U269+W269+X269+Y269+AA269+AC269+AE269+AG269+AI269+AK269+AM269+AO269+AQ269+AS269+AU269+AW269+AY269+BA269+BC269+BE269</f>
        <v>44</v>
      </c>
      <c r="BG269" s="854">
        <f t="shared" ref="BG269:BG272" si="2265">BC269+BA269+AY269+AW269+AS269+AQ269+X269+W269+U269+S269+Q269+O269</f>
        <v>44</v>
      </c>
      <c r="BH269" s="84"/>
      <c r="BI269" s="49"/>
      <c r="BJ269" s="49"/>
      <c r="BK269" s="49"/>
      <c r="BL269" s="49"/>
      <c r="BM269" s="424"/>
      <c r="BN269" s="987" t="s">
        <v>563</v>
      </c>
      <c r="BO269" s="967" t="s">
        <v>183</v>
      </c>
      <c r="BP269" s="936" t="s">
        <v>84</v>
      </c>
      <c r="BQ269" s="616" t="s">
        <v>30</v>
      </c>
      <c r="BR269" s="615" t="s">
        <v>48</v>
      </c>
      <c r="BS269" s="616">
        <v>8</v>
      </c>
      <c r="BT269" s="615">
        <v>25</v>
      </c>
      <c r="BU269" s="615">
        <v>1</v>
      </c>
      <c r="BV269" s="660">
        <v>1</v>
      </c>
      <c r="BW269" s="660">
        <f t="shared" ref="BW269:BW270" si="2266">SUM(BV269)*2</f>
        <v>2</v>
      </c>
      <c r="BX269" s="621">
        <v>20</v>
      </c>
      <c r="BY269" s="618">
        <f t="shared" ref="BY269:BY272" si="2267">SUM(BZ269+CB269+CD269+CF269+CH269)</f>
        <v>14</v>
      </c>
      <c r="BZ269" s="619">
        <v>6</v>
      </c>
      <c r="CA269" s="767">
        <f t="shared" ref="CA269:CA272" si="2268">SUM(BZ269)*BU269</f>
        <v>6</v>
      </c>
      <c r="CB269" s="796"/>
      <c r="CC269" s="767">
        <f t="shared" ref="CC269:CC272" si="2269">CB269*BV269</f>
        <v>0</v>
      </c>
      <c r="CD269" s="796">
        <v>8</v>
      </c>
      <c r="CE269" s="767">
        <f t="shared" ref="CE269:CE272" si="2270">SUM(CD269)*BV269</f>
        <v>8</v>
      </c>
      <c r="CF269" s="781"/>
      <c r="CG269" s="782">
        <f t="shared" ref="CG269:CG272" si="2271">SUM(CF269)*BW269</f>
        <v>0</v>
      </c>
      <c r="CH269" s="781"/>
      <c r="CI269" s="782">
        <f t="shared" ref="CI269:CI270" si="2272">SUM(CH269)*BV269*5</f>
        <v>0</v>
      </c>
      <c r="CJ269" s="782">
        <f t="shared" ref="CJ269:CJ273" si="2273">SUM(BV269*DJ269*2+BW269*DL269*2)</f>
        <v>0</v>
      </c>
      <c r="CK269" s="767"/>
      <c r="CL269" s="781"/>
      <c r="CM269" s="782"/>
      <c r="CN269" s="781"/>
      <c r="CO269" s="767">
        <f t="shared" ref="CO269:CO270" si="2274">SUM(CN269)*3*BT269/5</f>
        <v>0</v>
      </c>
      <c r="CP269" s="781"/>
      <c r="CQ269" s="770">
        <f t="shared" ref="CQ269:CQ270" si="2275">SUM(CP269*BT269*(30+4))</f>
        <v>0</v>
      </c>
      <c r="CR269" s="781"/>
      <c r="CS269" s="782">
        <f t="shared" ref="CS269:CS272" si="2276">SUM(CR269*BT269*3)</f>
        <v>0</v>
      </c>
      <c r="CT269" s="781"/>
      <c r="CU269" s="782">
        <f t="shared" ref="CU269:CU272" si="2277">SUM(CT269*BT269/3)</f>
        <v>0</v>
      </c>
      <c r="CV269" s="781"/>
      <c r="CW269" s="782">
        <f t="shared" ref="CW269:CW270" si="2278">SUM(CV269*BT269*2/3)</f>
        <v>0</v>
      </c>
      <c r="CX269" s="781"/>
      <c r="CY269" s="767">
        <f t="shared" ref="CY269:CY270" si="2279">SUM(CX269*BT269*2)</f>
        <v>0</v>
      </c>
      <c r="CZ269" s="781"/>
      <c r="DA269" s="782">
        <f t="shared" ref="DA269:DA270" si="2280">SUM(CZ269*BV269*2)</f>
        <v>0</v>
      </c>
      <c r="DB269" s="781"/>
      <c r="DC269" s="767">
        <f t="shared" ref="DC269:DC272" si="2281">SUM(DB269*BT269*2)</f>
        <v>0</v>
      </c>
      <c r="DD269" s="781">
        <v>1</v>
      </c>
      <c r="DE269" s="782">
        <f t="shared" ref="DE269:DE270" si="2282">DD269*BV269*6</f>
        <v>6</v>
      </c>
      <c r="DF269" s="773"/>
      <c r="DG269" s="769">
        <f t="shared" ref="DG269:DG273" si="2283">DF269*BT269/3</f>
        <v>0</v>
      </c>
      <c r="DH269" s="781"/>
      <c r="DI269" s="782">
        <f t="shared" ref="DI269:DI272" si="2284">SUM(BV269*DH269*6)</f>
        <v>0</v>
      </c>
      <c r="DJ269" s="781"/>
      <c r="DK269" s="782">
        <f t="shared" ref="DK269:DK270" si="2285">SUM(BV269*DJ269*8)</f>
        <v>0</v>
      </c>
      <c r="DL269" s="781"/>
      <c r="DM269" s="782">
        <f t="shared" ref="DM269:DM270" si="2286">SUM(DL269*BW269*5*6)</f>
        <v>0</v>
      </c>
      <c r="DN269" s="781"/>
      <c r="DO269" s="782">
        <f t="shared" ref="DO269:DO270" si="2287">SUM(DN269*BW269*4*6)</f>
        <v>0</v>
      </c>
      <c r="DP269" s="781"/>
      <c r="DQ269" s="782">
        <f t="shared" ref="DQ269:DQ272" si="2288">SUM(DP269*50)</f>
        <v>0</v>
      </c>
      <c r="DR269" s="769">
        <f t="shared" ref="DR269:DR273" si="2289">CA269+CC269+CE269+CG269+CI269+CJ269+CK269+CM269+CO269+CQ269+CS269+CU269+CW269+CY269+DA269+DC269+DE269+DG269+DI269+DK269+DM269+DO269+DQ269</f>
        <v>20</v>
      </c>
      <c r="DS269" s="769">
        <f t="shared" ref="DS269:DS273" si="2290">DO269+DM269+DK269+DI269+DE269+DC269+CJ269+CI269+CG269+CE269+CC269+CA269</f>
        <v>20</v>
      </c>
      <c r="DT269" s="84"/>
      <c r="DU269" s="631"/>
      <c r="DV269" s="424"/>
      <c r="DW269" s="424"/>
      <c r="DX269" s="424"/>
      <c r="DY269" s="424"/>
      <c r="DZ269" s="971"/>
      <c r="EA269" s="972"/>
      <c r="EB269" s="611"/>
      <c r="EC269" s="424"/>
      <c r="ED269" s="424"/>
      <c r="EE269" s="424"/>
      <c r="EF269" s="424"/>
      <c r="EG269" s="424"/>
      <c r="EH269" s="424"/>
      <c r="EI269" s="424"/>
      <c r="EJ269" s="429">
        <f t="shared" si="2194"/>
        <v>50</v>
      </c>
      <c r="EK269" s="429">
        <f t="shared" si="2195"/>
        <v>34</v>
      </c>
      <c r="EL269" s="429">
        <f t="shared" si="2196"/>
        <v>14</v>
      </c>
      <c r="EM269" s="1058">
        <f t="shared" si="2197"/>
        <v>14</v>
      </c>
      <c r="EN269" s="1058">
        <f t="shared" si="2198"/>
        <v>0</v>
      </c>
      <c r="EO269" s="1058">
        <f t="shared" si="2199"/>
        <v>0</v>
      </c>
      <c r="EP269" s="1058">
        <f t="shared" si="2200"/>
        <v>20</v>
      </c>
      <c r="EQ269" s="1058">
        <f t="shared" si="2201"/>
        <v>32</v>
      </c>
      <c r="ER269" s="1058">
        <f t="shared" si="2202"/>
        <v>0</v>
      </c>
      <c r="ES269" s="1058">
        <f t="shared" si="2203"/>
        <v>0</v>
      </c>
      <c r="ET269" s="1058">
        <f t="shared" si="2204"/>
        <v>0</v>
      </c>
      <c r="EU269" s="1058">
        <f t="shared" si="2205"/>
        <v>0</v>
      </c>
      <c r="EV269" s="1058">
        <f t="shared" si="2206"/>
        <v>0</v>
      </c>
      <c r="EW269" s="1058">
        <f t="shared" si="2207"/>
        <v>0</v>
      </c>
      <c r="EX269" s="1058">
        <f t="shared" si="2208"/>
        <v>0</v>
      </c>
      <c r="EY269" s="1058">
        <f t="shared" si="2209"/>
        <v>0</v>
      </c>
      <c r="EZ269" s="1058">
        <f t="shared" si="2210"/>
        <v>0</v>
      </c>
      <c r="FA269" s="1058">
        <f t="shared" si="2211"/>
        <v>0</v>
      </c>
      <c r="FB269" s="1058">
        <f t="shared" si="2212"/>
        <v>0</v>
      </c>
      <c r="FC269" s="1058">
        <f t="shared" si="2213"/>
        <v>0</v>
      </c>
      <c r="FD269" s="1058">
        <f t="shared" si="2214"/>
        <v>0</v>
      </c>
      <c r="FE269" s="1058">
        <f t="shared" si="2215"/>
        <v>0</v>
      </c>
      <c r="FF269" s="1058">
        <f t="shared" si="2216"/>
        <v>0</v>
      </c>
      <c r="FG269" s="1058">
        <f t="shared" si="2217"/>
        <v>0</v>
      </c>
      <c r="FH269" s="1058">
        <f t="shared" si="2218"/>
        <v>0</v>
      </c>
      <c r="FI269" s="1058">
        <f t="shared" si="2219"/>
        <v>0</v>
      </c>
      <c r="FJ269" s="1058">
        <f t="shared" si="2220"/>
        <v>0</v>
      </c>
      <c r="FK269" s="1058">
        <f t="shared" si="2221"/>
        <v>0</v>
      </c>
      <c r="FL269" s="1058">
        <f t="shared" si="2222"/>
        <v>0</v>
      </c>
      <c r="FM269" s="1058">
        <f t="shared" si="2223"/>
        <v>0</v>
      </c>
      <c r="FN269" s="1058">
        <f t="shared" si="2224"/>
        <v>0</v>
      </c>
      <c r="FO269" s="1059">
        <f t="shared" si="2225"/>
        <v>0</v>
      </c>
      <c r="FP269" s="1058">
        <f t="shared" si="2226"/>
        <v>2</v>
      </c>
      <c r="FQ269" s="1058">
        <f t="shared" si="2227"/>
        <v>18</v>
      </c>
      <c r="FR269" s="1058">
        <f t="shared" si="2228"/>
        <v>0</v>
      </c>
      <c r="FS269" s="1058">
        <f t="shared" si="2229"/>
        <v>0</v>
      </c>
      <c r="FT269" s="1058">
        <f t="shared" si="2230"/>
        <v>0</v>
      </c>
      <c r="FU269" s="1058">
        <f t="shared" si="2231"/>
        <v>0</v>
      </c>
      <c r="FV269" s="1058">
        <f t="shared" si="2232"/>
        <v>0</v>
      </c>
      <c r="FW269" s="1058">
        <f t="shared" si="2233"/>
        <v>0</v>
      </c>
      <c r="FX269" s="1058">
        <f t="shared" si="2234"/>
        <v>0</v>
      </c>
      <c r="FY269" s="1058">
        <f t="shared" si="2235"/>
        <v>0</v>
      </c>
      <c r="FZ269" s="1058">
        <f t="shared" si="2236"/>
        <v>0</v>
      </c>
      <c r="GA269" s="1058">
        <f t="shared" si="2237"/>
        <v>0</v>
      </c>
      <c r="GB269" s="1058">
        <f t="shared" si="2238"/>
        <v>0</v>
      </c>
      <c r="GC269" s="1058">
        <f t="shared" si="2239"/>
        <v>0</v>
      </c>
      <c r="GE269" s="1058">
        <v>64</v>
      </c>
      <c r="GF269" s="1058">
        <v>64</v>
      </c>
      <c r="GG269" s="424"/>
      <c r="GH269" s="424"/>
      <c r="GI269" s="424"/>
      <c r="GJ269" s="424"/>
      <c r="GL269" s="559"/>
      <c r="GM269" s="559"/>
      <c r="GN269" s="9"/>
      <c r="GO269" s="17"/>
      <c r="GP269" s="17"/>
      <c r="GQ269" s="406"/>
      <c r="GR269" s="406"/>
    </row>
    <row r="270" spans="1:200" ht="24.95" customHeight="1" x14ac:dyDescent="0.45">
      <c r="A270" s="424"/>
      <c r="B270" s="987" t="s">
        <v>563</v>
      </c>
      <c r="C270" s="967" t="s">
        <v>256</v>
      </c>
      <c r="D270" s="936" t="s">
        <v>24</v>
      </c>
      <c r="E270" s="616" t="s">
        <v>86</v>
      </c>
      <c r="F270" s="616" t="s">
        <v>47</v>
      </c>
      <c r="G270" s="616">
        <v>5</v>
      </c>
      <c r="H270" s="615">
        <v>17</v>
      </c>
      <c r="I270" s="616">
        <v>2</v>
      </c>
      <c r="J270" s="661">
        <v>2</v>
      </c>
      <c r="K270" s="616">
        <v>2</v>
      </c>
      <c r="L270" s="622">
        <v>30</v>
      </c>
      <c r="M270" s="618">
        <f t="shared" si="2244"/>
        <v>20</v>
      </c>
      <c r="N270" s="619">
        <v>8</v>
      </c>
      <c r="O270" s="852">
        <f>SUM(N270)*I270</f>
        <v>16</v>
      </c>
      <c r="P270" s="874"/>
      <c r="Q270" s="852">
        <f>P270*J270</f>
        <v>0</v>
      </c>
      <c r="R270" s="874">
        <v>12</v>
      </c>
      <c r="S270" s="852">
        <f>SUM(R270)*J270</f>
        <v>24</v>
      </c>
      <c r="T270" s="874"/>
      <c r="U270" s="875">
        <f>SUM(T270)*K270</f>
        <v>0</v>
      </c>
      <c r="V270" s="874"/>
      <c r="W270" s="875">
        <f t="shared" si="2249"/>
        <v>0</v>
      </c>
      <c r="X270" s="875">
        <f>SUM(J270*AX270*2+K270*AZ270*2)</f>
        <v>0</v>
      </c>
      <c r="Y270" s="852"/>
      <c r="Z270" s="874"/>
      <c r="AA270" s="875"/>
      <c r="AB270" s="874"/>
      <c r="AC270" s="852">
        <f>SUM(AB270)*3*H270/5</f>
        <v>0</v>
      </c>
      <c r="AD270" s="874"/>
      <c r="AE270" s="855">
        <f>SUM(AD270*H270*(30+4))</f>
        <v>0</v>
      </c>
      <c r="AF270" s="874"/>
      <c r="AG270" s="875">
        <f>SUM(AF270*H270*3)</f>
        <v>0</v>
      </c>
      <c r="AH270" s="874"/>
      <c r="AI270" s="875">
        <f>SUM(AH270*H270/3)</f>
        <v>0</v>
      </c>
      <c r="AJ270" s="874"/>
      <c r="AK270" s="875">
        <f>SUM(AJ270*H270*2/3)</f>
        <v>0</v>
      </c>
      <c r="AL270" s="874"/>
      <c r="AM270" s="852">
        <f>SUM(AL270*H270*2)</f>
        <v>0</v>
      </c>
      <c r="AN270" s="874"/>
      <c r="AO270" s="875">
        <f t="shared" si="2257"/>
        <v>0</v>
      </c>
      <c r="AP270" s="874"/>
      <c r="AQ270" s="852">
        <f>SUM(AP270*H270*2)</f>
        <v>0</v>
      </c>
      <c r="AR270" s="874">
        <v>1</v>
      </c>
      <c r="AS270" s="852">
        <f t="shared" ref="AS270" si="2291">AR270*H270/3</f>
        <v>5.666666666666667</v>
      </c>
      <c r="AT270" s="858"/>
      <c r="AU270" s="854">
        <f t="shared" si="2259"/>
        <v>0</v>
      </c>
      <c r="AV270" s="874"/>
      <c r="AW270" s="875">
        <f>SUM(J270*AV270*6)</f>
        <v>0</v>
      </c>
      <c r="AX270" s="874"/>
      <c r="AY270" s="875">
        <f>H270/3*AX270</f>
        <v>0</v>
      </c>
      <c r="AZ270" s="874"/>
      <c r="BA270" s="875">
        <f>SUM(AZ270*K270*5*6)</f>
        <v>0</v>
      </c>
      <c r="BB270" s="874"/>
      <c r="BC270" s="875">
        <f>SUM(BB270*K270*4*6)</f>
        <v>0</v>
      </c>
      <c r="BD270" s="874"/>
      <c r="BE270" s="875">
        <f>SUM(BD270*50)</f>
        <v>0</v>
      </c>
      <c r="BF270" s="854">
        <f t="shared" si="2264"/>
        <v>45.666666666666664</v>
      </c>
      <c r="BG270" s="854">
        <f t="shared" si="2265"/>
        <v>45.666666666666671</v>
      </c>
      <c r="BH270" s="84"/>
      <c r="BI270" s="49"/>
      <c r="BJ270" s="49"/>
      <c r="BK270" s="49"/>
      <c r="BL270" s="49"/>
      <c r="BM270" s="424"/>
      <c r="BN270" s="987" t="s">
        <v>563</v>
      </c>
      <c r="BO270" s="967" t="s">
        <v>183</v>
      </c>
      <c r="BP270" s="936" t="s">
        <v>349</v>
      </c>
      <c r="BQ270" s="616" t="s">
        <v>30</v>
      </c>
      <c r="BR270" s="615" t="s">
        <v>48</v>
      </c>
      <c r="BS270" s="616">
        <v>8</v>
      </c>
      <c r="BT270" s="615">
        <v>24</v>
      </c>
      <c r="BU270" s="615">
        <v>1</v>
      </c>
      <c r="BV270" s="660">
        <v>1</v>
      </c>
      <c r="BW270" s="660">
        <f t="shared" si="2266"/>
        <v>2</v>
      </c>
      <c r="BX270" s="621">
        <v>20</v>
      </c>
      <c r="BY270" s="618">
        <f t="shared" si="2267"/>
        <v>14</v>
      </c>
      <c r="BZ270" s="619">
        <v>6</v>
      </c>
      <c r="CA270" s="767">
        <f t="shared" si="2268"/>
        <v>6</v>
      </c>
      <c r="CB270" s="796"/>
      <c r="CC270" s="767">
        <f t="shared" si="2269"/>
        <v>0</v>
      </c>
      <c r="CD270" s="796">
        <v>8</v>
      </c>
      <c r="CE270" s="767">
        <f t="shared" si="2270"/>
        <v>8</v>
      </c>
      <c r="CF270" s="781"/>
      <c r="CG270" s="782">
        <f t="shared" si="2271"/>
        <v>0</v>
      </c>
      <c r="CH270" s="781"/>
      <c r="CI270" s="782">
        <f t="shared" si="2272"/>
        <v>0</v>
      </c>
      <c r="CJ270" s="782">
        <f t="shared" si="2273"/>
        <v>0</v>
      </c>
      <c r="CK270" s="767"/>
      <c r="CL270" s="781"/>
      <c r="CM270" s="782"/>
      <c r="CN270" s="781"/>
      <c r="CO270" s="767">
        <f t="shared" si="2274"/>
        <v>0</v>
      </c>
      <c r="CP270" s="781"/>
      <c r="CQ270" s="770">
        <f t="shared" si="2275"/>
        <v>0</v>
      </c>
      <c r="CR270" s="781"/>
      <c r="CS270" s="782">
        <f t="shared" si="2276"/>
        <v>0</v>
      </c>
      <c r="CT270" s="781"/>
      <c r="CU270" s="782">
        <f t="shared" si="2277"/>
        <v>0</v>
      </c>
      <c r="CV270" s="781"/>
      <c r="CW270" s="782">
        <f t="shared" si="2278"/>
        <v>0</v>
      </c>
      <c r="CX270" s="781"/>
      <c r="CY270" s="767">
        <f t="shared" si="2279"/>
        <v>0</v>
      </c>
      <c r="CZ270" s="781"/>
      <c r="DA270" s="782">
        <f t="shared" si="2280"/>
        <v>0</v>
      </c>
      <c r="DB270" s="781"/>
      <c r="DC270" s="767">
        <f t="shared" si="2281"/>
        <v>0</v>
      </c>
      <c r="DD270" s="781">
        <v>1</v>
      </c>
      <c r="DE270" s="782">
        <f t="shared" si="2282"/>
        <v>6</v>
      </c>
      <c r="DF270" s="773"/>
      <c r="DG270" s="769">
        <f t="shared" si="2283"/>
        <v>0</v>
      </c>
      <c r="DH270" s="781"/>
      <c r="DI270" s="782">
        <f t="shared" si="2284"/>
        <v>0</v>
      </c>
      <c r="DJ270" s="781"/>
      <c r="DK270" s="782">
        <f t="shared" si="2285"/>
        <v>0</v>
      </c>
      <c r="DL270" s="781"/>
      <c r="DM270" s="782">
        <f t="shared" si="2286"/>
        <v>0</v>
      </c>
      <c r="DN270" s="781"/>
      <c r="DO270" s="782">
        <f t="shared" si="2287"/>
        <v>0</v>
      </c>
      <c r="DP270" s="781"/>
      <c r="DQ270" s="782">
        <f t="shared" si="2288"/>
        <v>0</v>
      </c>
      <c r="DR270" s="769">
        <f t="shared" si="2289"/>
        <v>20</v>
      </c>
      <c r="DS270" s="769">
        <f t="shared" si="2290"/>
        <v>20</v>
      </c>
      <c r="DT270" s="84"/>
      <c r="DU270" s="424"/>
      <c r="DV270" s="424"/>
      <c r="DW270" s="424"/>
      <c r="DX270" s="424"/>
      <c r="DY270" s="424"/>
      <c r="DZ270" s="971"/>
      <c r="EA270" s="972"/>
      <c r="EB270" s="611"/>
      <c r="EC270" s="424"/>
      <c r="ED270" s="424"/>
      <c r="EE270" s="424"/>
      <c r="EF270" s="424"/>
      <c r="EG270" s="424"/>
      <c r="EH270" s="424"/>
      <c r="EI270" s="424"/>
      <c r="EJ270" s="429">
        <f t="shared" si="2194"/>
        <v>50</v>
      </c>
      <c r="EK270" s="429">
        <f t="shared" si="2195"/>
        <v>34</v>
      </c>
      <c r="EL270" s="429">
        <f t="shared" si="2196"/>
        <v>14</v>
      </c>
      <c r="EM270" s="1058">
        <f t="shared" si="2197"/>
        <v>22</v>
      </c>
      <c r="EN270" s="1058">
        <f t="shared" si="2198"/>
        <v>0</v>
      </c>
      <c r="EO270" s="1058">
        <f t="shared" si="2199"/>
        <v>0</v>
      </c>
      <c r="EP270" s="1058">
        <f t="shared" si="2200"/>
        <v>20</v>
      </c>
      <c r="EQ270" s="1058">
        <f t="shared" si="2201"/>
        <v>32</v>
      </c>
      <c r="ER270" s="1058">
        <f t="shared" si="2202"/>
        <v>0</v>
      </c>
      <c r="ES270" s="1058">
        <f t="shared" si="2203"/>
        <v>0</v>
      </c>
      <c r="ET270" s="1058">
        <f t="shared" si="2204"/>
        <v>0</v>
      </c>
      <c r="EU270" s="1058">
        <f t="shared" si="2205"/>
        <v>0</v>
      </c>
      <c r="EV270" s="1058">
        <f t="shared" si="2206"/>
        <v>0</v>
      </c>
      <c r="EW270" s="1058">
        <f t="shared" si="2207"/>
        <v>0</v>
      </c>
      <c r="EX270" s="1058">
        <f t="shared" si="2208"/>
        <v>0</v>
      </c>
      <c r="EY270" s="1058">
        <f t="shared" si="2209"/>
        <v>0</v>
      </c>
      <c r="EZ270" s="1058">
        <f t="shared" si="2210"/>
        <v>0</v>
      </c>
      <c r="FA270" s="1058">
        <f t="shared" si="2211"/>
        <v>0</v>
      </c>
      <c r="FB270" s="1058">
        <f t="shared" si="2212"/>
        <v>0</v>
      </c>
      <c r="FC270" s="1058">
        <f t="shared" si="2213"/>
        <v>0</v>
      </c>
      <c r="FD270" s="1058">
        <f t="shared" si="2214"/>
        <v>0</v>
      </c>
      <c r="FE270" s="1058">
        <f t="shared" si="2215"/>
        <v>0</v>
      </c>
      <c r="FF270" s="1058">
        <f t="shared" si="2216"/>
        <v>0</v>
      </c>
      <c r="FG270" s="1058">
        <f t="shared" si="2217"/>
        <v>0</v>
      </c>
      <c r="FH270" s="1058">
        <f t="shared" si="2218"/>
        <v>0</v>
      </c>
      <c r="FI270" s="1058">
        <f t="shared" si="2219"/>
        <v>0</v>
      </c>
      <c r="FJ270" s="1058">
        <f t="shared" si="2220"/>
        <v>0</v>
      </c>
      <c r="FK270" s="1058">
        <f t="shared" si="2221"/>
        <v>0</v>
      </c>
      <c r="FL270" s="1058">
        <f t="shared" si="2222"/>
        <v>0</v>
      </c>
      <c r="FM270" s="1058">
        <f t="shared" si="2223"/>
        <v>0</v>
      </c>
      <c r="FN270" s="1058">
        <f t="shared" si="2224"/>
        <v>0</v>
      </c>
      <c r="FO270" s="1059">
        <f t="shared" si="2225"/>
        <v>0</v>
      </c>
      <c r="FP270" s="1058">
        <f t="shared" si="2226"/>
        <v>2</v>
      </c>
      <c r="FQ270" s="1058">
        <f t="shared" si="2227"/>
        <v>11.666666666666668</v>
      </c>
      <c r="FR270" s="1058">
        <f t="shared" si="2228"/>
        <v>0</v>
      </c>
      <c r="FS270" s="1058">
        <f t="shared" si="2229"/>
        <v>0</v>
      </c>
      <c r="FT270" s="1058">
        <f t="shared" si="2230"/>
        <v>0</v>
      </c>
      <c r="FU270" s="1058">
        <f t="shared" si="2231"/>
        <v>0</v>
      </c>
      <c r="FV270" s="1058">
        <f t="shared" si="2232"/>
        <v>0</v>
      </c>
      <c r="FW270" s="1058">
        <f t="shared" si="2233"/>
        <v>0</v>
      </c>
      <c r="FX270" s="1058">
        <f t="shared" si="2234"/>
        <v>0</v>
      </c>
      <c r="FY270" s="1058">
        <f t="shared" si="2235"/>
        <v>0</v>
      </c>
      <c r="FZ270" s="1058">
        <f t="shared" si="2236"/>
        <v>0</v>
      </c>
      <c r="GA270" s="1058">
        <f t="shared" si="2237"/>
        <v>0</v>
      </c>
      <c r="GB270" s="1058">
        <f t="shared" si="2238"/>
        <v>0</v>
      </c>
      <c r="GC270" s="1058">
        <f t="shared" si="2239"/>
        <v>0</v>
      </c>
      <c r="GE270" s="1058">
        <v>65.666666666666657</v>
      </c>
      <c r="GF270" s="1058">
        <v>65.666666666666671</v>
      </c>
      <c r="GG270" s="424"/>
      <c r="GH270" s="424"/>
      <c r="GI270" s="424"/>
      <c r="GJ270" s="424"/>
      <c r="GL270" s="559"/>
      <c r="GM270" s="559"/>
      <c r="GN270" s="9"/>
      <c r="GO270" s="17"/>
      <c r="GP270" s="17"/>
      <c r="GQ270" s="406"/>
      <c r="GR270" s="406"/>
    </row>
    <row r="271" spans="1:200" ht="24.95" customHeight="1" x14ac:dyDescent="0.45">
      <c r="A271" s="424"/>
      <c r="B271" s="999" t="s">
        <v>374</v>
      </c>
      <c r="C271" s="998" t="s">
        <v>183</v>
      </c>
      <c r="D271" s="946" t="s">
        <v>51</v>
      </c>
      <c r="E271" s="488" t="s">
        <v>233</v>
      </c>
      <c r="F271" s="488" t="s">
        <v>179</v>
      </c>
      <c r="G271" s="489">
        <v>9</v>
      </c>
      <c r="H271" s="488">
        <v>21</v>
      </c>
      <c r="I271" s="488">
        <v>1</v>
      </c>
      <c r="J271" s="563">
        <v>1</v>
      </c>
      <c r="K271" s="488">
        <f t="shared" ref="K271" si="2292">SUM(J271)*2</f>
        <v>2</v>
      </c>
      <c r="L271" s="487"/>
      <c r="M271" s="490">
        <f t="shared" si="2244"/>
        <v>0</v>
      </c>
      <c r="N271" s="491"/>
      <c r="O271" s="859">
        <f t="shared" ref="O271" si="2293">SUM(N271)*I271</f>
        <v>0</v>
      </c>
      <c r="P271" s="898"/>
      <c r="Q271" s="859">
        <f t="shared" ref="Q271:Q272" si="2294">P271*J271</f>
        <v>0</v>
      </c>
      <c r="R271" s="898"/>
      <c r="S271" s="859">
        <f t="shared" ref="S271:S272" si="2295">SUM(R271)*J271</f>
        <v>0</v>
      </c>
      <c r="T271" s="898"/>
      <c r="U271" s="899">
        <f t="shared" ref="U271:U272" si="2296">SUM(T271)*K271</f>
        <v>0</v>
      </c>
      <c r="V271" s="898"/>
      <c r="W271" s="899">
        <f t="shared" ref="W271:W272" si="2297">SUM(V271)*J271*5</f>
        <v>0</v>
      </c>
      <c r="X271" s="899">
        <f t="shared" ref="X271:X272" si="2298">SUM(J271*AX271*2+K271*AZ271*2)</f>
        <v>0</v>
      </c>
      <c r="Y271" s="865">
        <f>SUM(L271*15/100*J271)</f>
        <v>0</v>
      </c>
      <c r="Z271" s="898"/>
      <c r="AA271" s="899"/>
      <c r="AB271" s="898">
        <v>5</v>
      </c>
      <c r="AC271" s="859">
        <f>SUM(AB271)*J271*8</f>
        <v>40</v>
      </c>
      <c r="AD271" s="898"/>
      <c r="AE271" s="862">
        <f>SUM(AD271*H271*(30+4))</f>
        <v>0</v>
      </c>
      <c r="AF271" s="898"/>
      <c r="AG271" s="899">
        <f t="shared" ref="AG271" si="2299">SUM(AF271*H271*3)</f>
        <v>0</v>
      </c>
      <c r="AH271" s="899"/>
      <c r="AI271" s="899">
        <f t="shared" ref="AI271" si="2300">SUM(AH271*H271/3)</f>
        <v>0</v>
      </c>
      <c r="AJ271" s="899"/>
      <c r="AK271" s="899">
        <f t="shared" ref="AK271:AK272" si="2301">SUM(AJ271*H271*2/3)</f>
        <v>0</v>
      </c>
      <c r="AL271" s="898"/>
      <c r="AM271" s="859">
        <f t="shared" ref="AM271" si="2302">SUM(AL271*H271*2)</f>
        <v>0</v>
      </c>
      <c r="AN271" s="898"/>
      <c r="AO271" s="899">
        <f>SUM(AN271*J271*2)</f>
        <v>0</v>
      </c>
      <c r="AP271" s="898"/>
      <c r="AQ271" s="859">
        <f>AP271*H271/3</f>
        <v>0</v>
      </c>
      <c r="AR271" s="898"/>
      <c r="AS271" s="899">
        <f t="shared" ref="AS271:AS272" si="2303">SUM(J271*AR271*6)</f>
        <v>0</v>
      </c>
      <c r="AT271" s="900"/>
      <c r="AU271" s="899">
        <f t="shared" si="2259"/>
        <v>0</v>
      </c>
      <c r="AV271" s="898"/>
      <c r="AW271" s="899">
        <f>SUM(J271*AV271*6)</f>
        <v>0</v>
      </c>
      <c r="AX271" s="898"/>
      <c r="AY271" s="899">
        <f t="shared" ref="AY271" si="2304">SUM(J271*AX271*8)</f>
        <v>0</v>
      </c>
      <c r="AZ271" s="899"/>
      <c r="BA271" s="899">
        <f>SUM(AZ271*K271*5*6)/2</f>
        <v>0</v>
      </c>
      <c r="BB271" s="899"/>
      <c r="BC271" s="899">
        <f t="shared" ref="BC271" si="2305">SUM(BB271*K271*4*6)</f>
        <v>0</v>
      </c>
      <c r="BD271" s="899"/>
      <c r="BE271" s="899">
        <f t="shared" ref="BE271:BE272" si="2306">SUM(BD271*50)</f>
        <v>0</v>
      </c>
      <c r="BF271" s="899">
        <f t="shared" si="2264"/>
        <v>40</v>
      </c>
      <c r="BG271" s="899">
        <f t="shared" si="2265"/>
        <v>0</v>
      </c>
      <c r="BH271" s="84"/>
      <c r="BI271" s="424"/>
      <c r="BJ271" s="424"/>
      <c r="BK271" s="424"/>
      <c r="BL271" s="424"/>
      <c r="BM271" s="424"/>
      <c r="BN271" s="987" t="s">
        <v>563</v>
      </c>
      <c r="BO271" s="967" t="s">
        <v>183</v>
      </c>
      <c r="BP271" s="936" t="s">
        <v>24</v>
      </c>
      <c r="BQ271" s="616" t="s">
        <v>87</v>
      </c>
      <c r="BR271" s="615" t="s">
        <v>447</v>
      </c>
      <c r="BS271" s="616">
        <v>8</v>
      </c>
      <c r="BT271" s="615">
        <v>7</v>
      </c>
      <c r="BU271" s="615">
        <v>1</v>
      </c>
      <c r="BV271" s="660">
        <v>1</v>
      </c>
      <c r="BW271" s="660">
        <v>1</v>
      </c>
      <c r="BX271" s="622">
        <v>20</v>
      </c>
      <c r="BY271" s="618">
        <f t="shared" si="2267"/>
        <v>14</v>
      </c>
      <c r="BZ271" s="619">
        <v>6</v>
      </c>
      <c r="CA271" s="767">
        <f t="shared" si="2268"/>
        <v>6</v>
      </c>
      <c r="CB271" s="796"/>
      <c r="CC271" s="767">
        <f t="shared" si="2269"/>
        <v>0</v>
      </c>
      <c r="CD271" s="796">
        <v>8</v>
      </c>
      <c r="CE271" s="767">
        <f t="shared" si="2270"/>
        <v>8</v>
      </c>
      <c r="CF271" s="781"/>
      <c r="CG271" s="782">
        <f t="shared" si="2271"/>
        <v>0</v>
      </c>
      <c r="CH271" s="781"/>
      <c r="CI271" s="782">
        <f>SUM(CH271)*BV271*5</f>
        <v>0</v>
      </c>
      <c r="CJ271" s="782">
        <f t="shared" si="2273"/>
        <v>0</v>
      </c>
      <c r="CK271" s="767"/>
      <c r="CL271" s="781"/>
      <c r="CM271" s="782"/>
      <c r="CN271" s="781"/>
      <c r="CO271" s="767">
        <f t="shared" ref="CO271:CO272" si="2307">SUM(CN271)*3*BT271/5</f>
        <v>0</v>
      </c>
      <c r="CP271" s="781"/>
      <c r="CQ271" s="770">
        <f t="shared" ref="CQ271:CQ272" si="2308">SUM(CP271*BT271*(30+4))</f>
        <v>0</v>
      </c>
      <c r="CR271" s="781"/>
      <c r="CS271" s="782">
        <f t="shared" si="2276"/>
        <v>0</v>
      </c>
      <c r="CT271" s="781"/>
      <c r="CU271" s="782">
        <f t="shared" si="2277"/>
        <v>0</v>
      </c>
      <c r="CV271" s="781"/>
      <c r="CW271" s="782">
        <f t="shared" ref="CW271:CW272" si="2309">SUM(CV271*BT271*2/3)</f>
        <v>0</v>
      </c>
      <c r="CX271" s="781"/>
      <c r="CY271" s="767">
        <f t="shared" ref="CY271" si="2310">SUM(CX271*BT271*1)</f>
        <v>0</v>
      </c>
      <c r="CZ271" s="781"/>
      <c r="DA271" s="782">
        <f t="shared" ref="DA271" si="2311">SUM(CZ271*BV271*2)</f>
        <v>0</v>
      </c>
      <c r="DB271" s="781"/>
      <c r="DC271" s="767">
        <f t="shared" si="2281"/>
        <v>0</v>
      </c>
      <c r="DD271" s="781">
        <v>1</v>
      </c>
      <c r="DE271" s="782">
        <f>DD271*BT271/3</f>
        <v>2.3333333333333335</v>
      </c>
      <c r="DF271" s="773"/>
      <c r="DG271" s="769">
        <f t="shared" si="2283"/>
        <v>0</v>
      </c>
      <c r="DH271" s="781"/>
      <c r="DI271" s="782">
        <f t="shared" si="2284"/>
        <v>0</v>
      </c>
      <c r="DJ271" s="781"/>
      <c r="DK271" s="782">
        <f>BT271/3*DJ271</f>
        <v>0</v>
      </c>
      <c r="DL271" s="781"/>
      <c r="DM271" s="782">
        <f t="shared" ref="DM271:DM272" si="2312">SUM(DL271*BW271*5*6)</f>
        <v>0</v>
      </c>
      <c r="DN271" s="781"/>
      <c r="DO271" s="782">
        <f t="shared" ref="DO271:DO272" si="2313">SUM(DN271*BW271*4*6)</f>
        <v>0</v>
      </c>
      <c r="DP271" s="781"/>
      <c r="DQ271" s="782">
        <f t="shared" si="2288"/>
        <v>0</v>
      </c>
      <c r="DR271" s="769">
        <f t="shared" si="2289"/>
        <v>16.333333333333332</v>
      </c>
      <c r="DS271" s="769">
        <f t="shared" si="2290"/>
        <v>16.333333333333336</v>
      </c>
      <c r="DT271" s="84"/>
      <c r="DU271" s="424"/>
      <c r="DV271" s="424"/>
      <c r="DW271" s="424"/>
      <c r="DX271" s="424"/>
      <c r="DY271" s="424"/>
      <c r="DZ271" s="971"/>
      <c r="EA271" s="972"/>
      <c r="EB271" s="611"/>
      <c r="EC271" s="424"/>
      <c r="ED271" s="424"/>
      <c r="EE271" s="424"/>
      <c r="EF271" s="424"/>
      <c r="EG271" s="424"/>
      <c r="EH271" s="424"/>
      <c r="EI271" s="424"/>
      <c r="EJ271" s="429">
        <f t="shared" si="2194"/>
        <v>20</v>
      </c>
      <c r="EK271" s="429">
        <f t="shared" si="2195"/>
        <v>14</v>
      </c>
      <c r="EL271" s="429">
        <f t="shared" si="2196"/>
        <v>6</v>
      </c>
      <c r="EM271" s="1058">
        <f t="shared" si="2197"/>
        <v>6</v>
      </c>
      <c r="EN271" s="1058">
        <f t="shared" si="2198"/>
        <v>0</v>
      </c>
      <c r="EO271" s="1058">
        <f t="shared" si="2199"/>
        <v>0</v>
      </c>
      <c r="EP271" s="1058">
        <f t="shared" si="2200"/>
        <v>8</v>
      </c>
      <c r="EQ271" s="1058">
        <f t="shared" si="2201"/>
        <v>8</v>
      </c>
      <c r="ER271" s="1058">
        <f t="shared" si="2202"/>
        <v>0</v>
      </c>
      <c r="ES271" s="1058">
        <f t="shared" si="2203"/>
        <v>0</v>
      </c>
      <c r="ET271" s="1058">
        <f t="shared" si="2204"/>
        <v>0</v>
      </c>
      <c r="EU271" s="1058">
        <f t="shared" si="2205"/>
        <v>0</v>
      </c>
      <c r="EV271" s="1058">
        <f t="shared" si="2206"/>
        <v>0</v>
      </c>
      <c r="EW271" s="1058">
        <f t="shared" si="2207"/>
        <v>0</v>
      </c>
      <c r="EX271" s="1058">
        <f t="shared" si="2208"/>
        <v>0</v>
      </c>
      <c r="EY271" s="1058">
        <f t="shared" si="2209"/>
        <v>0</v>
      </c>
      <c r="EZ271" s="1058">
        <f t="shared" si="2210"/>
        <v>5</v>
      </c>
      <c r="FA271" s="1058">
        <f t="shared" si="2211"/>
        <v>40</v>
      </c>
      <c r="FB271" s="1058">
        <f t="shared" si="2212"/>
        <v>0</v>
      </c>
      <c r="FC271" s="1058">
        <f t="shared" si="2213"/>
        <v>0</v>
      </c>
      <c r="FD271" s="1058">
        <f t="shared" si="2214"/>
        <v>0</v>
      </c>
      <c r="FE271" s="1058">
        <f t="shared" si="2215"/>
        <v>0</v>
      </c>
      <c r="FF271" s="1058">
        <f t="shared" si="2216"/>
        <v>0</v>
      </c>
      <c r="FG271" s="1058">
        <f t="shared" si="2217"/>
        <v>0</v>
      </c>
      <c r="FH271" s="1058">
        <f t="shared" si="2218"/>
        <v>0</v>
      </c>
      <c r="FI271" s="1058">
        <f t="shared" si="2219"/>
        <v>0</v>
      </c>
      <c r="FJ271" s="1058">
        <f t="shared" si="2220"/>
        <v>0</v>
      </c>
      <c r="FK271" s="1058">
        <f t="shared" si="2221"/>
        <v>0</v>
      </c>
      <c r="FL271" s="1058">
        <f t="shared" si="2222"/>
        <v>0</v>
      </c>
      <c r="FM271" s="1058">
        <f t="shared" si="2223"/>
        <v>0</v>
      </c>
      <c r="FN271" s="1058">
        <f t="shared" si="2224"/>
        <v>0</v>
      </c>
      <c r="FO271" s="1059">
        <f t="shared" si="2225"/>
        <v>0</v>
      </c>
      <c r="FP271" s="1058">
        <f t="shared" si="2226"/>
        <v>1</v>
      </c>
      <c r="FQ271" s="1058">
        <f t="shared" si="2227"/>
        <v>2.3333333333333335</v>
      </c>
      <c r="FR271" s="1058">
        <f t="shared" si="2228"/>
        <v>0</v>
      </c>
      <c r="FS271" s="1058">
        <f t="shared" si="2229"/>
        <v>0</v>
      </c>
      <c r="FT271" s="1058">
        <f t="shared" si="2230"/>
        <v>0</v>
      </c>
      <c r="FU271" s="1058">
        <f t="shared" si="2231"/>
        <v>0</v>
      </c>
      <c r="FV271" s="1058">
        <f t="shared" si="2232"/>
        <v>0</v>
      </c>
      <c r="FW271" s="1058">
        <f t="shared" si="2233"/>
        <v>0</v>
      </c>
      <c r="FX271" s="1058">
        <f t="shared" si="2234"/>
        <v>0</v>
      </c>
      <c r="FY271" s="1058">
        <f t="shared" si="2235"/>
        <v>0</v>
      </c>
      <c r="FZ271" s="1058">
        <f t="shared" si="2236"/>
        <v>0</v>
      </c>
      <c r="GA271" s="1058">
        <f t="shared" si="2237"/>
        <v>0</v>
      </c>
      <c r="GB271" s="1058">
        <f t="shared" si="2238"/>
        <v>0</v>
      </c>
      <c r="GC271" s="1058">
        <f t="shared" si="2239"/>
        <v>0</v>
      </c>
      <c r="GE271" s="1058">
        <v>56.333333333333329</v>
      </c>
      <c r="GF271" s="1058">
        <v>16.333333333333336</v>
      </c>
      <c r="GG271" s="424"/>
      <c r="GH271" s="424"/>
      <c r="GI271" s="424"/>
      <c r="GJ271" s="424"/>
      <c r="GL271" s="559"/>
      <c r="GM271" s="559"/>
      <c r="GN271" s="9"/>
      <c r="GO271" s="17"/>
      <c r="GP271" s="17"/>
      <c r="GQ271" s="406"/>
      <c r="GR271" s="406"/>
    </row>
    <row r="272" spans="1:200" ht="24.95" customHeight="1" x14ac:dyDescent="0.45">
      <c r="A272" s="424"/>
      <c r="B272" s="955" t="s">
        <v>369</v>
      </c>
      <c r="C272" s="968" t="s">
        <v>183</v>
      </c>
      <c r="D272" s="932" t="s">
        <v>24</v>
      </c>
      <c r="E272" s="260" t="s">
        <v>87</v>
      </c>
      <c r="F272" s="160" t="s">
        <v>49</v>
      </c>
      <c r="G272" s="260">
        <v>9</v>
      </c>
      <c r="H272" s="160">
        <v>5</v>
      </c>
      <c r="I272" s="160">
        <v>1</v>
      </c>
      <c r="J272" s="563">
        <v>1</v>
      </c>
      <c r="K272" s="160">
        <v>1</v>
      </c>
      <c r="L272" s="159"/>
      <c r="M272" s="259">
        <f t="shared" si="2244"/>
        <v>0</v>
      </c>
      <c r="N272" s="258"/>
      <c r="O272" s="859">
        <f t="shared" ref="O272" si="2314">SUM(N272)*I272</f>
        <v>0</v>
      </c>
      <c r="P272" s="860"/>
      <c r="Q272" s="859">
        <f t="shared" si="2294"/>
        <v>0</v>
      </c>
      <c r="R272" s="860"/>
      <c r="S272" s="859">
        <f t="shared" si="2295"/>
        <v>0</v>
      </c>
      <c r="T272" s="860"/>
      <c r="U272" s="861">
        <f t="shared" si="2296"/>
        <v>0</v>
      </c>
      <c r="V272" s="860"/>
      <c r="W272" s="861">
        <f t="shared" si="2297"/>
        <v>0</v>
      </c>
      <c r="X272" s="861">
        <f t="shared" si="2298"/>
        <v>0</v>
      </c>
      <c r="Y272" s="865">
        <f t="shared" ref="Y272" si="2315">SUM(L272*5/100*J272)</f>
        <v>0</v>
      </c>
      <c r="Z272" s="860"/>
      <c r="AA272" s="861"/>
      <c r="AB272" s="860">
        <v>19</v>
      </c>
      <c r="AC272" s="859">
        <f>AB272*H272/3</f>
        <v>31.666666666666668</v>
      </c>
      <c r="AD272" s="860"/>
      <c r="AE272" s="862">
        <f t="shared" ref="AE272" si="2316">SUM(AD272*H272*(15))</f>
        <v>0</v>
      </c>
      <c r="AF272" s="860"/>
      <c r="AG272" s="861">
        <f t="shared" ref="AG272" si="2317">SUM(AF272*H272*3)</f>
        <v>0</v>
      </c>
      <c r="AH272" s="860"/>
      <c r="AI272" s="861">
        <f t="shared" ref="AI272" si="2318">SUM(AH272*H272/3)</f>
        <v>0</v>
      </c>
      <c r="AJ272" s="860"/>
      <c r="AK272" s="861">
        <f t="shared" si="2301"/>
        <v>0</v>
      </c>
      <c r="AL272" s="860"/>
      <c r="AM272" s="859">
        <f t="shared" ref="AM272" si="2319">SUM(AL272*H272*2)</f>
        <v>0</v>
      </c>
      <c r="AN272" s="860"/>
      <c r="AO272" s="861">
        <f>SUM(AN272*J272)</f>
        <v>0</v>
      </c>
      <c r="AP272" s="860"/>
      <c r="AQ272" s="859"/>
      <c r="AR272" s="860"/>
      <c r="AS272" s="861">
        <f t="shared" si="2303"/>
        <v>0</v>
      </c>
      <c r="AT272" s="863"/>
      <c r="AU272" s="864">
        <f t="shared" si="2259"/>
        <v>0</v>
      </c>
      <c r="AV272" s="860"/>
      <c r="AW272" s="861">
        <f t="shared" ref="AW272" si="2320">SUM(AV272*H272/3)</f>
        <v>0</v>
      </c>
      <c r="AX272" s="860"/>
      <c r="AY272" s="861">
        <f t="shared" ref="AY272" si="2321">SUM(J272*AX272*8)</f>
        <v>0</v>
      </c>
      <c r="AZ272" s="860"/>
      <c r="BA272" s="861">
        <f>SUM(AZ272*K272*5*6)</f>
        <v>0</v>
      </c>
      <c r="BB272" s="860"/>
      <c r="BC272" s="861">
        <f t="shared" ref="BC272" si="2322">SUM(BB272*K272*4*6)</f>
        <v>0</v>
      </c>
      <c r="BD272" s="860"/>
      <c r="BE272" s="861">
        <f t="shared" si="2306"/>
        <v>0</v>
      </c>
      <c r="BF272" s="864">
        <f t="shared" si="2264"/>
        <v>31.666666666666668</v>
      </c>
      <c r="BG272" s="864">
        <f t="shared" si="2265"/>
        <v>0</v>
      </c>
      <c r="BH272" s="84"/>
      <c r="BI272" s="424"/>
      <c r="BJ272" s="424"/>
      <c r="BK272" s="424"/>
      <c r="BL272" s="424"/>
      <c r="BM272" s="424"/>
      <c r="BN272" s="987" t="s">
        <v>563</v>
      </c>
      <c r="BO272" s="967" t="s">
        <v>183</v>
      </c>
      <c r="BP272" s="936" t="s">
        <v>24</v>
      </c>
      <c r="BQ272" s="615" t="s">
        <v>356</v>
      </c>
      <c r="BR272" s="615" t="s">
        <v>448</v>
      </c>
      <c r="BS272" s="616">
        <v>8</v>
      </c>
      <c r="BT272" s="616">
        <v>5</v>
      </c>
      <c r="BU272" s="616">
        <v>1</v>
      </c>
      <c r="BV272" s="661">
        <v>1</v>
      </c>
      <c r="BW272" s="661">
        <v>1</v>
      </c>
      <c r="BX272" s="622">
        <v>20</v>
      </c>
      <c r="BY272" s="618">
        <f t="shared" si="2267"/>
        <v>14</v>
      </c>
      <c r="BZ272" s="619">
        <v>6</v>
      </c>
      <c r="CA272" s="767">
        <f t="shared" si="2268"/>
        <v>6</v>
      </c>
      <c r="CB272" s="796"/>
      <c r="CC272" s="767">
        <f t="shared" si="2269"/>
        <v>0</v>
      </c>
      <c r="CD272" s="796">
        <v>8</v>
      </c>
      <c r="CE272" s="767">
        <f t="shared" si="2270"/>
        <v>8</v>
      </c>
      <c r="CF272" s="781"/>
      <c r="CG272" s="782">
        <f t="shared" si="2271"/>
        <v>0</v>
      </c>
      <c r="CH272" s="781"/>
      <c r="CI272" s="782">
        <f>SUM(CH272)*BV272*5</f>
        <v>0</v>
      </c>
      <c r="CJ272" s="782">
        <f t="shared" si="2273"/>
        <v>0</v>
      </c>
      <c r="CK272" s="767"/>
      <c r="CL272" s="781"/>
      <c r="CM272" s="782"/>
      <c r="CN272" s="781"/>
      <c r="CO272" s="767">
        <f t="shared" si="2307"/>
        <v>0</v>
      </c>
      <c r="CP272" s="781"/>
      <c r="CQ272" s="770">
        <f t="shared" si="2308"/>
        <v>0</v>
      </c>
      <c r="CR272" s="781"/>
      <c r="CS272" s="782">
        <f t="shared" si="2276"/>
        <v>0</v>
      </c>
      <c r="CT272" s="781"/>
      <c r="CU272" s="782">
        <f t="shared" si="2277"/>
        <v>0</v>
      </c>
      <c r="CV272" s="781"/>
      <c r="CW272" s="782">
        <f t="shared" si="2309"/>
        <v>0</v>
      </c>
      <c r="CX272" s="781"/>
      <c r="CY272" s="767">
        <f t="shared" ref="CY272" si="2323">SUM(CX272*BT272*1)</f>
        <v>0</v>
      </c>
      <c r="CZ272" s="781"/>
      <c r="DA272" s="782">
        <f t="shared" ref="DA272" si="2324">SUM(CZ272*BV272*2)</f>
        <v>0</v>
      </c>
      <c r="DB272" s="781"/>
      <c r="DC272" s="767">
        <f t="shared" si="2281"/>
        <v>0</v>
      </c>
      <c r="DD272" s="781">
        <v>1</v>
      </c>
      <c r="DE272" s="782">
        <f>DD272*BT272/3</f>
        <v>1.6666666666666667</v>
      </c>
      <c r="DF272" s="773"/>
      <c r="DG272" s="769">
        <f t="shared" si="2283"/>
        <v>0</v>
      </c>
      <c r="DH272" s="781"/>
      <c r="DI272" s="782">
        <f t="shared" si="2284"/>
        <v>0</v>
      </c>
      <c r="DJ272" s="781"/>
      <c r="DK272" s="782">
        <f>BT272/3*DJ272</f>
        <v>0</v>
      </c>
      <c r="DL272" s="781"/>
      <c r="DM272" s="782">
        <f t="shared" si="2312"/>
        <v>0</v>
      </c>
      <c r="DN272" s="781"/>
      <c r="DO272" s="782">
        <f t="shared" si="2313"/>
        <v>0</v>
      </c>
      <c r="DP272" s="781"/>
      <c r="DQ272" s="782">
        <f t="shared" si="2288"/>
        <v>0</v>
      </c>
      <c r="DR272" s="769">
        <f t="shared" si="2289"/>
        <v>15.666666666666666</v>
      </c>
      <c r="DS272" s="769">
        <f t="shared" si="2290"/>
        <v>15.666666666666666</v>
      </c>
      <c r="DT272" s="84"/>
      <c r="DU272" s="424"/>
      <c r="DV272" s="424"/>
      <c r="DW272" s="424"/>
      <c r="DX272" s="424"/>
      <c r="DY272" s="424"/>
      <c r="DZ272" s="965"/>
      <c r="EA272" s="965"/>
      <c r="EB272" s="764"/>
      <c r="EC272" s="424"/>
      <c r="ED272" s="424"/>
      <c r="EE272" s="424"/>
      <c r="EF272" s="424"/>
      <c r="EG272" s="424"/>
      <c r="EH272" s="424"/>
      <c r="EI272" s="424"/>
      <c r="EJ272" s="429">
        <f t="shared" si="2194"/>
        <v>20</v>
      </c>
      <c r="EK272" s="429">
        <f t="shared" si="2195"/>
        <v>14</v>
      </c>
      <c r="EL272" s="429">
        <f t="shared" si="2196"/>
        <v>6</v>
      </c>
      <c r="EM272" s="1058">
        <f t="shared" si="2197"/>
        <v>6</v>
      </c>
      <c r="EN272" s="1058">
        <f t="shared" si="2198"/>
        <v>0</v>
      </c>
      <c r="EO272" s="1058">
        <f t="shared" si="2199"/>
        <v>0</v>
      </c>
      <c r="EP272" s="1058">
        <f t="shared" si="2200"/>
        <v>8</v>
      </c>
      <c r="EQ272" s="1058">
        <f t="shared" si="2201"/>
        <v>8</v>
      </c>
      <c r="ER272" s="1058">
        <f t="shared" si="2202"/>
        <v>0</v>
      </c>
      <c r="ES272" s="1058">
        <f t="shared" si="2203"/>
        <v>0</v>
      </c>
      <c r="ET272" s="1058">
        <f t="shared" si="2204"/>
        <v>0</v>
      </c>
      <c r="EU272" s="1058">
        <f t="shared" si="2205"/>
        <v>0</v>
      </c>
      <c r="EV272" s="1058">
        <f t="shared" si="2206"/>
        <v>0</v>
      </c>
      <c r="EW272" s="1058">
        <f t="shared" si="2207"/>
        <v>0</v>
      </c>
      <c r="EX272" s="1058">
        <f t="shared" si="2208"/>
        <v>0</v>
      </c>
      <c r="EY272" s="1058">
        <f t="shared" si="2209"/>
        <v>0</v>
      </c>
      <c r="EZ272" s="1058">
        <f t="shared" si="2210"/>
        <v>19</v>
      </c>
      <c r="FA272" s="1058">
        <f t="shared" si="2211"/>
        <v>31.666666666666668</v>
      </c>
      <c r="FB272" s="1058">
        <f t="shared" si="2212"/>
        <v>0</v>
      </c>
      <c r="FC272" s="1058">
        <f t="shared" si="2213"/>
        <v>0</v>
      </c>
      <c r="FD272" s="1058">
        <f t="shared" si="2214"/>
        <v>0</v>
      </c>
      <c r="FE272" s="1058">
        <f t="shared" si="2215"/>
        <v>0</v>
      </c>
      <c r="FF272" s="1058">
        <f t="shared" si="2216"/>
        <v>0</v>
      </c>
      <c r="FG272" s="1058">
        <f t="shared" si="2217"/>
        <v>0</v>
      </c>
      <c r="FH272" s="1058">
        <f t="shared" si="2218"/>
        <v>0</v>
      </c>
      <c r="FI272" s="1058">
        <f t="shared" si="2219"/>
        <v>0</v>
      </c>
      <c r="FJ272" s="1058">
        <f t="shared" si="2220"/>
        <v>0</v>
      </c>
      <c r="FK272" s="1058">
        <f t="shared" si="2221"/>
        <v>0</v>
      </c>
      <c r="FL272" s="1058">
        <f t="shared" si="2222"/>
        <v>0</v>
      </c>
      <c r="FM272" s="1058">
        <f t="shared" si="2223"/>
        <v>0</v>
      </c>
      <c r="FN272" s="1058">
        <f t="shared" si="2224"/>
        <v>0</v>
      </c>
      <c r="FO272" s="1059">
        <f t="shared" si="2225"/>
        <v>0</v>
      </c>
      <c r="FP272" s="1058">
        <f t="shared" si="2226"/>
        <v>1</v>
      </c>
      <c r="FQ272" s="1058">
        <f t="shared" si="2227"/>
        <v>1.6666666666666667</v>
      </c>
      <c r="FR272" s="1058">
        <f t="shared" si="2228"/>
        <v>0</v>
      </c>
      <c r="FS272" s="1058">
        <f t="shared" si="2229"/>
        <v>0</v>
      </c>
      <c r="FT272" s="1058">
        <f t="shared" si="2230"/>
        <v>0</v>
      </c>
      <c r="FU272" s="1058">
        <f t="shared" si="2231"/>
        <v>0</v>
      </c>
      <c r="FV272" s="1058">
        <f t="shared" si="2232"/>
        <v>0</v>
      </c>
      <c r="FW272" s="1058">
        <f t="shared" si="2233"/>
        <v>0</v>
      </c>
      <c r="FX272" s="1058">
        <f t="shared" si="2234"/>
        <v>0</v>
      </c>
      <c r="FY272" s="1058">
        <f t="shared" si="2235"/>
        <v>0</v>
      </c>
      <c r="FZ272" s="1058">
        <f t="shared" si="2236"/>
        <v>0</v>
      </c>
      <c r="GA272" s="1058">
        <f t="shared" si="2237"/>
        <v>0</v>
      </c>
      <c r="GB272" s="1058">
        <f t="shared" si="2238"/>
        <v>0</v>
      </c>
      <c r="GC272" s="1058">
        <f t="shared" si="2239"/>
        <v>0</v>
      </c>
      <c r="GE272" s="1058">
        <v>47.333333333333336</v>
      </c>
      <c r="GF272" s="1058">
        <v>15.666666666666666</v>
      </c>
      <c r="GG272" s="424"/>
      <c r="GH272" s="424"/>
      <c r="GI272" s="424"/>
      <c r="GJ272" s="424"/>
      <c r="GL272" s="559"/>
      <c r="GM272" s="559"/>
      <c r="GN272" s="423"/>
      <c r="GO272" s="423"/>
      <c r="GP272" s="406"/>
      <c r="GQ272" s="406"/>
      <c r="GR272" s="406"/>
    </row>
    <row r="273" spans="1:202" ht="24.95" customHeight="1" x14ac:dyDescent="0.45">
      <c r="A273" s="424"/>
      <c r="B273" s="957"/>
      <c r="C273" s="958"/>
      <c r="D273" s="867"/>
      <c r="E273" s="612"/>
      <c r="F273" s="612"/>
      <c r="G273" s="606"/>
      <c r="H273" s="607"/>
      <c r="I273" s="607"/>
      <c r="J273" s="747"/>
      <c r="K273" s="607"/>
      <c r="L273" s="71"/>
      <c r="M273" s="608">
        <f t="shared" ref="M273:M280" si="2325">SUM(N273+P273+T273+V273+AR273*2)</f>
        <v>0</v>
      </c>
      <c r="N273" s="70"/>
      <c r="O273" s="852"/>
      <c r="P273" s="866"/>
      <c r="Q273" s="852"/>
      <c r="R273" s="866"/>
      <c r="S273" s="852"/>
      <c r="T273" s="866"/>
      <c r="U273" s="867"/>
      <c r="V273" s="866"/>
      <c r="W273" s="867"/>
      <c r="X273" s="852"/>
      <c r="Y273" s="852"/>
      <c r="Z273" s="866"/>
      <c r="AA273" s="867"/>
      <c r="AB273" s="866"/>
      <c r="AC273" s="852"/>
      <c r="AD273" s="866"/>
      <c r="AE273" s="855"/>
      <c r="AF273" s="866"/>
      <c r="AG273" s="867"/>
      <c r="AH273" s="866"/>
      <c r="AI273" s="867"/>
      <c r="AJ273" s="866"/>
      <c r="AK273" s="867"/>
      <c r="AL273" s="866"/>
      <c r="AM273" s="852"/>
      <c r="AN273" s="866"/>
      <c r="AO273" s="867"/>
      <c r="AP273" s="866"/>
      <c r="AQ273" s="852"/>
      <c r="AR273" s="866"/>
      <c r="AS273" s="852"/>
      <c r="AT273" s="866"/>
      <c r="AU273" s="867"/>
      <c r="AV273" s="866"/>
      <c r="AW273" s="867"/>
      <c r="AX273" s="866"/>
      <c r="AY273" s="867"/>
      <c r="AZ273" s="866"/>
      <c r="BA273" s="867"/>
      <c r="BB273" s="866"/>
      <c r="BC273" s="867"/>
      <c r="BD273" s="866"/>
      <c r="BE273" s="867"/>
      <c r="BF273" s="867"/>
      <c r="BG273" s="867">
        <f t="shared" ref="BG273:BG280" si="2326">SUM(AO273+BE273+BC273+BA273+AY273+AW273+AS273+AQ273+AK273+AM273+AI273+AG273+AE273+AC273+AA273+Y273+X273+W273+U273+Q273+O273+S273+AU273)</f>
        <v>0</v>
      </c>
      <c r="BH273" s="84"/>
      <c r="BI273" s="424"/>
      <c r="BJ273" s="424"/>
      <c r="BK273" s="424"/>
      <c r="BL273" s="424"/>
      <c r="BM273" s="424"/>
      <c r="BN273" s="987" t="s">
        <v>563</v>
      </c>
      <c r="BO273" s="967" t="s">
        <v>182</v>
      </c>
      <c r="BP273" s="936" t="s">
        <v>24</v>
      </c>
      <c r="BQ273" s="616" t="s">
        <v>307</v>
      </c>
      <c r="BR273" s="615" t="s">
        <v>433</v>
      </c>
      <c r="BS273" s="616">
        <v>8</v>
      </c>
      <c r="BT273" s="615">
        <v>141</v>
      </c>
      <c r="BU273" s="615">
        <v>2</v>
      </c>
      <c r="BV273" s="660">
        <v>6</v>
      </c>
      <c r="BW273" s="660">
        <f>SUM(BV273)*2</f>
        <v>12</v>
      </c>
      <c r="BX273" s="621">
        <v>20</v>
      </c>
      <c r="BY273" s="618">
        <f>SUM(BZ273+CB273+CD273+CF273+CH273)</f>
        <v>14</v>
      </c>
      <c r="BZ273" s="619">
        <v>6</v>
      </c>
      <c r="CA273" s="767">
        <f>SUM(BZ273)*BU273</f>
        <v>12</v>
      </c>
      <c r="CB273" s="796"/>
      <c r="CC273" s="767">
        <f>CB273*BV273</f>
        <v>0</v>
      </c>
      <c r="CD273" s="796">
        <v>8</v>
      </c>
      <c r="CE273" s="767">
        <f>SUM(CD273)*BV273</f>
        <v>48</v>
      </c>
      <c r="CF273" s="781"/>
      <c r="CG273" s="782">
        <f>SUM(CF273)*BW273</f>
        <v>0</v>
      </c>
      <c r="CH273" s="781"/>
      <c r="CI273" s="782">
        <f>SUM(CH273)*BV273*5</f>
        <v>0</v>
      </c>
      <c r="CJ273" s="782">
        <f t="shared" si="2273"/>
        <v>0</v>
      </c>
      <c r="CK273" s="767"/>
      <c r="CL273" s="781"/>
      <c r="CM273" s="782"/>
      <c r="CN273" s="781"/>
      <c r="CO273" s="767">
        <f>SUM(CN273)*3*BT273/5</f>
        <v>0</v>
      </c>
      <c r="CP273" s="781"/>
      <c r="CQ273" s="770">
        <f>SUM(CP273*BT273*(30+4))</f>
        <v>0</v>
      </c>
      <c r="CR273" s="781"/>
      <c r="CS273" s="782">
        <f>SUM(CR273*BT273*3)</f>
        <v>0</v>
      </c>
      <c r="CT273" s="781"/>
      <c r="CU273" s="782">
        <f>SUM(CT273*BT273/3)</f>
        <v>0</v>
      </c>
      <c r="CV273" s="781"/>
      <c r="CW273" s="782">
        <f>SUM(CV273*BT273*2/3)</f>
        <v>0</v>
      </c>
      <c r="CX273" s="781"/>
      <c r="CY273" s="767">
        <f>SUM(CX273*BT273*2)</f>
        <v>0</v>
      </c>
      <c r="CZ273" s="781"/>
      <c r="DA273" s="782">
        <f t="shared" ref="DA273" si="2327">SUM(CZ273*BV273*2)</f>
        <v>0</v>
      </c>
      <c r="DB273" s="781"/>
      <c r="DC273" s="767">
        <f>SUM(DB273*BT273*2)</f>
        <v>0</v>
      </c>
      <c r="DD273" s="781">
        <v>1</v>
      </c>
      <c r="DE273" s="782">
        <f t="shared" ref="DE273" si="2328">DD273*BV273*6</f>
        <v>36</v>
      </c>
      <c r="DF273" s="773"/>
      <c r="DG273" s="769">
        <f t="shared" si="2283"/>
        <v>0</v>
      </c>
      <c r="DH273" s="781"/>
      <c r="DI273" s="782">
        <f>SUM(BV273*DH273*6)</f>
        <v>0</v>
      </c>
      <c r="DJ273" s="781"/>
      <c r="DK273" s="782">
        <f t="shared" ref="DK273" si="2329">SUM(BV273*DJ273*8)</f>
        <v>0</v>
      </c>
      <c r="DL273" s="781"/>
      <c r="DM273" s="782">
        <f>SUM(DL273*BW273*5*6)</f>
        <v>0</v>
      </c>
      <c r="DN273" s="781"/>
      <c r="DO273" s="782">
        <f>SUM(DN273*BW273*4*6)</f>
        <v>0</v>
      </c>
      <c r="DP273" s="781"/>
      <c r="DQ273" s="782">
        <f>SUM(DP273*50)</f>
        <v>0</v>
      </c>
      <c r="DR273" s="769">
        <f t="shared" si="2289"/>
        <v>96</v>
      </c>
      <c r="DS273" s="769">
        <f t="shared" si="2290"/>
        <v>96</v>
      </c>
      <c r="DT273" s="84"/>
      <c r="DU273" s="424"/>
      <c r="DV273" s="424"/>
      <c r="DW273" s="424"/>
      <c r="DX273" s="424"/>
      <c r="DY273" s="424"/>
      <c r="DZ273" s="971"/>
      <c r="EA273" s="972"/>
      <c r="EB273" s="611"/>
      <c r="EC273" s="424"/>
      <c r="ED273" s="424"/>
      <c r="EE273" s="424"/>
      <c r="EF273" s="424"/>
      <c r="EG273" s="424"/>
      <c r="EH273" s="424"/>
      <c r="EI273" s="424"/>
      <c r="EJ273" s="429">
        <f t="shared" si="2194"/>
        <v>20</v>
      </c>
      <c r="EK273" s="429">
        <f t="shared" si="2195"/>
        <v>14</v>
      </c>
      <c r="EL273" s="429">
        <f t="shared" si="2196"/>
        <v>6</v>
      </c>
      <c r="EM273" s="1058">
        <f t="shared" si="2197"/>
        <v>12</v>
      </c>
      <c r="EN273" s="1058">
        <f t="shared" si="2198"/>
        <v>0</v>
      </c>
      <c r="EO273" s="1058">
        <f t="shared" si="2199"/>
        <v>0</v>
      </c>
      <c r="EP273" s="1058">
        <f t="shared" si="2200"/>
        <v>8</v>
      </c>
      <c r="EQ273" s="1058">
        <f t="shared" si="2201"/>
        <v>48</v>
      </c>
      <c r="ER273" s="1058">
        <f t="shared" si="2202"/>
        <v>0</v>
      </c>
      <c r="ES273" s="1058">
        <f t="shared" si="2203"/>
        <v>0</v>
      </c>
      <c r="ET273" s="1058">
        <f t="shared" si="2204"/>
        <v>0</v>
      </c>
      <c r="EU273" s="1058">
        <f t="shared" si="2205"/>
        <v>0</v>
      </c>
      <c r="EV273" s="1058">
        <f t="shared" si="2206"/>
        <v>0</v>
      </c>
      <c r="EW273" s="1058">
        <f t="shared" si="2207"/>
        <v>0</v>
      </c>
      <c r="EX273" s="1058">
        <f t="shared" si="2208"/>
        <v>0</v>
      </c>
      <c r="EY273" s="1058">
        <f t="shared" si="2209"/>
        <v>0</v>
      </c>
      <c r="EZ273" s="1058">
        <f t="shared" si="2210"/>
        <v>0</v>
      </c>
      <c r="FA273" s="1058">
        <f t="shared" si="2211"/>
        <v>0</v>
      </c>
      <c r="FB273" s="1058">
        <f t="shared" si="2212"/>
        <v>0</v>
      </c>
      <c r="FC273" s="1058">
        <f t="shared" si="2213"/>
        <v>0</v>
      </c>
      <c r="FD273" s="1058">
        <f t="shared" si="2214"/>
        <v>0</v>
      </c>
      <c r="FE273" s="1058">
        <f t="shared" si="2215"/>
        <v>0</v>
      </c>
      <c r="FF273" s="1058">
        <f t="shared" si="2216"/>
        <v>0</v>
      </c>
      <c r="FG273" s="1058">
        <f t="shared" si="2217"/>
        <v>0</v>
      </c>
      <c r="FH273" s="1058">
        <f t="shared" si="2218"/>
        <v>0</v>
      </c>
      <c r="FI273" s="1058">
        <f t="shared" si="2219"/>
        <v>0</v>
      </c>
      <c r="FJ273" s="1058">
        <f t="shared" si="2220"/>
        <v>0</v>
      </c>
      <c r="FK273" s="1058">
        <f t="shared" si="2221"/>
        <v>0</v>
      </c>
      <c r="FL273" s="1058">
        <f t="shared" si="2222"/>
        <v>0</v>
      </c>
      <c r="FM273" s="1058">
        <f t="shared" si="2223"/>
        <v>0</v>
      </c>
      <c r="FN273" s="1058">
        <f t="shared" si="2224"/>
        <v>0</v>
      </c>
      <c r="FO273" s="1059">
        <f t="shared" si="2225"/>
        <v>0</v>
      </c>
      <c r="FP273" s="1058">
        <f t="shared" si="2226"/>
        <v>1</v>
      </c>
      <c r="FQ273" s="1058">
        <f t="shared" si="2227"/>
        <v>36</v>
      </c>
      <c r="FR273" s="1058">
        <f t="shared" si="2228"/>
        <v>0</v>
      </c>
      <c r="FS273" s="1058">
        <f t="shared" si="2229"/>
        <v>0</v>
      </c>
      <c r="FT273" s="1058">
        <f t="shared" si="2230"/>
        <v>0</v>
      </c>
      <c r="FU273" s="1058">
        <f t="shared" si="2231"/>
        <v>0</v>
      </c>
      <c r="FV273" s="1058">
        <f t="shared" si="2232"/>
        <v>0</v>
      </c>
      <c r="FW273" s="1058">
        <f t="shared" si="2233"/>
        <v>0</v>
      </c>
      <c r="FX273" s="1058">
        <f t="shared" si="2234"/>
        <v>0</v>
      </c>
      <c r="FY273" s="1058">
        <f t="shared" si="2235"/>
        <v>0</v>
      </c>
      <c r="FZ273" s="1058">
        <f t="shared" si="2236"/>
        <v>0</v>
      </c>
      <c r="GA273" s="1058">
        <f t="shared" si="2237"/>
        <v>0</v>
      </c>
      <c r="GB273" s="1058">
        <f t="shared" si="2238"/>
        <v>0</v>
      </c>
      <c r="GC273" s="1058">
        <f t="shared" si="2239"/>
        <v>0</v>
      </c>
      <c r="GE273" s="1058">
        <v>96</v>
      </c>
      <c r="GF273" s="1058">
        <v>96</v>
      </c>
      <c r="GG273" s="424"/>
      <c r="GH273" s="424"/>
      <c r="GI273" s="424"/>
      <c r="GJ273" s="424"/>
      <c r="GL273" s="559"/>
      <c r="GM273" s="559"/>
      <c r="GN273" s="9"/>
      <c r="GO273" s="17"/>
      <c r="GP273" s="17"/>
      <c r="GQ273" s="406"/>
      <c r="GR273" s="406"/>
    </row>
    <row r="274" spans="1:202" ht="24.95" customHeight="1" x14ac:dyDescent="0.45">
      <c r="A274" s="424"/>
      <c r="B274" s="957"/>
      <c r="C274" s="958"/>
      <c r="D274" s="867"/>
      <c r="E274" s="612"/>
      <c r="F274" s="612"/>
      <c r="G274" s="606"/>
      <c r="H274" s="607"/>
      <c r="I274" s="607"/>
      <c r="J274" s="747"/>
      <c r="K274" s="607"/>
      <c r="L274" s="678"/>
      <c r="M274" s="608">
        <f t="shared" si="2325"/>
        <v>0</v>
      </c>
      <c r="N274" s="70"/>
      <c r="O274" s="852"/>
      <c r="P274" s="866"/>
      <c r="Q274" s="852"/>
      <c r="R274" s="866"/>
      <c r="S274" s="852"/>
      <c r="T274" s="866"/>
      <c r="U274" s="867"/>
      <c r="V274" s="866"/>
      <c r="W274" s="867"/>
      <c r="X274" s="852"/>
      <c r="Y274" s="852"/>
      <c r="Z274" s="866"/>
      <c r="AA274" s="867"/>
      <c r="AB274" s="866"/>
      <c r="AC274" s="852"/>
      <c r="AD274" s="866"/>
      <c r="AE274" s="855"/>
      <c r="AF274" s="866"/>
      <c r="AG274" s="867"/>
      <c r="AH274" s="866"/>
      <c r="AI274" s="867"/>
      <c r="AJ274" s="866"/>
      <c r="AK274" s="867"/>
      <c r="AL274" s="866"/>
      <c r="AM274" s="852"/>
      <c r="AN274" s="866"/>
      <c r="AO274" s="867"/>
      <c r="AP274" s="866"/>
      <c r="AQ274" s="852"/>
      <c r="AR274" s="866"/>
      <c r="AS274" s="852"/>
      <c r="AT274" s="866"/>
      <c r="AU274" s="867"/>
      <c r="AV274" s="866"/>
      <c r="AW274" s="867"/>
      <c r="AX274" s="866"/>
      <c r="AY274" s="867"/>
      <c r="AZ274" s="866"/>
      <c r="BA274" s="867"/>
      <c r="BB274" s="866"/>
      <c r="BC274" s="867"/>
      <c r="BD274" s="866"/>
      <c r="BE274" s="867"/>
      <c r="BF274" s="867"/>
      <c r="BG274" s="867">
        <f t="shared" si="2326"/>
        <v>0</v>
      </c>
      <c r="BH274" s="84"/>
      <c r="BI274" s="424"/>
      <c r="BJ274" s="424"/>
      <c r="BK274" s="424"/>
      <c r="BL274" s="424"/>
      <c r="BM274" s="424"/>
      <c r="BN274" s="957"/>
      <c r="BO274" s="958"/>
      <c r="BP274" s="867"/>
      <c r="BQ274" s="612"/>
      <c r="BR274" s="612"/>
      <c r="BS274" s="606"/>
      <c r="BT274" s="607"/>
      <c r="BU274" s="607"/>
      <c r="BV274" s="747"/>
      <c r="BW274" s="747"/>
      <c r="BX274" s="678"/>
      <c r="BY274" s="608">
        <f t="shared" ref="BY274:BY280" si="2330">SUM(BZ274+CB274+CF274+CH274+DD274*2)</f>
        <v>0</v>
      </c>
      <c r="BZ274" s="70"/>
      <c r="CA274" s="767"/>
      <c r="CB274" s="796"/>
      <c r="CC274" s="767"/>
      <c r="CD274" s="796"/>
      <c r="CE274" s="767"/>
      <c r="CF274" s="780"/>
      <c r="CG274" s="612"/>
      <c r="CH274" s="780"/>
      <c r="CI274" s="612"/>
      <c r="CJ274" s="612"/>
      <c r="CK274" s="767"/>
      <c r="CL274" s="780"/>
      <c r="CM274" s="612"/>
      <c r="CN274" s="780"/>
      <c r="CO274" s="767"/>
      <c r="CP274" s="780"/>
      <c r="CQ274" s="770"/>
      <c r="CR274" s="780"/>
      <c r="CS274" s="612"/>
      <c r="CT274" s="780"/>
      <c r="CU274" s="612"/>
      <c r="CV274" s="780"/>
      <c r="CW274" s="612"/>
      <c r="CX274" s="780"/>
      <c r="CY274" s="767"/>
      <c r="CZ274" s="780"/>
      <c r="DA274" s="612"/>
      <c r="DB274" s="780"/>
      <c r="DC274" s="767"/>
      <c r="DD274" s="780"/>
      <c r="DE274" s="612"/>
      <c r="DF274" s="780"/>
      <c r="DG274" s="612"/>
      <c r="DH274" s="780"/>
      <c r="DI274" s="612"/>
      <c r="DJ274" s="780"/>
      <c r="DK274" s="612"/>
      <c r="DL274" s="780"/>
      <c r="DM274" s="612"/>
      <c r="DN274" s="780"/>
      <c r="DO274" s="612"/>
      <c r="DP274" s="780"/>
      <c r="DQ274" s="612"/>
      <c r="DR274" s="612"/>
      <c r="DS274" s="612">
        <f t="shared" ref="DS274:DS280" si="2331">SUM(DA274+DQ274+DO274+DM274+DK274+DI274+DE274+DC274+CW274+CY274+CU274+CS274+CQ274+CO274+CM274+CK274+CJ274+CI274+CG274+CC274+CA274+CE274+DG274)</f>
        <v>0</v>
      </c>
      <c r="DT274" s="84"/>
      <c r="DU274" s="424"/>
      <c r="DV274" s="424"/>
      <c r="DW274" s="424"/>
      <c r="DX274" s="424"/>
      <c r="DY274" s="424"/>
      <c r="DZ274" s="971"/>
      <c r="EA274" s="972"/>
      <c r="EB274" s="611"/>
      <c r="EC274" s="424"/>
      <c r="ED274" s="424"/>
      <c r="EE274" s="424"/>
      <c r="EF274" s="424"/>
      <c r="EG274" s="424"/>
      <c r="EH274" s="424"/>
      <c r="EI274" s="424"/>
      <c r="EJ274" s="429">
        <f t="shared" si="2194"/>
        <v>0</v>
      </c>
      <c r="EK274" s="429">
        <f t="shared" si="2195"/>
        <v>0</v>
      </c>
      <c r="EL274" s="429">
        <f t="shared" si="2196"/>
        <v>0</v>
      </c>
      <c r="EM274" s="1058">
        <f t="shared" si="2197"/>
        <v>0</v>
      </c>
      <c r="EN274" s="1058">
        <f t="shared" si="2198"/>
        <v>0</v>
      </c>
      <c r="EO274" s="1058">
        <f t="shared" si="2199"/>
        <v>0</v>
      </c>
      <c r="EP274" s="1058">
        <f t="shared" si="2200"/>
        <v>0</v>
      </c>
      <c r="EQ274" s="1058">
        <f t="shared" si="2201"/>
        <v>0</v>
      </c>
      <c r="ER274" s="1058">
        <f t="shared" si="2202"/>
        <v>0</v>
      </c>
      <c r="ES274" s="1058">
        <f t="shared" si="2203"/>
        <v>0</v>
      </c>
      <c r="ET274" s="1058">
        <f t="shared" si="2204"/>
        <v>0</v>
      </c>
      <c r="EU274" s="1058">
        <f t="shared" si="2205"/>
        <v>0</v>
      </c>
      <c r="EV274" s="1058">
        <f t="shared" si="2206"/>
        <v>0</v>
      </c>
      <c r="EW274" s="1058">
        <f t="shared" si="2207"/>
        <v>0</v>
      </c>
      <c r="EX274" s="1058">
        <f t="shared" si="2208"/>
        <v>0</v>
      </c>
      <c r="EY274" s="1058">
        <f t="shared" si="2209"/>
        <v>0</v>
      </c>
      <c r="EZ274" s="1058">
        <f t="shared" si="2210"/>
        <v>0</v>
      </c>
      <c r="FA274" s="1058">
        <f t="shared" si="2211"/>
        <v>0</v>
      </c>
      <c r="FB274" s="1058">
        <f t="shared" si="2212"/>
        <v>0</v>
      </c>
      <c r="FC274" s="1058">
        <f t="shared" si="2213"/>
        <v>0</v>
      </c>
      <c r="FD274" s="1058">
        <f t="shared" si="2214"/>
        <v>0</v>
      </c>
      <c r="FE274" s="1058">
        <f t="shared" si="2215"/>
        <v>0</v>
      </c>
      <c r="FF274" s="1058">
        <f t="shared" si="2216"/>
        <v>0</v>
      </c>
      <c r="FG274" s="1058">
        <f t="shared" si="2217"/>
        <v>0</v>
      </c>
      <c r="FH274" s="1058">
        <f t="shared" si="2218"/>
        <v>0</v>
      </c>
      <c r="FI274" s="1058">
        <f t="shared" si="2219"/>
        <v>0</v>
      </c>
      <c r="FJ274" s="1058">
        <f t="shared" si="2220"/>
        <v>0</v>
      </c>
      <c r="FK274" s="1058">
        <f t="shared" si="2221"/>
        <v>0</v>
      </c>
      <c r="FL274" s="1058">
        <f t="shared" si="2222"/>
        <v>0</v>
      </c>
      <c r="FM274" s="1058">
        <f t="shared" si="2223"/>
        <v>0</v>
      </c>
      <c r="FN274" s="1058">
        <f t="shared" si="2224"/>
        <v>0</v>
      </c>
      <c r="FO274" s="1059">
        <f t="shared" si="2225"/>
        <v>0</v>
      </c>
      <c r="FP274" s="1058">
        <f t="shared" si="2226"/>
        <v>0</v>
      </c>
      <c r="FQ274" s="1058">
        <f t="shared" si="2227"/>
        <v>0</v>
      </c>
      <c r="FR274" s="1058">
        <f t="shared" si="2228"/>
        <v>0</v>
      </c>
      <c r="FS274" s="1058">
        <f t="shared" si="2229"/>
        <v>0</v>
      </c>
      <c r="FT274" s="1058">
        <f t="shared" si="2230"/>
        <v>0</v>
      </c>
      <c r="FU274" s="1058">
        <f t="shared" si="2231"/>
        <v>0</v>
      </c>
      <c r="FV274" s="1058">
        <f t="shared" si="2232"/>
        <v>0</v>
      </c>
      <c r="FW274" s="1058">
        <f t="shared" si="2233"/>
        <v>0</v>
      </c>
      <c r="FX274" s="1058">
        <f t="shared" si="2234"/>
        <v>0</v>
      </c>
      <c r="FY274" s="1058">
        <f t="shared" si="2235"/>
        <v>0</v>
      </c>
      <c r="FZ274" s="1058">
        <f t="shared" si="2236"/>
        <v>0</v>
      </c>
      <c r="GA274" s="1058">
        <f t="shared" si="2237"/>
        <v>0</v>
      </c>
      <c r="GB274" s="1058">
        <f t="shared" si="2238"/>
        <v>0</v>
      </c>
      <c r="GC274" s="1058">
        <f t="shared" si="2239"/>
        <v>0</v>
      </c>
      <c r="GE274" s="1058">
        <v>0</v>
      </c>
      <c r="GF274" s="1058">
        <v>0</v>
      </c>
      <c r="GG274" s="424"/>
      <c r="GH274" s="424"/>
      <c r="GI274" s="424"/>
      <c r="GJ274" s="424"/>
      <c r="GL274" s="559"/>
      <c r="GM274" s="559"/>
      <c r="GN274" s="9"/>
      <c r="GO274" s="17"/>
      <c r="GP274" s="17"/>
      <c r="GQ274" s="406"/>
      <c r="GR274" s="406"/>
    </row>
    <row r="275" spans="1:202" ht="24.95" customHeight="1" x14ac:dyDescent="0.45">
      <c r="A275" s="424"/>
      <c r="B275" s="957"/>
      <c r="C275" s="958"/>
      <c r="D275" s="867"/>
      <c r="E275" s="612"/>
      <c r="F275" s="612"/>
      <c r="G275" s="606"/>
      <c r="H275" s="606"/>
      <c r="I275" s="679"/>
      <c r="J275" s="747"/>
      <c r="K275" s="607"/>
      <c r="L275" s="678"/>
      <c r="M275" s="608">
        <f t="shared" si="2325"/>
        <v>0</v>
      </c>
      <c r="N275" s="70"/>
      <c r="O275" s="852"/>
      <c r="P275" s="866"/>
      <c r="Q275" s="852"/>
      <c r="R275" s="866"/>
      <c r="S275" s="852"/>
      <c r="T275" s="866"/>
      <c r="U275" s="867"/>
      <c r="V275" s="866"/>
      <c r="W275" s="867"/>
      <c r="X275" s="852"/>
      <c r="Y275" s="852"/>
      <c r="Z275" s="866"/>
      <c r="AA275" s="867"/>
      <c r="AB275" s="866"/>
      <c r="AC275" s="852"/>
      <c r="AD275" s="866"/>
      <c r="AE275" s="855"/>
      <c r="AF275" s="866"/>
      <c r="AG275" s="867"/>
      <c r="AH275" s="866"/>
      <c r="AI275" s="867"/>
      <c r="AJ275" s="866"/>
      <c r="AK275" s="867"/>
      <c r="AL275" s="866"/>
      <c r="AM275" s="852"/>
      <c r="AN275" s="866"/>
      <c r="AO275" s="867"/>
      <c r="AP275" s="866"/>
      <c r="AQ275" s="852"/>
      <c r="AR275" s="866"/>
      <c r="AS275" s="852"/>
      <c r="AT275" s="866"/>
      <c r="AU275" s="867"/>
      <c r="AV275" s="866"/>
      <c r="AW275" s="867"/>
      <c r="AX275" s="866"/>
      <c r="AY275" s="867"/>
      <c r="AZ275" s="866"/>
      <c r="BA275" s="867"/>
      <c r="BB275" s="866"/>
      <c r="BC275" s="867"/>
      <c r="BD275" s="866"/>
      <c r="BE275" s="867"/>
      <c r="BF275" s="867"/>
      <c r="BG275" s="867">
        <f t="shared" si="2326"/>
        <v>0</v>
      </c>
      <c r="BH275" s="84"/>
      <c r="BI275" s="424"/>
      <c r="BJ275" s="424"/>
      <c r="BK275" s="424"/>
      <c r="BL275" s="424"/>
      <c r="BM275" s="424"/>
      <c r="BN275" s="957"/>
      <c r="BO275" s="958"/>
      <c r="BP275" s="867"/>
      <c r="BQ275" s="612"/>
      <c r="BR275" s="612"/>
      <c r="BS275" s="606"/>
      <c r="BT275" s="606"/>
      <c r="BU275" s="679"/>
      <c r="BV275" s="747"/>
      <c r="BW275" s="747"/>
      <c r="BX275" s="678"/>
      <c r="BY275" s="608">
        <f t="shared" si="2330"/>
        <v>0</v>
      </c>
      <c r="BZ275" s="70"/>
      <c r="CA275" s="767"/>
      <c r="CB275" s="796"/>
      <c r="CC275" s="767"/>
      <c r="CD275" s="796"/>
      <c r="CE275" s="767"/>
      <c r="CF275" s="780"/>
      <c r="CG275" s="612"/>
      <c r="CH275" s="780"/>
      <c r="CI275" s="612"/>
      <c r="CJ275" s="612"/>
      <c r="CK275" s="767"/>
      <c r="CL275" s="780"/>
      <c r="CM275" s="612"/>
      <c r="CN275" s="780"/>
      <c r="CO275" s="767"/>
      <c r="CP275" s="780"/>
      <c r="CQ275" s="770"/>
      <c r="CR275" s="780"/>
      <c r="CS275" s="612"/>
      <c r="CT275" s="780"/>
      <c r="CU275" s="612"/>
      <c r="CV275" s="780"/>
      <c r="CW275" s="612"/>
      <c r="CX275" s="780"/>
      <c r="CY275" s="767"/>
      <c r="CZ275" s="780"/>
      <c r="DA275" s="612"/>
      <c r="DB275" s="780"/>
      <c r="DC275" s="767"/>
      <c r="DD275" s="780"/>
      <c r="DE275" s="612"/>
      <c r="DF275" s="780"/>
      <c r="DG275" s="612"/>
      <c r="DH275" s="780"/>
      <c r="DI275" s="612"/>
      <c r="DJ275" s="780"/>
      <c r="DK275" s="612"/>
      <c r="DL275" s="780"/>
      <c r="DM275" s="612"/>
      <c r="DN275" s="780"/>
      <c r="DO275" s="612"/>
      <c r="DP275" s="780"/>
      <c r="DQ275" s="612"/>
      <c r="DR275" s="612"/>
      <c r="DS275" s="612">
        <f t="shared" si="2331"/>
        <v>0</v>
      </c>
      <c r="DT275" s="84"/>
      <c r="DU275" s="424"/>
      <c r="DV275" s="424"/>
      <c r="DW275" s="424"/>
      <c r="DX275" s="424"/>
      <c r="DY275" s="424"/>
      <c r="DZ275" s="971"/>
      <c r="EA275" s="972"/>
      <c r="EB275" s="611"/>
      <c r="EC275" s="424"/>
      <c r="ED275" s="424"/>
      <c r="EE275" s="424"/>
      <c r="EF275" s="424"/>
      <c r="EG275" s="424"/>
      <c r="EH275" s="424"/>
      <c r="EI275" s="424"/>
      <c r="EJ275" s="429">
        <f t="shared" si="2194"/>
        <v>0</v>
      </c>
      <c r="EK275" s="429">
        <f t="shared" si="2195"/>
        <v>0</v>
      </c>
      <c r="EL275" s="429">
        <f t="shared" si="2196"/>
        <v>0</v>
      </c>
      <c r="EM275" s="1058">
        <f t="shared" si="2197"/>
        <v>0</v>
      </c>
      <c r="EN275" s="1058">
        <f t="shared" si="2198"/>
        <v>0</v>
      </c>
      <c r="EO275" s="1058">
        <f t="shared" si="2199"/>
        <v>0</v>
      </c>
      <c r="EP275" s="1058">
        <f t="shared" si="2200"/>
        <v>0</v>
      </c>
      <c r="EQ275" s="1058">
        <f t="shared" si="2201"/>
        <v>0</v>
      </c>
      <c r="ER275" s="1058">
        <f t="shared" si="2202"/>
        <v>0</v>
      </c>
      <c r="ES275" s="1058">
        <f t="shared" si="2203"/>
        <v>0</v>
      </c>
      <c r="ET275" s="1058">
        <f t="shared" si="2204"/>
        <v>0</v>
      </c>
      <c r="EU275" s="1058">
        <f t="shared" si="2205"/>
        <v>0</v>
      </c>
      <c r="EV275" s="1058">
        <f t="shared" si="2206"/>
        <v>0</v>
      </c>
      <c r="EW275" s="1058">
        <f t="shared" si="2207"/>
        <v>0</v>
      </c>
      <c r="EX275" s="1058">
        <f t="shared" si="2208"/>
        <v>0</v>
      </c>
      <c r="EY275" s="1058">
        <f t="shared" si="2209"/>
        <v>0</v>
      </c>
      <c r="EZ275" s="1058">
        <f t="shared" si="2210"/>
        <v>0</v>
      </c>
      <c r="FA275" s="1058">
        <f t="shared" si="2211"/>
        <v>0</v>
      </c>
      <c r="FB275" s="1058">
        <f t="shared" si="2212"/>
        <v>0</v>
      </c>
      <c r="FC275" s="1058">
        <f t="shared" si="2213"/>
        <v>0</v>
      </c>
      <c r="FD275" s="1058">
        <f t="shared" si="2214"/>
        <v>0</v>
      </c>
      <c r="FE275" s="1058">
        <f t="shared" si="2215"/>
        <v>0</v>
      </c>
      <c r="FF275" s="1058">
        <f t="shared" si="2216"/>
        <v>0</v>
      </c>
      <c r="FG275" s="1058">
        <f t="shared" si="2217"/>
        <v>0</v>
      </c>
      <c r="FH275" s="1058">
        <f t="shared" si="2218"/>
        <v>0</v>
      </c>
      <c r="FI275" s="1058">
        <f t="shared" si="2219"/>
        <v>0</v>
      </c>
      <c r="FJ275" s="1058">
        <f t="shared" si="2220"/>
        <v>0</v>
      </c>
      <c r="FK275" s="1058">
        <f t="shared" si="2221"/>
        <v>0</v>
      </c>
      <c r="FL275" s="1058">
        <f t="shared" si="2222"/>
        <v>0</v>
      </c>
      <c r="FM275" s="1058">
        <f t="shared" si="2223"/>
        <v>0</v>
      </c>
      <c r="FN275" s="1058">
        <f t="shared" si="2224"/>
        <v>0</v>
      </c>
      <c r="FO275" s="1059">
        <f t="shared" si="2225"/>
        <v>0</v>
      </c>
      <c r="FP275" s="1058">
        <f t="shared" si="2226"/>
        <v>0</v>
      </c>
      <c r="FQ275" s="1058">
        <f t="shared" si="2227"/>
        <v>0</v>
      </c>
      <c r="FR275" s="1058">
        <f t="shared" si="2228"/>
        <v>0</v>
      </c>
      <c r="FS275" s="1058">
        <f t="shared" si="2229"/>
        <v>0</v>
      </c>
      <c r="FT275" s="1058">
        <f t="shared" si="2230"/>
        <v>0</v>
      </c>
      <c r="FU275" s="1058">
        <f t="shared" si="2231"/>
        <v>0</v>
      </c>
      <c r="FV275" s="1058">
        <f t="shared" si="2232"/>
        <v>0</v>
      </c>
      <c r="FW275" s="1058">
        <f t="shared" si="2233"/>
        <v>0</v>
      </c>
      <c r="FX275" s="1058">
        <f t="shared" si="2234"/>
        <v>0</v>
      </c>
      <c r="FY275" s="1058">
        <f t="shared" si="2235"/>
        <v>0</v>
      </c>
      <c r="FZ275" s="1058">
        <f t="shared" si="2236"/>
        <v>0</v>
      </c>
      <c r="GA275" s="1058">
        <f t="shared" si="2237"/>
        <v>0</v>
      </c>
      <c r="GB275" s="1058">
        <f t="shared" si="2238"/>
        <v>0</v>
      </c>
      <c r="GC275" s="1058">
        <f t="shared" si="2239"/>
        <v>0</v>
      </c>
      <c r="GE275" s="1058">
        <v>0</v>
      </c>
      <c r="GF275" s="1058">
        <v>0</v>
      </c>
      <c r="GG275" s="424"/>
      <c r="GH275" s="424"/>
      <c r="GI275" s="424"/>
      <c r="GJ275" s="424"/>
      <c r="GL275" s="559"/>
      <c r="GM275" s="559"/>
      <c r="GN275" s="9"/>
      <c r="GO275" s="17"/>
      <c r="GP275" s="17"/>
      <c r="GQ275" s="406"/>
      <c r="GR275" s="406"/>
    </row>
    <row r="276" spans="1:202" ht="24.95" customHeight="1" x14ac:dyDescent="0.45">
      <c r="A276" s="424"/>
      <c r="B276" s="965"/>
      <c r="C276" s="965"/>
      <c r="D276" s="764"/>
      <c r="E276" s="424"/>
      <c r="F276" s="424"/>
      <c r="G276" s="424"/>
      <c r="H276" s="424"/>
      <c r="I276" s="424"/>
      <c r="J276" s="541"/>
      <c r="K276" s="424"/>
      <c r="L276" s="424"/>
      <c r="M276" s="608">
        <f t="shared" si="2325"/>
        <v>0</v>
      </c>
      <c r="N276" s="70"/>
      <c r="O276" s="852"/>
      <c r="P276" s="866"/>
      <c r="Q276" s="852"/>
      <c r="R276" s="866"/>
      <c r="S276" s="852"/>
      <c r="T276" s="866"/>
      <c r="U276" s="867"/>
      <c r="V276" s="866"/>
      <c r="W276" s="867"/>
      <c r="X276" s="852"/>
      <c r="Y276" s="852"/>
      <c r="Z276" s="866"/>
      <c r="AA276" s="867"/>
      <c r="AB276" s="866"/>
      <c r="AC276" s="852"/>
      <c r="AD276" s="866"/>
      <c r="AE276" s="855"/>
      <c r="AF276" s="866"/>
      <c r="AG276" s="867"/>
      <c r="AH276" s="866"/>
      <c r="AI276" s="867"/>
      <c r="AJ276" s="866"/>
      <c r="AK276" s="867"/>
      <c r="AL276" s="866"/>
      <c r="AM276" s="852"/>
      <c r="AN276" s="866"/>
      <c r="AO276" s="867"/>
      <c r="AP276" s="866"/>
      <c r="AQ276" s="852"/>
      <c r="AR276" s="866"/>
      <c r="AS276" s="852"/>
      <c r="AT276" s="866"/>
      <c r="AU276" s="867"/>
      <c r="AV276" s="866"/>
      <c r="AW276" s="867"/>
      <c r="AX276" s="866"/>
      <c r="AY276" s="867"/>
      <c r="AZ276" s="866"/>
      <c r="BA276" s="867"/>
      <c r="BB276" s="866"/>
      <c r="BC276" s="867"/>
      <c r="BD276" s="866"/>
      <c r="BE276" s="867"/>
      <c r="BF276" s="867"/>
      <c r="BG276" s="867">
        <f t="shared" si="2326"/>
        <v>0</v>
      </c>
      <c r="BH276" s="84"/>
      <c r="BI276" s="424"/>
      <c r="BJ276" s="424"/>
      <c r="BK276" s="424"/>
      <c r="BL276" s="424"/>
      <c r="BM276" s="424"/>
      <c r="BN276" s="965"/>
      <c r="BO276" s="965"/>
      <c r="BP276" s="764"/>
      <c r="BQ276" s="424"/>
      <c r="BR276" s="424"/>
      <c r="BS276" s="424"/>
      <c r="BT276" s="424"/>
      <c r="BU276" s="424"/>
      <c r="BV276" s="541"/>
      <c r="BW276" s="541"/>
      <c r="BX276" s="424"/>
      <c r="BY276" s="608">
        <f t="shared" si="2330"/>
        <v>0</v>
      </c>
      <c r="BZ276" s="70"/>
      <c r="CA276" s="767"/>
      <c r="CB276" s="796"/>
      <c r="CC276" s="767"/>
      <c r="CD276" s="796"/>
      <c r="CE276" s="767"/>
      <c r="CF276" s="780"/>
      <c r="CG276" s="612"/>
      <c r="CH276" s="780"/>
      <c r="CI276" s="612"/>
      <c r="CJ276" s="612"/>
      <c r="CK276" s="767"/>
      <c r="CL276" s="780"/>
      <c r="CM276" s="612"/>
      <c r="CN276" s="780"/>
      <c r="CO276" s="767"/>
      <c r="CP276" s="780"/>
      <c r="CQ276" s="770"/>
      <c r="CR276" s="780"/>
      <c r="CS276" s="612"/>
      <c r="CT276" s="780"/>
      <c r="CU276" s="612"/>
      <c r="CV276" s="780"/>
      <c r="CW276" s="612"/>
      <c r="CX276" s="780"/>
      <c r="CY276" s="767"/>
      <c r="CZ276" s="780"/>
      <c r="DA276" s="612"/>
      <c r="DB276" s="780"/>
      <c r="DC276" s="767"/>
      <c r="DD276" s="780"/>
      <c r="DE276" s="612"/>
      <c r="DF276" s="780"/>
      <c r="DG276" s="612"/>
      <c r="DH276" s="780"/>
      <c r="DI276" s="612"/>
      <c r="DJ276" s="780"/>
      <c r="DK276" s="612"/>
      <c r="DL276" s="780"/>
      <c r="DM276" s="612"/>
      <c r="DN276" s="780"/>
      <c r="DO276" s="612"/>
      <c r="DP276" s="780"/>
      <c r="DQ276" s="612"/>
      <c r="DR276" s="612"/>
      <c r="DS276" s="612">
        <f t="shared" si="2331"/>
        <v>0</v>
      </c>
      <c r="DT276" s="84"/>
      <c r="DU276" s="424"/>
      <c r="DV276" s="424"/>
      <c r="DW276" s="424"/>
      <c r="DX276" s="424"/>
      <c r="DY276" s="424"/>
      <c r="DZ276" s="965"/>
      <c r="EA276" s="965"/>
      <c r="EB276" s="764"/>
      <c r="EC276" s="424"/>
      <c r="ED276" s="424"/>
      <c r="EE276" s="424"/>
      <c r="EF276" s="424"/>
      <c r="EG276" s="424"/>
      <c r="EH276" s="424"/>
      <c r="EI276" s="424"/>
      <c r="EJ276" s="429">
        <f t="shared" si="2194"/>
        <v>0</v>
      </c>
      <c r="EK276" s="429">
        <f t="shared" si="2195"/>
        <v>0</v>
      </c>
      <c r="EL276" s="429">
        <f t="shared" si="2196"/>
        <v>0</v>
      </c>
      <c r="EM276" s="1058">
        <f t="shared" si="2197"/>
        <v>0</v>
      </c>
      <c r="EN276" s="1058">
        <f t="shared" si="2198"/>
        <v>0</v>
      </c>
      <c r="EO276" s="1058">
        <f t="shared" si="2199"/>
        <v>0</v>
      </c>
      <c r="EP276" s="1058">
        <f t="shared" si="2200"/>
        <v>0</v>
      </c>
      <c r="EQ276" s="1058">
        <f t="shared" si="2201"/>
        <v>0</v>
      </c>
      <c r="ER276" s="1058">
        <f t="shared" si="2202"/>
        <v>0</v>
      </c>
      <c r="ES276" s="1058">
        <f t="shared" si="2203"/>
        <v>0</v>
      </c>
      <c r="ET276" s="1058">
        <f t="shared" si="2204"/>
        <v>0</v>
      </c>
      <c r="EU276" s="1058">
        <f t="shared" si="2205"/>
        <v>0</v>
      </c>
      <c r="EV276" s="1058">
        <f t="shared" si="2206"/>
        <v>0</v>
      </c>
      <c r="EW276" s="1058">
        <f t="shared" si="2207"/>
        <v>0</v>
      </c>
      <c r="EX276" s="1058">
        <f t="shared" si="2208"/>
        <v>0</v>
      </c>
      <c r="EY276" s="1058">
        <f t="shared" si="2209"/>
        <v>0</v>
      </c>
      <c r="EZ276" s="1058">
        <f t="shared" si="2210"/>
        <v>0</v>
      </c>
      <c r="FA276" s="1058">
        <f t="shared" si="2211"/>
        <v>0</v>
      </c>
      <c r="FB276" s="1058">
        <f t="shared" si="2212"/>
        <v>0</v>
      </c>
      <c r="FC276" s="1058">
        <f t="shared" si="2213"/>
        <v>0</v>
      </c>
      <c r="FD276" s="1058">
        <f t="shared" si="2214"/>
        <v>0</v>
      </c>
      <c r="FE276" s="1058">
        <f t="shared" si="2215"/>
        <v>0</v>
      </c>
      <c r="FF276" s="1058">
        <f t="shared" si="2216"/>
        <v>0</v>
      </c>
      <c r="FG276" s="1058">
        <f t="shared" si="2217"/>
        <v>0</v>
      </c>
      <c r="FH276" s="1058">
        <f t="shared" si="2218"/>
        <v>0</v>
      </c>
      <c r="FI276" s="1058">
        <f t="shared" si="2219"/>
        <v>0</v>
      </c>
      <c r="FJ276" s="1058">
        <f t="shared" si="2220"/>
        <v>0</v>
      </c>
      <c r="FK276" s="1058">
        <f t="shared" si="2221"/>
        <v>0</v>
      </c>
      <c r="FL276" s="1058">
        <f t="shared" si="2222"/>
        <v>0</v>
      </c>
      <c r="FM276" s="1058">
        <f t="shared" si="2223"/>
        <v>0</v>
      </c>
      <c r="FN276" s="1058">
        <f t="shared" si="2224"/>
        <v>0</v>
      </c>
      <c r="FO276" s="1059">
        <f t="shared" si="2225"/>
        <v>0</v>
      </c>
      <c r="FP276" s="1058">
        <f t="shared" si="2226"/>
        <v>0</v>
      </c>
      <c r="FQ276" s="1058">
        <f t="shared" si="2227"/>
        <v>0</v>
      </c>
      <c r="FR276" s="1058">
        <f t="shared" si="2228"/>
        <v>0</v>
      </c>
      <c r="FS276" s="1058">
        <f t="shared" si="2229"/>
        <v>0</v>
      </c>
      <c r="FT276" s="1058">
        <f t="shared" si="2230"/>
        <v>0</v>
      </c>
      <c r="FU276" s="1058">
        <f t="shared" si="2231"/>
        <v>0</v>
      </c>
      <c r="FV276" s="1058">
        <f t="shared" si="2232"/>
        <v>0</v>
      </c>
      <c r="FW276" s="1058">
        <f t="shared" si="2233"/>
        <v>0</v>
      </c>
      <c r="FX276" s="1058">
        <f t="shared" si="2234"/>
        <v>0</v>
      </c>
      <c r="FY276" s="1058">
        <f t="shared" si="2235"/>
        <v>0</v>
      </c>
      <c r="FZ276" s="1058">
        <f t="shared" si="2236"/>
        <v>0</v>
      </c>
      <c r="GA276" s="1058">
        <f t="shared" si="2237"/>
        <v>0</v>
      </c>
      <c r="GB276" s="1058">
        <f t="shared" si="2238"/>
        <v>0</v>
      </c>
      <c r="GC276" s="1058">
        <f t="shared" si="2239"/>
        <v>0</v>
      </c>
      <c r="GE276" s="1058">
        <v>0</v>
      </c>
      <c r="GF276" s="1058">
        <v>0</v>
      </c>
      <c r="GG276" s="424"/>
      <c r="GH276" s="424"/>
      <c r="GI276" s="424"/>
      <c r="GJ276" s="424"/>
      <c r="GL276" s="559"/>
      <c r="GM276" s="559"/>
      <c r="GN276" s="423"/>
      <c r="GO276" s="423"/>
      <c r="GP276" s="406"/>
      <c r="GQ276" s="406"/>
      <c r="GR276" s="406"/>
    </row>
    <row r="277" spans="1:202" ht="24.95" customHeight="1" x14ac:dyDescent="0.45">
      <c r="A277" s="424"/>
      <c r="B277" s="965"/>
      <c r="C277" s="965"/>
      <c r="D277" s="764"/>
      <c r="E277" s="424"/>
      <c r="F277" s="424"/>
      <c r="G277" s="424"/>
      <c r="H277" s="424"/>
      <c r="I277" s="424"/>
      <c r="J277" s="541"/>
      <c r="K277" s="424"/>
      <c r="L277" s="424"/>
      <c r="M277" s="608">
        <f t="shared" si="2325"/>
        <v>0</v>
      </c>
      <c r="N277" s="70"/>
      <c r="O277" s="852"/>
      <c r="P277" s="866"/>
      <c r="Q277" s="852"/>
      <c r="R277" s="866"/>
      <c r="S277" s="852"/>
      <c r="T277" s="866"/>
      <c r="U277" s="867"/>
      <c r="V277" s="866"/>
      <c r="W277" s="867"/>
      <c r="X277" s="852"/>
      <c r="Y277" s="852"/>
      <c r="Z277" s="866"/>
      <c r="AA277" s="867"/>
      <c r="AB277" s="866"/>
      <c r="AC277" s="852"/>
      <c r="AD277" s="866"/>
      <c r="AE277" s="855"/>
      <c r="AF277" s="866"/>
      <c r="AG277" s="867"/>
      <c r="AH277" s="866"/>
      <c r="AI277" s="867"/>
      <c r="AJ277" s="866"/>
      <c r="AK277" s="867"/>
      <c r="AL277" s="866"/>
      <c r="AM277" s="852"/>
      <c r="AN277" s="866"/>
      <c r="AO277" s="867"/>
      <c r="AP277" s="866"/>
      <c r="AQ277" s="852"/>
      <c r="AR277" s="866"/>
      <c r="AS277" s="852"/>
      <c r="AT277" s="866"/>
      <c r="AU277" s="867"/>
      <c r="AV277" s="866"/>
      <c r="AW277" s="867"/>
      <c r="AX277" s="866"/>
      <c r="AY277" s="867"/>
      <c r="AZ277" s="866"/>
      <c r="BA277" s="867"/>
      <c r="BB277" s="866"/>
      <c r="BC277" s="867"/>
      <c r="BD277" s="866"/>
      <c r="BE277" s="867"/>
      <c r="BF277" s="867"/>
      <c r="BG277" s="867">
        <f t="shared" si="2326"/>
        <v>0</v>
      </c>
      <c r="BH277" s="84"/>
      <c r="BI277" s="424"/>
      <c r="BJ277" s="424"/>
      <c r="BK277" s="424"/>
      <c r="BL277" s="424"/>
      <c r="BM277" s="424"/>
      <c r="BN277" s="965"/>
      <c r="BO277" s="965"/>
      <c r="BP277" s="764"/>
      <c r="BQ277" s="424"/>
      <c r="BR277" s="424"/>
      <c r="BS277" s="424"/>
      <c r="BT277" s="424"/>
      <c r="BU277" s="424"/>
      <c r="BV277" s="541"/>
      <c r="BW277" s="541"/>
      <c r="BX277" s="424"/>
      <c r="BY277" s="608">
        <f t="shared" si="2330"/>
        <v>0</v>
      </c>
      <c r="BZ277" s="70"/>
      <c r="CA277" s="767"/>
      <c r="CB277" s="796"/>
      <c r="CC277" s="767"/>
      <c r="CD277" s="796"/>
      <c r="CE277" s="767"/>
      <c r="CF277" s="780"/>
      <c r="CG277" s="612"/>
      <c r="CH277" s="780"/>
      <c r="CI277" s="612"/>
      <c r="CJ277" s="612"/>
      <c r="CK277" s="767"/>
      <c r="CL277" s="780"/>
      <c r="CM277" s="612"/>
      <c r="CN277" s="780"/>
      <c r="CO277" s="767"/>
      <c r="CP277" s="780"/>
      <c r="CQ277" s="770"/>
      <c r="CR277" s="780"/>
      <c r="CS277" s="612"/>
      <c r="CT277" s="780"/>
      <c r="CU277" s="612"/>
      <c r="CV277" s="780"/>
      <c r="CW277" s="612"/>
      <c r="CX277" s="780"/>
      <c r="CY277" s="767"/>
      <c r="CZ277" s="780"/>
      <c r="DA277" s="612"/>
      <c r="DB277" s="780"/>
      <c r="DC277" s="767"/>
      <c r="DD277" s="780"/>
      <c r="DE277" s="612"/>
      <c r="DF277" s="780"/>
      <c r="DG277" s="612"/>
      <c r="DH277" s="780"/>
      <c r="DI277" s="612"/>
      <c r="DJ277" s="780"/>
      <c r="DK277" s="612"/>
      <c r="DL277" s="780"/>
      <c r="DM277" s="612"/>
      <c r="DN277" s="780"/>
      <c r="DO277" s="612"/>
      <c r="DP277" s="780"/>
      <c r="DQ277" s="612"/>
      <c r="DR277" s="612"/>
      <c r="DS277" s="612">
        <f t="shared" si="2331"/>
        <v>0</v>
      </c>
      <c r="DT277" s="84"/>
      <c r="DU277" s="424"/>
      <c r="DV277" s="424"/>
      <c r="DW277" s="424"/>
      <c r="DX277" s="424"/>
      <c r="DY277" s="424"/>
      <c r="DZ277" s="965"/>
      <c r="EA277" s="965"/>
      <c r="EB277" s="764"/>
      <c r="EC277" s="424"/>
      <c r="ED277" s="424"/>
      <c r="EE277" s="424"/>
      <c r="EF277" s="424"/>
      <c r="EG277" s="424"/>
      <c r="EH277" s="424"/>
      <c r="EI277" s="424"/>
      <c r="EJ277" s="429">
        <f t="shared" si="2194"/>
        <v>0</v>
      </c>
      <c r="EK277" s="429">
        <f t="shared" si="2195"/>
        <v>0</v>
      </c>
      <c r="EL277" s="429">
        <f t="shared" si="2196"/>
        <v>0</v>
      </c>
      <c r="EM277" s="1058">
        <f t="shared" si="2197"/>
        <v>0</v>
      </c>
      <c r="EN277" s="1058">
        <f t="shared" si="2198"/>
        <v>0</v>
      </c>
      <c r="EO277" s="1058">
        <f t="shared" si="2199"/>
        <v>0</v>
      </c>
      <c r="EP277" s="1058">
        <f t="shared" si="2200"/>
        <v>0</v>
      </c>
      <c r="EQ277" s="1058">
        <f t="shared" si="2201"/>
        <v>0</v>
      </c>
      <c r="ER277" s="1058">
        <f t="shared" si="2202"/>
        <v>0</v>
      </c>
      <c r="ES277" s="1058">
        <f t="shared" si="2203"/>
        <v>0</v>
      </c>
      <c r="ET277" s="1058">
        <f t="shared" si="2204"/>
        <v>0</v>
      </c>
      <c r="EU277" s="1058">
        <f t="shared" si="2205"/>
        <v>0</v>
      </c>
      <c r="EV277" s="1058">
        <f t="shared" si="2206"/>
        <v>0</v>
      </c>
      <c r="EW277" s="1058">
        <f t="shared" si="2207"/>
        <v>0</v>
      </c>
      <c r="EX277" s="1058">
        <f t="shared" si="2208"/>
        <v>0</v>
      </c>
      <c r="EY277" s="1058">
        <f t="shared" si="2209"/>
        <v>0</v>
      </c>
      <c r="EZ277" s="1058">
        <f t="shared" si="2210"/>
        <v>0</v>
      </c>
      <c r="FA277" s="1058">
        <f t="shared" si="2211"/>
        <v>0</v>
      </c>
      <c r="FB277" s="1058">
        <f t="shared" si="2212"/>
        <v>0</v>
      </c>
      <c r="FC277" s="1058">
        <f t="shared" si="2213"/>
        <v>0</v>
      </c>
      <c r="FD277" s="1058">
        <f t="shared" si="2214"/>
        <v>0</v>
      </c>
      <c r="FE277" s="1058">
        <f t="shared" si="2215"/>
        <v>0</v>
      </c>
      <c r="FF277" s="1058">
        <f t="shared" si="2216"/>
        <v>0</v>
      </c>
      <c r="FG277" s="1058">
        <f t="shared" si="2217"/>
        <v>0</v>
      </c>
      <c r="FH277" s="1058">
        <f t="shared" si="2218"/>
        <v>0</v>
      </c>
      <c r="FI277" s="1058">
        <f t="shared" si="2219"/>
        <v>0</v>
      </c>
      <c r="FJ277" s="1058">
        <f t="shared" si="2220"/>
        <v>0</v>
      </c>
      <c r="FK277" s="1058">
        <f t="shared" si="2221"/>
        <v>0</v>
      </c>
      <c r="FL277" s="1058">
        <f t="shared" si="2222"/>
        <v>0</v>
      </c>
      <c r="FM277" s="1058">
        <f t="shared" si="2223"/>
        <v>0</v>
      </c>
      <c r="FN277" s="1058">
        <f t="shared" si="2224"/>
        <v>0</v>
      </c>
      <c r="FO277" s="1059">
        <f t="shared" si="2225"/>
        <v>0</v>
      </c>
      <c r="FP277" s="1058">
        <f t="shared" si="2226"/>
        <v>0</v>
      </c>
      <c r="FQ277" s="1058">
        <f t="shared" si="2227"/>
        <v>0</v>
      </c>
      <c r="FR277" s="1058">
        <f t="shared" si="2228"/>
        <v>0</v>
      </c>
      <c r="FS277" s="1058">
        <f t="shared" si="2229"/>
        <v>0</v>
      </c>
      <c r="FT277" s="1058">
        <f t="shared" si="2230"/>
        <v>0</v>
      </c>
      <c r="FU277" s="1058">
        <f t="shared" si="2231"/>
        <v>0</v>
      </c>
      <c r="FV277" s="1058">
        <f t="shared" si="2232"/>
        <v>0</v>
      </c>
      <c r="FW277" s="1058">
        <f t="shared" si="2233"/>
        <v>0</v>
      </c>
      <c r="FX277" s="1058">
        <f t="shared" si="2234"/>
        <v>0</v>
      </c>
      <c r="FY277" s="1058">
        <f t="shared" si="2235"/>
        <v>0</v>
      </c>
      <c r="FZ277" s="1058">
        <f t="shared" si="2236"/>
        <v>0</v>
      </c>
      <c r="GA277" s="1058">
        <f t="shared" si="2237"/>
        <v>0</v>
      </c>
      <c r="GB277" s="1058">
        <f t="shared" si="2238"/>
        <v>0</v>
      </c>
      <c r="GC277" s="1058">
        <f t="shared" si="2239"/>
        <v>0</v>
      </c>
      <c r="GE277" s="1058">
        <v>0</v>
      </c>
      <c r="GF277" s="1058">
        <v>0</v>
      </c>
      <c r="GG277" s="424"/>
      <c r="GH277" s="424"/>
      <c r="GI277" s="424"/>
      <c r="GJ277" s="424"/>
      <c r="GL277" s="559"/>
      <c r="GM277" s="559"/>
      <c r="GN277" s="423"/>
      <c r="GO277" s="423"/>
      <c r="GP277" s="406"/>
      <c r="GQ277" s="406"/>
      <c r="GR277" s="406"/>
    </row>
    <row r="278" spans="1:202" ht="24.95" customHeight="1" x14ac:dyDescent="0.45">
      <c r="A278" s="424"/>
      <c r="B278" s="965"/>
      <c r="C278" s="965"/>
      <c r="D278" s="764"/>
      <c r="E278" s="424"/>
      <c r="F278" s="424"/>
      <c r="G278" s="424"/>
      <c r="H278" s="424"/>
      <c r="I278" s="424"/>
      <c r="J278" s="541"/>
      <c r="K278" s="424"/>
      <c r="L278" s="424"/>
      <c r="M278" s="608">
        <f t="shared" si="2325"/>
        <v>0</v>
      </c>
      <c r="N278" s="70"/>
      <c r="O278" s="852"/>
      <c r="P278" s="866"/>
      <c r="Q278" s="852"/>
      <c r="R278" s="866"/>
      <c r="S278" s="852"/>
      <c r="T278" s="866"/>
      <c r="U278" s="867"/>
      <c r="V278" s="866"/>
      <c r="W278" s="867"/>
      <c r="X278" s="852"/>
      <c r="Y278" s="852"/>
      <c r="Z278" s="866"/>
      <c r="AA278" s="867"/>
      <c r="AB278" s="866"/>
      <c r="AC278" s="852"/>
      <c r="AD278" s="866"/>
      <c r="AE278" s="855"/>
      <c r="AF278" s="866"/>
      <c r="AG278" s="867"/>
      <c r="AH278" s="866"/>
      <c r="AI278" s="867"/>
      <c r="AJ278" s="866"/>
      <c r="AK278" s="867"/>
      <c r="AL278" s="866"/>
      <c r="AM278" s="852"/>
      <c r="AN278" s="866"/>
      <c r="AO278" s="867"/>
      <c r="AP278" s="866"/>
      <c r="AQ278" s="852"/>
      <c r="AR278" s="866"/>
      <c r="AS278" s="852"/>
      <c r="AT278" s="866"/>
      <c r="AU278" s="867"/>
      <c r="AV278" s="866"/>
      <c r="AW278" s="867"/>
      <c r="AX278" s="866"/>
      <c r="AY278" s="867"/>
      <c r="AZ278" s="866"/>
      <c r="BA278" s="867"/>
      <c r="BB278" s="866"/>
      <c r="BC278" s="867"/>
      <c r="BD278" s="866"/>
      <c r="BE278" s="867"/>
      <c r="BF278" s="867"/>
      <c r="BG278" s="867">
        <f t="shared" si="2326"/>
        <v>0</v>
      </c>
      <c r="BH278" s="84"/>
      <c r="BI278" s="424"/>
      <c r="BJ278" s="424"/>
      <c r="BK278" s="424"/>
      <c r="BL278" s="424"/>
      <c r="BM278" s="424"/>
      <c r="BN278" s="965"/>
      <c r="BO278" s="965"/>
      <c r="BP278" s="764"/>
      <c r="BQ278" s="424"/>
      <c r="BR278" s="424"/>
      <c r="BS278" s="424"/>
      <c r="BT278" s="424"/>
      <c r="BU278" s="424"/>
      <c r="BV278" s="541"/>
      <c r="BW278" s="541"/>
      <c r="BX278" s="424"/>
      <c r="BY278" s="608">
        <f t="shared" si="2330"/>
        <v>0</v>
      </c>
      <c r="BZ278" s="70"/>
      <c r="CA278" s="767"/>
      <c r="CB278" s="796"/>
      <c r="CC278" s="767"/>
      <c r="CD278" s="796"/>
      <c r="CE278" s="767"/>
      <c r="CF278" s="780"/>
      <c r="CG278" s="612"/>
      <c r="CH278" s="780"/>
      <c r="CI278" s="612"/>
      <c r="CJ278" s="612"/>
      <c r="CK278" s="767"/>
      <c r="CL278" s="780"/>
      <c r="CM278" s="612"/>
      <c r="CN278" s="780"/>
      <c r="CO278" s="767"/>
      <c r="CP278" s="780"/>
      <c r="CQ278" s="770"/>
      <c r="CR278" s="780"/>
      <c r="CS278" s="612"/>
      <c r="CT278" s="780"/>
      <c r="CU278" s="612"/>
      <c r="CV278" s="780"/>
      <c r="CW278" s="612"/>
      <c r="CX278" s="780"/>
      <c r="CY278" s="767"/>
      <c r="CZ278" s="780"/>
      <c r="DA278" s="612"/>
      <c r="DB278" s="780"/>
      <c r="DC278" s="767"/>
      <c r="DD278" s="780"/>
      <c r="DE278" s="612"/>
      <c r="DF278" s="780"/>
      <c r="DG278" s="612"/>
      <c r="DH278" s="780"/>
      <c r="DI278" s="612"/>
      <c r="DJ278" s="780"/>
      <c r="DK278" s="612"/>
      <c r="DL278" s="780"/>
      <c r="DM278" s="612"/>
      <c r="DN278" s="780"/>
      <c r="DO278" s="612"/>
      <c r="DP278" s="780"/>
      <c r="DQ278" s="612"/>
      <c r="DR278" s="612"/>
      <c r="DS278" s="612">
        <f t="shared" si="2331"/>
        <v>0</v>
      </c>
      <c r="DT278" s="84"/>
      <c r="DU278" s="424"/>
      <c r="DV278" s="424"/>
      <c r="DW278" s="424"/>
      <c r="DX278" s="424"/>
      <c r="DY278" s="424"/>
      <c r="DZ278" s="965"/>
      <c r="EA278" s="965"/>
      <c r="EB278" s="764"/>
      <c r="EC278" s="424"/>
      <c r="ED278" s="424"/>
      <c r="EE278" s="424"/>
      <c r="EF278" s="424"/>
      <c r="EG278" s="424"/>
      <c r="EH278" s="424"/>
      <c r="EI278" s="424"/>
      <c r="EJ278" s="429">
        <f t="shared" si="2194"/>
        <v>0</v>
      </c>
      <c r="EK278" s="429">
        <f t="shared" si="2195"/>
        <v>0</v>
      </c>
      <c r="EL278" s="429">
        <f t="shared" si="2196"/>
        <v>0</v>
      </c>
      <c r="EM278" s="1058">
        <f t="shared" si="2197"/>
        <v>0</v>
      </c>
      <c r="EN278" s="1058">
        <f t="shared" si="2198"/>
        <v>0</v>
      </c>
      <c r="EO278" s="1058">
        <f t="shared" si="2199"/>
        <v>0</v>
      </c>
      <c r="EP278" s="1058">
        <f t="shared" si="2200"/>
        <v>0</v>
      </c>
      <c r="EQ278" s="1058">
        <f t="shared" si="2201"/>
        <v>0</v>
      </c>
      <c r="ER278" s="1058">
        <f t="shared" si="2202"/>
        <v>0</v>
      </c>
      <c r="ES278" s="1058">
        <f t="shared" si="2203"/>
        <v>0</v>
      </c>
      <c r="ET278" s="1058">
        <f t="shared" si="2204"/>
        <v>0</v>
      </c>
      <c r="EU278" s="1058">
        <f t="shared" si="2205"/>
        <v>0</v>
      </c>
      <c r="EV278" s="1058">
        <f t="shared" si="2206"/>
        <v>0</v>
      </c>
      <c r="EW278" s="1058">
        <f t="shared" si="2207"/>
        <v>0</v>
      </c>
      <c r="EX278" s="1058">
        <f t="shared" si="2208"/>
        <v>0</v>
      </c>
      <c r="EY278" s="1058">
        <f t="shared" si="2209"/>
        <v>0</v>
      </c>
      <c r="EZ278" s="1058">
        <f t="shared" si="2210"/>
        <v>0</v>
      </c>
      <c r="FA278" s="1058">
        <f t="shared" si="2211"/>
        <v>0</v>
      </c>
      <c r="FB278" s="1058">
        <f t="shared" si="2212"/>
        <v>0</v>
      </c>
      <c r="FC278" s="1058">
        <f t="shared" si="2213"/>
        <v>0</v>
      </c>
      <c r="FD278" s="1058">
        <f t="shared" si="2214"/>
        <v>0</v>
      </c>
      <c r="FE278" s="1058">
        <f t="shared" si="2215"/>
        <v>0</v>
      </c>
      <c r="FF278" s="1058">
        <f t="shared" si="2216"/>
        <v>0</v>
      </c>
      <c r="FG278" s="1058">
        <f t="shared" si="2217"/>
        <v>0</v>
      </c>
      <c r="FH278" s="1058">
        <f t="shared" si="2218"/>
        <v>0</v>
      </c>
      <c r="FI278" s="1058">
        <f t="shared" si="2219"/>
        <v>0</v>
      </c>
      <c r="FJ278" s="1058">
        <f t="shared" si="2220"/>
        <v>0</v>
      </c>
      <c r="FK278" s="1058">
        <f t="shared" si="2221"/>
        <v>0</v>
      </c>
      <c r="FL278" s="1058">
        <f t="shared" si="2222"/>
        <v>0</v>
      </c>
      <c r="FM278" s="1058">
        <f t="shared" si="2223"/>
        <v>0</v>
      </c>
      <c r="FN278" s="1058">
        <f t="shared" si="2224"/>
        <v>0</v>
      </c>
      <c r="FO278" s="1059">
        <f t="shared" si="2225"/>
        <v>0</v>
      </c>
      <c r="FP278" s="1058">
        <f t="shared" si="2226"/>
        <v>0</v>
      </c>
      <c r="FQ278" s="1058">
        <f t="shared" si="2227"/>
        <v>0</v>
      </c>
      <c r="FR278" s="1058">
        <f t="shared" si="2228"/>
        <v>0</v>
      </c>
      <c r="FS278" s="1058">
        <f t="shared" si="2229"/>
        <v>0</v>
      </c>
      <c r="FT278" s="1058">
        <f t="shared" si="2230"/>
        <v>0</v>
      </c>
      <c r="FU278" s="1058">
        <f t="shared" si="2231"/>
        <v>0</v>
      </c>
      <c r="FV278" s="1058">
        <f t="shared" si="2232"/>
        <v>0</v>
      </c>
      <c r="FW278" s="1058">
        <f t="shared" si="2233"/>
        <v>0</v>
      </c>
      <c r="FX278" s="1058">
        <f t="shared" si="2234"/>
        <v>0</v>
      </c>
      <c r="FY278" s="1058">
        <f t="shared" si="2235"/>
        <v>0</v>
      </c>
      <c r="FZ278" s="1058">
        <f t="shared" si="2236"/>
        <v>0</v>
      </c>
      <c r="GA278" s="1058">
        <f t="shared" si="2237"/>
        <v>0</v>
      </c>
      <c r="GB278" s="1058">
        <f t="shared" si="2238"/>
        <v>0</v>
      </c>
      <c r="GC278" s="1058">
        <f t="shared" si="2239"/>
        <v>0</v>
      </c>
      <c r="GE278" s="1058">
        <v>0</v>
      </c>
      <c r="GF278" s="1058">
        <v>0</v>
      </c>
      <c r="GG278" s="424"/>
      <c r="GH278" s="424"/>
      <c r="GI278" s="424"/>
      <c r="GJ278" s="424"/>
      <c r="GL278" s="559"/>
      <c r="GM278" s="559"/>
      <c r="GN278" s="423"/>
      <c r="GO278" s="423"/>
      <c r="GP278" s="406"/>
      <c r="GQ278" s="406"/>
      <c r="GR278" s="406"/>
    </row>
    <row r="279" spans="1:202" ht="24.95" customHeight="1" x14ac:dyDescent="0.45">
      <c r="A279" s="424"/>
      <c r="B279" s="965"/>
      <c r="C279" s="965"/>
      <c r="D279" s="764"/>
      <c r="E279" s="424"/>
      <c r="F279" s="424"/>
      <c r="G279" s="424"/>
      <c r="H279" s="424"/>
      <c r="I279" s="424"/>
      <c r="J279" s="541"/>
      <c r="K279" s="424"/>
      <c r="L279" s="424"/>
      <c r="M279" s="608">
        <f t="shared" si="2325"/>
        <v>0</v>
      </c>
      <c r="N279" s="70"/>
      <c r="O279" s="852"/>
      <c r="P279" s="866"/>
      <c r="Q279" s="852"/>
      <c r="R279" s="866"/>
      <c r="S279" s="852"/>
      <c r="T279" s="866"/>
      <c r="U279" s="867"/>
      <c r="V279" s="866"/>
      <c r="W279" s="867"/>
      <c r="X279" s="852"/>
      <c r="Y279" s="852"/>
      <c r="Z279" s="866"/>
      <c r="AA279" s="867"/>
      <c r="AB279" s="866"/>
      <c r="AC279" s="852"/>
      <c r="AD279" s="866"/>
      <c r="AE279" s="855"/>
      <c r="AF279" s="866"/>
      <c r="AG279" s="867"/>
      <c r="AH279" s="866"/>
      <c r="AI279" s="867"/>
      <c r="AJ279" s="866"/>
      <c r="AK279" s="867"/>
      <c r="AL279" s="866"/>
      <c r="AM279" s="852"/>
      <c r="AN279" s="866"/>
      <c r="AO279" s="867"/>
      <c r="AP279" s="866"/>
      <c r="AQ279" s="852"/>
      <c r="AR279" s="866"/>
      <c r="AS279" s="852"/>
      <c r="AT279" s="866"/>
      <c r="AU279" s="867"/>
      <c r="AV279" s="866"/>
      <c r="AW279" s="867"/>
      <c r="AX279" s="866"/>
      <c r="AY279" s="867"/>
      <c r="AZ279" s="866"/>
      <c r="BA279" s="867"/>
      <c r="BB279" s="866"/>
      <c r="BC279" s="867"/>
      <c r="BD279" s="866"/>
      <c r="BE279" s="867"/>
      <c r="BF279" s="867"/>
      <c r="BG279" s="867">
        <f t="shared" si="2326"/>
        <v>0</v>
      </c>
      <c r="BH279" s="84"/>
      <c r="BI279" s="424"/>
      <c r="BJ279" s="424"/>
      <c r="BK279" s="424"/>
      <c r="BL279" s="424"/>
      <c r="BM279" s="424"/>
      <c r="BN279" s="965"/>
      <c r="BO279" s="965"/>
      <c r="BP279" s="764"/>
      <c r="BQ279" s="424"/>
      <c r="BR279" s="424"/>
      <c r="BS279" s="424"/>
      <c r="BT279" s="424"/>
      <c r="BU279" s="424"/>
      <c r="BV279" s="541"/>
      <c r="BW279" s="541"/>
      <c r="BX279" s="424"/>
      <c r="BY279" s="608">
        <f t="shared" si="2330"/>
        <v>0</v>
      </c>
      <c r="BZ279" s="70"/>
      <c r="CA279" s="767"/>
      <c r="CB279" s="796"/>
      <c r="CC279" s="767"/>
      <c r="CD279" s="796"/>
      <c r="CE279" s="767"/>
      <c r="CF279" s="780"/>
      <c r="CG279" s="612"/>
      <c r="CH279" s="780"/>
      <c r="CI279" s="612"/>
      <c r="CJ279" s="612"/>
      <c r="CK279" s="767"/>
      <c r="CL279" s="780"/>
      <c r="CM279" s="612"/>
      <c r="CN279" s="780"/>
      <c r="CO279" s="767"/>
      <c r="CP279" s="780"/>
      <c r="CQ279" s="770"/>
      <c r="CR279" s="780"/>
      <c r="CS279" s="612"/>
      <c r="CT279" s="780"/>
      <c r="CU279" s="612"/>
      <c r="CV279" s="780"/>
      <c r="CW279" s="612"/>
      <c r="CX279" s="780"/>
      <c r="CY279" s="767"/>
      <c r="CZ279" s="780"/>
      <c r="DA279" s="612"/>
      <c r="DB279" s="780"/>
      <c r="DC279" s="767"/>
      <c r="DD279" s="780"/>
      <c r="DE279" s="612"/>
      <c r="DF279" s="780"/>
      <c r="DG279" s="612"/>
      <c r="DH279" s="780"/>
      <c r="DI279" s="612"/>
      <c r="DJ279" s="780"/>
      <c r="DK279" s="612"/>
      <c r="DL279" s="780"/>
      <c r="DM279" s="612"/>
      <c r="DN279" s="780"/>
      <c r="DO279" s="612"/>
      <c r="DP279" s="780"/>
      <c r="DQ279" s="612"/>
      <c r="DR279" s="612"/>
      <c r="DS279" s="612">
        <f t="shared" si="2331"/>
        <v>0</v>
      </c>
      <c r="DT279" s="84"/>
      <c r="DU279" s="424"/>
      <c r="DV279" s="424"/>
      <c r="DW279" s="424"/>
      <c r="DX279" s="424"/>
      <c r="DY279" s="424"/>
      <c r="DZ279" s="965"/>
      <c r="EA279" s="965"/>
      <c r="EB279" s="764"/>
      <c r="EC279" s="424"/>
      <c r="ED279" s="424"/>
      <c r="EE279" s="424"/>
      <c r="EF279" s="424"/>
      <c r="EG279" s="424"/>
      <c r="EH279" s="424"/>
      <c r="EI279" s="424"/>
      <c r="EJ279" s="429">
        <f t="shared" si="2194"/>
        <v>0</v>
      </c>
      <c r="EK279" s="429">
        <f t="shared" si="2195"/>
        <v>0</v>
      </c>
      <c r="EL279" s="429">
        <f t="shared" si="2196"/>
        <v>0</v>
      </c>
      <c r="EM279" s="1058">
        <f t="shared" si="2197"/>
        <v>0</v>
      </c>
      <c r="EN279" s="1058">
        <f t="shared" si="2198"/>
        <v>0</v>
      </c>
      <c r="EO279" s="1058">
        <f t="shared" si="2199"/>
        <v>0</v>
      </c>
      <c r="EP279" s="1058">
        <f t="shared" si="2200"/>
        <v>0</v>
      </c>
      <c r="EQ279" s="1058">
        <f t="shared" si="2201"/>
        <v>0</v>
      </c>
      <c r="ER279" s="1058">
        <f t="shared" si="2202"/>
        <v>0</v>
      </c>
      <c r="ES279" s="1058">
        <f t="shared" si="2203"/>
        <v>0</v>
      </c>
      <c r="ET279" s="1058">
        <f t="shared" si="2204"/>
        <v>0</v>
      </c>
      <c r="EU279" s="1058">
        <f t="shared" si="2205"/>
        <v>0</v>
      </c>
      <c r="EV279" s="1058">
        <f t="shared" si="2206"/>
        <v>0</v>
      </c>
      <c r="EW279" s="1058">
        <f t="shared" si="2207"/>
        <v>0</v>
      </c>
      <c r="EX279" s="1058">
        <f t="shared" si="2208"/>
        <v>0</v>
      </c>
      <c r="EY279" s="1058">
        <f t="shared" si="2209"/>
        <v>0</v>
      </c>
      <c r="EZ279" s="1058">
        <f t="shared" si="2210"/>
        <v>0</v>
      </c>
      <c r="FA279" s="1058">
        <f t="shared" si="2211"/>
        <v>0</v>
      </c>
      <c r="FB279" s="1058">
        <f t="shared" si="2212"/>
        <v>0</v>
      </c>
      <c r="FC279" s="1058">
        <f t="shared" si="2213"/>
        <v>0</v>
      </c>
      <c r="FD279" s="1058">
        <f t="shared" si="2214"/>
        <v>0</v>
      </c>
      <c r="FE279" s="1058">
        <f t="shared" si="2215"/>
        <v>0</v>
      </c>
      <c r="FF279" s="1058">
        <f t="shared" si="2216"/>
        <v>0</v>
      </c>
      <c r="FG279" s="1058">
        <f t="shared" si="2217"/>
        <v>0</v>
      </c>
      <c r="FH279" s="1058">
        <f t="shared" si="2218"/>
        <v>0</v>
      </c>
      <c r="FI279" s="1058">
        <f t="shared" si="2219"/>
        <v>0</v>
      </c>
      <c r="FJ279" s="1058">
        <f t="shared" si="2220"/>
        <v>0</v>
      </c>
      <c r="FK279" s="1058">
        <f t="shared" si="2221"/>
        <v>0</v>
      </c>
      <c r="FL279" s="1058">
        <f t="shared" si="2222"/>
        <v>0</v>
      </c>
      <c r="FM279" s="1058">
        <f t="shared" si="2223"/>
        <v>0</v>
      </c>
      <c r="FN279" s="1058">
        <f t="shared" si="2224"/>
        <v>0</v>
      </c>
      <c r="FO279" s="1059">
        <f t="shared" si="2225"/>
        <v>0</v>
      </c>
      <c r="FP279" s="1058">
        <f t="shared" si="2226"/>
        <v>0</v>
      </c>
      <c r="FQ279" s="1058">
        <f t="shared" si="2227"/>
        <v>0</v>
      </c>
      <c r="FR279" s="1058">
        <f t="shared" si="2228"/>
        <v>0</v>
      </c>
      <c r="FS279" s="1058">
        <f t="shared" si="2229"/>
        <v>0</v>
      </c>
      <c r="FT279" s="1058">
        <f t="shared" si="2230"/>
        <v>0</v>
      </c>
      <c r="FU279" s="1058">
        <f t="shared" si="2231"/>
        <v>0</v>
      </c>
      <c r="FV279" s="1058">
        <f t="shared" si="2232"/>
        <v>0</v>
      </c>
      <c r="FW279" s="1058">
        <f t="shared" si="2233"/>
        <v>0</v>
      </c>
      <c r="FX279" s="1058">
        <f t="shared" si="2234"/>
        <v>0</v>
      </c>
      <c r="FY279" s="1058">
        <f t="shared" si="2235"/>
        <v>0</v>
      </c>
      <c r="FZ279" s="1058">
        <f t="shared" si="2236"/>
        <v>0</v>
      </c>
      <c r="GA279" s="1058">
        <f t="shared" si="2237"/>
        <v>0</v>
      </c>
      <c r="GB279" s="1058">
        <f t="shared" si="2238"/>
        <v>0</v>
      </c>
      <c r="GC279" s="1058">
        <f t="shared" si="2239"/>
        <v>0</v>
      </c>
      <c r="GE279" s="1058">
        <v>0</v>
      </c>
      <c r="GF279" s="1058">
        <v>0</v>
      </c>
      <c r="GG279" s="424"/>
      <c r="GH279" s="424"/>
      <c r="GI279" s="424"/>
      <c r="GJ279" s="424"/>
      <c r="GL279" s="559"/>
      <c r="GM279" s="559"/>
      <c r="GN279" s="423"/>
      <c r="GO279" s="423"/>
      <c r="GP279" s="406"/>
      <c r="GQ279" s="406"/>
      <c r="GR279" s="406"/>
    </row>
    <row r="280" spans="1:202" ht="24.95" customHeight="1" x14ac:dyDescent="0.45">
      <c r="A280" s="424"/>
      <c r="B280" s="959"/>
      <c r="C280" s="959"/>
      <c r="D280" s="764"/>
      <c r="E280" s="424"/>
      <c r="F280" s="424"/>
      <c r="G280" s="424"/>
      <c r="H280" s="424"/>
      <c r="I280" s="424"/>
      <c r="J280" s="541"/>
      <c r="K280" s="424"/>
      <c r="L280" s="424"/>
      <c r="M280" s="608">
        <f t="shared" si="2325"/>
        <v>0</v>
      </c>
      <c r="N280" s="70"/>
      <c r="O280" s="852"/>
      <c r="P280" s="866"/>
      <c r="Q280" s="852"/>
      <c r="R280" s="866"/>
      <c r="S280" s="852"/>
      <c r="T280" s="866"/>
      <c r="U280" s="867"/>
      <c r="V280" s="866"/>
      <c r="W280" s="867"/>
      <c r="X280" s="852"/>
      <c r="Y280" s="852"/>
      <c r="Z280" s="866"/>
      <c r="AA280" s="867"/>
      <c r="AB280" s="866"/>
      <c r="AC280" s="852"/>
      <c r="AD280" s="866"/>
      <c r="AE280" s="855"/>
      <c r="AF280" s="866"/>
      <c r="AG280" s="867"/>
      <c r="AH280" s="866"/>
      <c r="AI280" s="867"/>
      <c r="AJ280" s="866"/>
      <c r="AK280" s="867"/>
      <c r="AL280" s="866"/>
      <c r="AM280" s="852"/>
      <c r="AN280" s="866"/>
      <c r="AO280" s="867"/>
      <c r="AP280" s="866"/>
      <c r="AQ280" s="852"/>
      <c r="AR280" s="866"/>
      <c r="AS280" s="852"/>
      <c r="AT280" s="866"/>
      <c r="AU280" s="867"/>
      <c r="AV280" s="866"/>
      <c r="AW280" s="867"/>
      <c r="AX280" s="866"/>
      <c r="AY280" s="867"/>
      <c r="AZ280" s="866"/>
      <c r="BA280" s="867"/>
      <c r="BB280" s="866"/>
      <c r="BC280" s="867"/>
      <c r="BD280" s="866"/>
      <c r="BE280" s="867"/>
      <c r="BF280" s="867"/>
      <c r="BG280" s="867">
        <f t="shared" si="2326"/>
        <v>0</v>
      </c>
      <c r="BH280" s="84"/>
      <c r="BI280" s="424"/>
      <c r="BJ280" s="424"/>
      <c r="BK280" s="424"/>
      <c r="BL280" s="424"/>
      <c r="BM280" s="424"/>
      <c r="BN280" s="959"/>
      <c r="BO280" s="959"/>
      <c r="BP280" s="764"/>
      <c r="BQ280" s="424"/>
      <c r="BR280" s="424"/>
      <c r="BS280" s="424"/>
      <c r="BT280" s="424"/>
      <c r="BU280" s="424"/>
      <c r="BV280" s="541"/>
      <c r="BW280" s="541"/>
      <c r="BX280" s="424"/>
      <c r="BY280" s="608">
        <f t="shared" si="2330"/>
        <v>0</v>
      </c>
      <c r="BZ280" s="70"/>
      <c r="CA280" s="767"/>
      <c r="CB280" s="796"/>
      <c r="CC280" s="767"/>
      <c r="CD280" s="796"/>
      <c r="CE280" s="767"/>
      <c r="CF280" s="780"/>
      <c r="CG280" s="612"/>
      <c r="CH280" s="780"/>
      <c r="CI280" s="612"/>
      <c r="CJ280" s="612"/>
      <c r="CK280" s="767"/>
      <c r="CL280" s="780"/>
      <c r="CM280" s="612"/>
      <c r="CN280" s="780"/>
      <c r="CO280" s="767"/>
      <c r="CP280" s="780"/>
      <c r="CQ280" s="770"/>
      <c r="CR280" s="780"/>
      <c r="CS280" s="612"/>
      <c r="CT280" s="780"/>
      <c r="CU280" s="612"/>
      <c r="CV280" s="780"/>
      <c r="CW280" s="612"/>
      <c r="CX280" s="780"/>
      <c r="CY280" s="767"/>
      <c r="CZ280" s="780"/>
      <c r="DA280" s="612"/>
      <c r="DB280" s="780"/>
      <c r="DC280" s="767"/>
      <c r="DD280" s="780"/>
      <c r="DE280" s="612"/>
      <c r="DF280" s="780"/>
      <c r="DG280" s="612"/>
      <c r="DH280" s="780"/>
      <c r="DI280" s="612"/>
      <c r="DJ280" s="780"/>
      <c r="DK280" s="612"/>
      <c r="DL280" s="780"/>
      <c r="DM280" s="612"/>
      <c r="DN280" s="780"/>
      <c r="DO280" s="612"/>
      <c r="DP280" s="780"/>
      <c r="DQ280" s="612"/>
      <c r="DR280" s="612"/>
      <c r="DS280" s="612">
        <f t="shared" si="2331"/>
        <v>0</v>
      </c>
      <c r="DT280" s="84"/>
      <c r="DU280" s="424"/>
      <c r="DV280" s="424"/>
      <c r="DW280" s="424"/>
      <c r="DX280" s="424"/>
      <c r="DY280" s="424"/>
      <c r="DZ280" s="959"/>
      <c r="EA280" s="959"/>
      <c r="EB280" s="764"/>
      <c r="EC280" s="424"/>
      <c r="ED280" s="424"/>
      <c r="EE280" s="424"/>
      <c r="EF280" s="424"/>
      <c r="EG280" s="424"/>
      <c r="EH280" s="424"/>
      <c r="EI280" s="424"/>
      <c r="EJ280" s="429">
        <f t="shared" si="2194"/>
        <v>0</v>
      </c>
      <c r="EK280" s="429">
        <f t="shared" si="2195"/>
        <v>0</v>
      </c>
      <c r="EL280" s="429">
        <f t="shared" si="2196"/>
        <v>0</v>
      </c>
      <c r="EM280" s="1058">
        <f t="shared" si="2197"/>
        <v>0</v>
      </c>
      <c r="EN280" s="1058">
        <f t="shared" si="2198"/>
        <v>0</v>
      </c>
      <c r="EO280" s="1058">
        <f t="shared" si="2199"/>
        <v>0</v>
      </c>
      <c r="EP280" s="1058">
        <f t="shared" si="2200"/>
        <v>0</v>
      </c>
      <c r="EQ280" s="1058">
        <f t="shared" si="2201"/>
        <v>0</v>
      </c>
      <c r="ER280" s="1058">
        <f t="shared" si="2202"/>
        <v>0</v>
      </c>
      <c r="ES280" s="1058">
        <f t="shared" si="2203"/>
        <v>0</v>
      </c>
      <c r="ET280" s="1058">
        <f t="shared" si="2204"/>
        <v>0</v>
      </c>
      <c r="EU280" s="1058">
        <f t="shared" si="2205"/>
        <v>0</v>
      </c>
      <c r="EV280" s="1058">
        <f t="shared" si="2206"/>
        <v>0</v>
      </c>
      <c r="EW280" s="1058">
        <f t="shared" si="2207"/>
        <v>0</v>
      </c>
      <c r="EX280" s="1058">
        <f t="shared" si="2208"/>
        <v>0</v>
      </c>
      <c r="EY280" s="1058">
        <f t="shared" si="2209"/>
        <v>0</v>
      </c>
      <c r="EZ280" s="1058">
        <f t="shared" si="2210"/>
        <v>0</v>
      </c>
      <c r="FA280" s="1058">
        <f t="shared" si="2211"/>
        <v>0</v>
      </c>
      <c r="FB280" s="1058">
        <f t="shared" si="2212"/>
        <v>0</v>
      </c>
      <c r="FC280" s="1058">
        <f t="shared" si="2213"/>
        <v>0</v>
      </c>
      <c r="FD280" s="1058">
        <f t="shared" si="2214"/>
        <v>0</v>
      </c>
      <c r="FE280" s="1058">
        <f t="shared" si="2215"/>
        <v>0</v>
      </c>
      <c r="FF280" s="1058">
        <f t="shared" si="2216"/>
        <v>0</v>
      </c>
      <c r="FG280" s="1058">
        <f t="shared" si="2217"/>
        <v>0</v>
      </c>
      <c r="FH280" s="1058">
        <f t="shared" si="2218"/>
        <v>0</v>
      </c>
      <c r="FI280" s="1058">
        <f t="shared" si="2219"/>
        <v>0</v>
      </c>
      <c r="FJ280" s="1058">
        <f t="shared" si="2220"/>
        <v>0</v>
      </c>
      <c r="FK280" s="1058">
        <f t="shared" si="2221"/>
        <v>0</v>
      </c>
      <c r="FL280" s="1058">
        <f t="shared" si="2222"/>
        <v>0</v>
      </c>
      <c r="FM280" s="1058">
        <f t="shared" si="2223"/>
        <v>0</v>
      </c>
      <c r="FN280" s="1058">
        <f t="shared" si="2224"/>
        <v>0</v>
      </c>
      <c r="FO280" s="1059">
        <f t="shared" si="2225"/>
        <v>0</v>
      </c>
      <c r="FP280" s="1058">
        <f t="shared" si="2226"/>
        <v>0</v>
      </c>
      <c r="FQ280" s="1058">
        <f t="shared" si="2227"/>
        <v>0</v>
      </c>
      <c r="FR280" s="1058">
        <f t="shared" si="2228"/>
        <v>0</v>
      </c>
      <c r="FS280" s="1058">
        <f t="shared" si="2229"/>
        <v>0</v>
      </c>
      <c r="FT280" s="1058">
        <f t="shared" si="2230"/>
        <v>0</v>
      </c>
      <c r="FU280" s="1058">
        <f t="shared" si="2231"/>
        <v>0</v>
      </c>
      <c r="FV280" s="1058">
        <f t="shared" si="2232"/>
        <v>0</v>
      </c>
      <c r="FW280" s="1058">
        <f t="shared" si="2233"/>
        <v>0</v>
      </c>
      <c r="FX280" s="1058">
        <f t="shared" si="2234"/>
        <v>0</v>
      </c>
      <c r="FY280" s="1058">
        <f t="shared" si="2235"/>
        <v>0</v>
      </c>
      <c r="FZ280" s="1058">
        <f t="shared" si="2236"/>
        <v>0</v>
      </c>
      <c r="GA280" s="1058">
        <f t="shared" si="2237"/>
        <v>0</v>
      </c>
      <c r="GB280" s="1058">
        <f t="shared" si="2238"/>
        <v>0</v>
      </c>
      <c r="GC280" s="1058">
        <f t="shared" si="2239"/>
        <v>0</v>
      </c>
      <c r="GE280" s="1058">
        <v>0</v>
      </c>
      <c r="GF280" s="1058">
        <v>0</v>
      </c>
      <c r="GG280" s="424"/>
      <c r="GH280" s="424"/>
      <c r="GI280" s="424"/>
      <c r="GJ280" s="424"/>
      <c r="GL280" s="559"/>
      <c r="GM280" s="559"/>
      <c r="GN280" s="406"/>
      <c r="GO280" s="406"/>
      <c r="GP280" s="406"/>
      <c r="GQ280" s="406"/>
      <c r="GR280" s="406"/>
    </row>
    <row r="281" spans="1:202" ht="24.95" customHeight="1" x14ac:dyDescent="0.45">
      <c r="A281" s="424">
        <v>20</v>
      </c>
      <c r="B281" s="974" t="s">
        <v>669</v>
      </c>
      <c r="C281" s="975" t="s">
        <v>654</v>
      </c>
      <c r="D281" s="927">
        <v>1</v>
      </c>
      <c r="E281" s="424"/>
      <c r="F281" s="424"/>
      <c r="G281" s="424"/>
      <c r="H281" s="424"/>
      <c r="I281" s="424"/>
      <c r="J281" s="541"/>
      <c r="K281" s="424"/>
      <c r="L281" s="424">
        <f t="shared" ref="L281:AQ281" si="2332">SUM(L282:L292)</f>
        <v>150</v>
      </c>
      <c r="M281" s="424">
        <f t="shared" si="2332"/>
        <v>106</v>
      </c>
      <c r="N281" s="424">
        <f t="shared" si="2332"/>
        <v>6</v>
      </c>
      <c r="O281" s="765">
        <f t="shared" si="2332"/>
        <v>6</v>
      </c>
      <c r="P281" s="766">
        <f t="shared" si="2332"/>
        <v>14</v>
      </c>
      <c r="Q281" s="765">
        <f t="shared" si="2332"/>
        <v>14</v>
      </c>
      <c r="R281" s="766">
        <f t="shared" si="2332"/>
        <v>86</v>
      </c>
      <c r="S281" s="765">
        <f t="shared" si="2332"/>
        <v>152</v>
      </c>
      <c r="T281" s="766">
        <f t="shared" si="2332"/>
        <v>0</v>
      </c>
      <c r="U281" s="766">
        <f t="shared" si="2332"/>
        <v>0</v>
      </c>
      <c r="V281" s="766">
        <f t="shared" si="2332"/>
        <v>0</v>
      </c>
      <c r="W281" s="766">
        <f t="shared" si="2332"/>
        <v>0</v>
      </c>
      <c r="X281" s="765">
        <f t="shared" si="2332"/>
        <v>0</v>
      </c>
      <c r="Y281" s="765">
        <f t="shared" si="2332"/>
        <v>9.5</v>
      </c>
      <c r="Z281" s="766">
        <f t="shared" si="2332"/>
        <v>0</v>
      </c>
      <c r="AA281" s="766">
        <f t="shared" si="2332"/>
        <v>0</v>
      </c>
      <c r="AB281" s="766">
        <f t="shared" si="2332"/>
        <v>0</v>
      </c>
      <c r="AC281" s="765">
        <f t="shared" si="2332"/>
        <v>0</v>
      </c>
      <c r="AD281" s="766">
        <f t="shared" si="2332"/>
        <v>0</v>
      </c>
      <c r="AE281" s="765">
        <f t="shared" si="2332"/>
        <v>0</v>
      </c>
      <c r="AF281" s="766">
        <f t="shared" si="2332"/>
        <v>0</v>
      </c>
      <c r="AG281" s="766">
        <f t="shared" si="2332"/>
        <v>0</v>
      </c>
      <c r="AH281" s="766">
        <f t="shared" si="2332"/>
        <v>0</v>
      </c>
      <c r="AI281" s="766">
        <f t="shared" si="2332"/>
        <v>0</v>
      </c>
      <c r="AJ281" s="766">
        <f t="shared" si="2332"/>
        <v>0</v>
      </c>
      <c r="AK281" s="766">
        <f t="shared" si="2332"/>
        <v>0</v>
      </c>
      <c r="AL281" s="766">
        <f t="shared" si="2332"/>
        <v>1</v>
      </c>
      <c r="AM281" s="765">
        <f t="shared" si="2332"/>
        <v>48</v>
      </c>
      <c r="AN281" s="766">
        <f t="shared" si="2332"/>
        <v>0</v>
      </c>
      <c r="AO281" s="766">
        <f t="shared" si="2332"/>
        <v>0</v>
      </c>
      <c r="AP281" s="766">
        <f t="shared" si="2332"/>
        <v>0</v>
      </c>
      <c r="AQ281" s="765">
        <f t="shared" si="2332"/>
        <v>0</v>
      </c>
      <c r="AR281" s="766">
        <f t="shared" ref="AR281:BG281" si="2333">SUM(AR282:AR292)</f>
        <v>3</v>
      </c>
      <c r="AS281" s="765">
        <f t="shared" si="2333"/>
        <v>54</v>
      </c>
      <c r="AT281" s="766">
        <f t="shared" si="2333"/>
        <v>1</v>
      </c>
      <c r="AU281" s="766">
        <f t="shared" si="2333"/>
        <v>8</v>
      </c>
      <c r="AV281" s="766">
        <f t="shared" si="2333"/>
        <v>0</v>
      </c>
      <c r="AW281" s="766">
        <f t="shared" si="2333"/>
        <v>0</v>
      </c>
      <c r="AX281" s="766">
        <f t="shared" si="2333"/>
        <v>0</v>
      </c>
      <c r="AY281" s="766">
        <f t="shared" si="2333"/>
        <v>0</v>
      </c>
      <c r="AZ281" s="766">
        <f t="shared" si="2333"/>
        <v>0</v>
      </c>
      <c r="BA281" s="766">
        <f t="shared" si="2333"/>
        <v>0</v>
      </c>
      <c r="BB281" s="766">
        <f t="shared" si="2333"/>
        <v>0</v>
      </c>
      <c r="BC281" s="766">
        <f t="shared" si="2333"/>
        <v>0</v>
      </c>
      <c r="BD281" s="766">
        <f t="shared" si="2333"/>
        <v>0</v>
      </c>
      <c r="BE281" s="766">
        <f t="shared" si="2333"/>
        <v>0</v>
      </c>
      <c r="BF281" s="766">
        <f t="shared" si="2333"/>
        <v>291.5</v>
      </c>
      <c r="BG281" s="766">
        <f t="shared" si="2333"/>
        <v>226</v>
      </c>
      <c r="BH281" s="425"/>
      <c r="BI281" s="424"/>
      <c r="BJ281" s="424"/>
      <c r="BK281" s="424"/>
      <c r="BL281" s="424"/>
      <c r="BM281" s="424">
        <v>20</v>
      </c>
      <c r="BN281" s="974" t="s">
        <v>669</v>
      </c>
      <c r="BO281" s="975" t="s">
        <v>654</v>
      </c>
      <c r="BP281" s="927">
        <v>1</v>
      </c>
      <c r="BQ281" s="424"/>
      <c r="BR281" s="424"/>
      <c r="BS281" s="424"/>
      <c r="BT281" s="424"/>
      <c r="BU281" s="424"/>
      <c r="BV281" s="541"/>
      <c r="BW281" s="541"/>
      <c r="BX281" s="424">
        <f t="shared" ref="BX281:DC281" si="2334">SUM(BX282:BX292)</f>
        <v>208</v>
      </c>
      <c r="BY281" s="424">
        <f t="shared" si="2334"/>
        <v>178</v>
      </c>
      <c r="BZ281" s="424">
        <f t="shared" si="2334"/>
        <v>30</v>
      </c>
      <c r="CA281" s="765">
        <f t="shared" si="2334"/>
        <v>52</v>
      </c>
      <c r="CB281" s="765">
        <f t="shared" si="2334"/>
        <v>18</v>
      </c>
      <c r="CC281" s="765">
        <f t="shared" si="2334"/>
        <v>26</v>
      </c>
      <c r="CD281" s="765">
        <f t="shared" si="2334"/>
        <v>130</v>
      </c>
      <c r="CE281" s="765">
        <f t="shared" si="2334"/>
        <v>246</v>
      </c>
      <c r="CF281" s="766">
        <f t="shared" si="2334"/>
        <v>0</v>
      </c>
      <c r="CG281" s="766">
        <f t="shared" si="2334"/>
        <v>0</v>
      </c>
      <c r="CH281" s="766">
        <f t="shared" si="2334"/>
        <v>0</v>
      </c>
      <c r="CI281" s="766">
        <f t="shared" si="2334"/>
        <v>0</v>
      </c>
      <c r="CJ281" s="766">
        <f t="shared" si="2334"/>
        <v>0</v>
      </c>
      <c r="CK281" s="765">
        <f t="shared" si="2334"/>
        <v>18.7</v>
      </c>
      <c r="CL281" s="766">
        <f t="shared" si="2334"/>
        <v>0</v>
      </c>
      <c r="CM281" s="766">
        <f t="shared" si="2334"/>
        <v>0</v>
      </c>
      <c r="CN281" s="766">
        <f t="shared" si="2334"/>
        <v>0</v>
      </c>
      <c r="CO281" s="765">
        <f t="shared" si="2334"/>
        <v>0</v>
      </c>
      <c r="CP281" s="766">
        <f t="shared" si="2334"/>
        <v>0</v>
      </c>
      <c r="CQ281" s="765">
        <f t="shared" si="2334"/>
        <v>0</v>
      </c>
      <c r="CR281" s="766">
        <f t="shared" si="2334"/>
        <v>0</v>
      </c>
      <c r="CS281" s="766">
        <f t="shared" si="2334"/>
        <v>0</v>
      </c>
      <c r="CT281" s="766">
        <f t="shared" si="2334"/>
        <v>0</v>
      </c>
      <c r="CU281" s="766">
        <f t="shared" si="2334"/>
        <v>0</v>
      </c>
      <c r="CV281" s="766">
        <f t="shared" si="2334"/>
        <v>0</v>
      </c>
      <c r="CW281" s="766">
        <f t="shared" si="2334"/>
        <v>0</v>
      </c>
      <c r="CX281" s="766">
        <f t="shared" si="2334"/>
        <v>1</v>
      </c>
      <c r="CY281" s="765">
        <f t="shared" si="2334"/>
        <v>48</v>
      </c>
      <c r="CZ281" s="766">
        <f t="shared" si="2334"/>
        <v>0</v>
      </c>
      <c r="DA281" s="766">
        <f t="shared" si="2334"/>
        <v>0</v>
      </c>
      <c r="DB281" s="766">
        <f t="shared" si="2334"/>
        <v>0</v>
      </c>
      <c r="DC281" s="765">
        <f t="shared" si="2334"/>
        <v>0</v>
      </c>
      <c r="DD281" s="766">
        <f t="shared" ref="DD281:DS281" si="2335">SUM(DD282:DD292)</f>
        <v>6</v>
      </c>
      <c r="DE281" s="766">
        <f t="shared" si="2335"/>
        <v>132</v>
      </c>
      <c r="DF281" s="766">
        <f t="shared" si="2335"/>
        <v>0</v>
      </c>
      <c r="DG281" s="766">
        <f t="shared" si="2335"/>
        <v>0</v>
      </c>
      <c r="DH281" s="766">
        <f t="shared" si="2335"/>
        <v>0</v>
      </c>
      <c r="DI281" s="766">
        <f t="shared" si="2335"/>
        <v>0</v>
      </c>
      <c r="DJ281" s="766">
        <f t="shared" si="2335"/>
        <v>0</v>
      </c>
      <c r="DK281" s="766">
        <f t="shared" si="2335"/>
        <v>0</v>
      </c>
      <c r="DL281" s="766">
        <f t="shared" si="2335"/>
        <v>0</v>
      </c>
      <c r="DM281" s="766">
        <f t="shared" si="2335"/>
        <v>0</v>
      </c>
      <c r="DN281" s="766">
        <f t="shared" si="2335"/>
        <v>0</v>
      </c>
      <c r="DO281" s="766">
        <f t="shared" si="2335"/>
        <v>0</v>
      </c>
      <c r="DP281" s="766">
        <f t="shared" si="2335"/>
        <v>0</v>
      </c>
      <c r="DQ281" s="766">
        <f t="shared" si="2335"/>
        <v>0</v>
      </c>
      <c r="DR281" s="766">
        <f t="shared" si="2335"/>
        <v>522.70000000000005</v>
      </c>
      <c r="DS281" s="766">
        <f t="shared" si="2335"/>
        <v>456</v>
      </c>
      <c r="DT281" s="425"/>
      <c r="DU281" s="424"/>
      <c r="DV281" s="424"/>
      <c r="DW281" s="424"/>
      <c r="DX281" s="424"/>
      <c r="DY281" s="424">
        <v>20</v>
      </c>
      <c r="DZ281" s="974" t="s">
        <v>669</v>
      </c>
      <c r="EA281" s="975" t="s">
        <v>654</v>
      </c>
      <c r="EB281" s="927">
        <v>1</v>
      </c>
      <c r="EC281" s="424"/>
      <c r="ED281" s="424"/>
      <c r="EE281" s="424"/>
      <c r="EF281" s="424"/>
      <c r="EG281" s="424"/>
      <c r="EH281" s="424"/>
      <c r="EI281" s="424"/>
      <c r="EJ281" s="429">
        <f t="shared" si="2194"/>
        <v>358</v>
      </c>
      <c r="EK281" s="429">
        <f t="shared" si="2195"/>
        <v>284</v>
      </c>
      <c r="EL281" s="429">
        <f t="shared" si="2196"/>
        <v>36</v>
      </c>
      <c r="EM281" s="1058">
        <f t="shared" si="2197"/>
        <v>58</v>
      </c>
      <c r="EN281" s="1058">
        <f t="shared" si="2198"/>
        <v>32</v>
      </c>
      <c r="EO281" s="1058">
        <f t="shared" si="2199"/>
        <v>40</v>
      </c>
      <c r="EP281" s="1058">
        <f t="shared" si="2200"/>
        <v>216</v>
      </c>
      <c r="EQ281" s="1058">
        <f t="shared" si="2201"/>
        <v>398</v>
      </c>
      <c r="ER281" s="1058">
        <f t="shared" si="2202"/>
        <v>0</v>
      </c>
      <c r="ES281" s="1058">
        <f t="shared" si="2203"/>
        <v>0</v>
      </c>
      <c r="ET281" s="1058">
        <f t="shared" si="2204"/>
        <v>0</v>
      </c>
      <c r="EU281" s="1058">
        <f t="shared" si="2205"/>
        <v>0</v>
      </c>
      <c r="EV281" s="1058">
        <f t="shared" si="2206"/>
        <v>0</v>
      </c>
      <c r="EW281" s="1058">
        <f t="shared" si="2207"/>
        <v>28.2</v>
      </c>
      <c r="EX281" s="1058">
        <f t="shared" si="2208"/>
        <v>0</v>
      </c>
      <c r="EY281" s="1058">
        <f t="shared" si="2209"/>
        <v>0</v>
      </c>
      <c r="EZ281" s="1058">
        <f t="shared" si="2210"/>
        <v>0</v>
      </c>
      <c r="FA281" s="1058">
        <f t="shared" si="2211"/>
        <v>0</v>
      </c>
      <c r="FB281" s="1058">
        <f t="shared" si="2212"/>
        <v>0</v>
      </c>
      <c r="FC281" s="1058">
        <f t="shared" si="2213"/>
        <v>0</v>
      </c>
      <c r="FD281" s="1058">
        <f t="shared" si="2214"/>
        <v>0</v>
      </c>
      <c r="FE281" s="1058">
        <f t="shared" si="2215"/>
        <v>0</v>
      </c>
      <c r="FF281" s="1058">
        <f t="shared" si="2216"/>
        <v>0</v>
      </c>
      <c r="FG281" s="1058">
        <f t="shared" si="2217"/>
        <v>0</v>
      </c>
      <c r="FH281" s="1058">
        <f t="shared" si="2218"/>
        <v>0</v>
      </c>
      <c r="FI281" s="1058">
        <f t="shared" si="2219"/>
        <v>0</v>
      </c>
      <c r="FJ281" s="1058">
        <f t="shared" si="2220"/>
        <v>2</v>
      </c>
      <c r="FK281" s="1058">
        <f t="shared" si="2221"/>
        <v>96</v>
      </c>
      <c r="FL281" s="1058">
        <f t="shared" si="2222"/>
        <v>0</v>
      </c>
      <c r="FM281" s="1058">
        <f t="shared" si="2223"/>
        <v>0</v>
      </c>
      <c r="FN281" s="1058">
        <f t="shared" si="2224"/>
        <v>0</v>
      </c>
      <c r="FO281" s="1059">
        <f t="shared" si="2225"/>
        <v>0</v>
      </c>
      <c r="FP281" s="1058">
        <f t="shared" si="2226"/>
        <v>9</v>
      </c>
      <c r="FQ281" s="1058">
        <f t="shared" si="2227"/>
        <v>186</v>
      </c>
      <c r="FR281" s="1058">
        <f t="shared" si="2228"/>
        <v>1</v>
      </c>
      <c r="FS281" s="1058">
        <f t="shared" si="2229"/>
        <v>8</v>
      </c>
      <c r="FT281" s="1058">
        <f t="shared" si="2230"/>
        <v>0</v>
      </c>
      <c r="FU281" s="1058">
        <f t="shared" si="2231"/>
        <v>0</v>
      </c>
      <c r="FV281" s="1058">
        <f t="shared" si="2232"/>
        <v>0</v>
      </c>
      <c r="FW281" s="1058">
        <f t="shared" si="2233"/>
        <v>0</v>
      </c>
      <c r="FX281" s="1058">
        <f t="shared" si="2234"/>
        <v>0</v>
      </c>
      <c r="FY281" s="1058">
        <f t="shared" si="2235"/>
        <v>0</v>
      </c>
      <c r="FZ281" s="1058">
        <f t="shared" si="2236"/>
        <v>0</v>
      </c>
      <c r="GA281" s="1058">
        <f t="shared" si="2237"/>
        <v>0</v>
      </c>
      <c r="GB281" s="1058">
        <f t="shared" si="2238"/>
        <v>0</v>
      </c>
      <c r="GC281" s="1058">
        <f t="shared" si="2239"/>
        <v>0</v>
      </c>
      <c r="GE281" s="1058">
        <v>814.2</v>
      </c>
      <c r="GF281" s="1058">
        <v>682</v>
      </c>
      <c r="GG281" s="424"/>
      <c r="GH281" s="424"/>
      <c r="GI281" s="424"/>
      <c r="GJ281" s="424"/>
      <c r="GK281" s="406"/>
      <c r="GL281" s="559">
        <v>700</v>
      </c>
      <c r="GM281" s="559">
        <v>150</v>
      </c>
      <c r="GN281" s="470" t="s">
        <v>669</v>
      </c>
      <c r="GO281" s="463" t="s">
        <v>654</v>
      </c>
      <c r="GP281" s="463">
        <v>1</v>
      </c>
      <c r="GQ281" s="406"/>
      <c r="GR281" s="422"/>
      <c r="GS281" s="406"/>
      <c r="GT281" s="406"/>
    </row>
    <row r="282" spans="1:202" ht="24.95" customHeight="1" x14ac:dyDescent="0.45">
      <c r="A282" s="424"/>
      <c r="B282" s="951" t="s">
        <v>148</v>
      </c>
      <c r="C282" s="952" t="s">
        <v>183</v>
      </c>
      <c r="D282" s="929" t="s">
        <v>24</v>
      </c>
      <c r="E282" s="593" t="s">
        <v>323</v>
      </c>
      <c r="F282" s="593" t="s">
        <v>267</v>
      </c>
      <c r="G282" s="593">
        <v>5</v>
      </c>
      <c r="H282" s="593">
        <v>24</v>
      </c>
      <c r="I282" s="593">
        <v>1</v>
      </c>
      <c r="J282" s="660">
        <v>1</v>
      </c>
      <c r="K282" s="593">
        <f t="shared" ref="K282" si="2336">SUM(J282)*2</f>
        <v>2</v>
      </c>
      <c r="L282" s="629">
        <v>80</v>
      </c>
      <c r="M282" s="594">
        <f t="shared" ref="M282:M283" si="2337">SUM(N282+P282+R282+T282+V282)</f>
        <v>50</v>
      </c>
      <c r="N282" s="595"/>
      <c r="O282" s="852"/>
      <c r="P282" s="853">
        <v>14</v>
      </c>
      <c r="Q282" s="852">
        <f t="shared" ref="Q282:Q283" si="2338">P282*J282</f>
        <v>14</v>
      </c>
      <c r="R282" s="853">
        <v>36</v>
      </c>
      <c r="S282" s="852">
        <f>SUM(R282)*J282</f>
        <v>36</v>
      </c>
      <c r="T282" s="853"/>
      <c r="U282" s="854">
        <f>SUM(T282)*K282</f>
        <v>0</v>
      </c>
      <c r="V282" s="853"/>
      <c r="W282" s="854">
        <f>SUM(V282)*J282*5</f>
        <v>0</v>
      </c>
      <c r="X282" s="852">
        <f>SUM(J282*AX282*2+K282*AZ282*2)</f>
        <v>0</v>
      </c>
      <c r="Y282" s="852">
        <f t="shared" ref="Y282:Y283" si="2339">L282*J282*0.05</f>
        <v>4</v>
      </c>
      <c r="Z282" s="853"/>
      <c r="AA282" s="854"/>
      <c r="AB282" s="853"/>
      <c r="AC282" s="852">
        <f t="shared" ref="AC282:AC283" si="2340">SUM(AB282)*3*H282/5</f>
        <v>0</v>
      </c>
      <c r="AD282" s="853"/>
      <c r="AE282" s="855">
        <f>SUM(AD282*H282*(30+4))</f>
        <v>0</v>
      </c>
      <c r="AF282" s="853"/>
      <c r="AG282" s="854">
        <f>SUM(AF282*H282*3)</f>
        <v>0</v>
      </c>
      <c r="AH282" s="854"/>
      <c r="AI282" s="854">
        <f>SUM(AH282*H282/3)</f>
        <v>0</v>
      </c>
      <c r="AJ282" s="853"/>
      <c r="AK282" s="854">
        <f>SUM(AJ282*H282*2/3)</f>
        <v>0</v>
      </c>
      <c r="AL282" s="853">
        <v>1</v>
      </c>
      <c r="AM282" s="852">
        <f t="shared" ref="AM282:AM283" si="2341">SUM(AL282*H282*2)</f>
        <v>48</v>
      </c>
      <c r="AN282" s="853"/>
      <c r="AO282" s="854">
        <f>SUM(AN282*J282*2)</f>
        <v>0</v>
      </c>
      <c r="AP282" s="853"/>
      <c r="AQ282" s="852">
        <f>SUM(AP282*H282*2)</f>
        <v>0</v>
      </c>
      <c r="AR282" s="853"/>
      <c r="AS282" s="852">
        <f>SUM(J282*AR282*6)</f>
        <v>0</v>
      </c>
      <c r="AT282" s="853">
        <v>1</v>
      </c>
      <c r="AU282" s="854">
        <f t="shared" ref="AU282:AU285" si="2342">AT282*H282/3</f>
        <v>8</v>
      </c>
      <c r="AV282" s="853"/>
      <c r="AW282" s="854">
        <f t="shared" ref="AW282:AW283" si="2343">SUM(J282*AV282*6)</f>
        <v>0</v>
      </c>
      <c r="AX282" s="853"/>
      <c r="AY282" s="854">
        <f>SUM(J282*AX282*8)</f>
        <v>0</v>
      </c>
      <c r="AZ282" s="854"/>
      <c r="BA282" s="854">
        <f>SUM(AZ282*K282*5*6)</f>
        <v>0</v>
      </c>
      <c r="BB282" s="853"/>
      <c r="BC282" s="854">
        <f>SUM(BB282*K282*4*6)</f>
        <v>0</v>
      </c>
      <c r="BD282" s="853"/>
      <c r="BE282" s="854">
        <f t="shared" ref="BE282" si="2344">SUM(BD282*50)</f>
        <v>0</v>
      </c>
      <c r="BF282" s="854">
        <f t="shared" ref="BF282:BF285" si="2345">O282+Q282+S282+U282+W282+X282+Y282+AA282+AC282+AE282+AG282+AI282+AK282+AM282+AO282+AQ282+AS282+AU282+AW282+AY282+BA282+BC282+BE282</f>
        <v>110</v>
      </c>
      <c r="BG282" s="854">
        <f t="shared" ref="BG282:BG285" si="2346">BC282+BA282+AY282+AW282+AS282+AQ282+X282+W282+U282+S282+Q282+O282</f>
        <v>50</v>
      </c>
      <c r="BH282" s="84"/>
      <c r="BI282" s="49"/>
      <c r="BJ282" s="49"/>
      <c r="BK282" s="49"/>
      <c r="BL282" s="49"/>
      <c r="BM282" s="424"/>
      <c r="BN282" s="951" t="s">
        <v>148</v>
      </c>
      <c r="BO282" s="952" t="s">
        <v>183</v>
      </c>
      <c r="BP282" s="929" t="s">
        <v>24</v>
      </c>
      <c r="BQ282" s="593" t="s">
        <v>323</v>
      </c>
      <c r="BR282" s="593" t="s">
        <v>267</v>
      </c>
      <c r="BS282" s="593">
        <v>6</v>
      </c>
      <c r="BT282" s="593">
        <v>24</v>
      </c>
      <c r="BU282" s="593">
        <v>1</v>
      </c>
      <c r="BV282" s="660">
        <v>1</v>
      </c>
      <c r="BW282" s="660">
        <f>SUM(BV282)*2</f>
        <v>2</v>
      </c>
      <c r="BX282" s="629">
        <v>110</v>
      </c>
      <c r="BY282" s="594">
        <f t="shared" ref="BY282" si="2347">SUM(BZ282+CB282+CD282+CF282+CH282)</f>
        <v>94</v>
      </c>
      <c r="BZ282" s="595"/>
      <c r="CA282" s="767"/>
      <c r="CB282" s="796">
        <v>16</v>
      </c>
      <c r="CC282" s="767">
        <f t="shared" ref="CC282" si="2348">CB282*BV282</f>
        <v>16</v>
      </c>
      <c r="CD282" s="796">
        <v>78</v>
      </c>
      <c r="CE282" s="767">
        <f t="shared" ref="CE282" si="2349">SUM(CD282)*BV282</f>
        <v>78</v>
      </c>
      <c r="CF282" s="768"/>
      <c r="CG282" s="769">
        <f t="shared" ref="CG282" si="2350">SUM(CF282)*BW282</f>
        <v>0</v>
      </c>
      <c r="CH282" s="768"/>
      <c r="CI282" s="769">
        <f>SUM(CH282)*BW282</f>
        <v>0</v>
      </c>
      <c r="CJ282" s="769">
        <f>SUM(BV282*DJ282*2+BW282*DL282*2)</f>
        <v>0</v>
      </c>
      <c r="CK282" s="767">
        <f t="shared" ref="CK282" si="2351">BX282*BV282*0.05</f>
        <v>5.5</v>
      </c>
      <c r="CL282" s="768"/>
      <c r="CM282" s="769"/>
      <c r="CN282" s="768"/>
      <c r="CO282" s="767">
        <f>SUM(CN282)*3*BT282/5</f>
        <v>0</v>
      </c>
      <c r="CP282" s="768"/>
      <c r="CQ282" s="770">
        <f>SUM(CP282*BT282*(30+4))</f>
        <v>0</v>
      </c>
      <c r="CR282" s="768"/>
      <c r="CS282" s="769">
        <f t="shared" ref="CS282" si="2352">SUM(CR282*BT282*3)</f>
        <v>0</v>
      </c>
      <c r="CT282" s="769"/>
      <c r="CU282" s="769">
        <f t="shared" ref="CU282" si="2353">SUM(CT282*BT282/3)</f>
        <v>0</v>
      </c>
      <c r="CV282" s="768"/>
      <c r="CW282" s="769">
        <f t="shared" ref="CW282" si="2354">SUM(CV282*BT282*2/3)</f>
        <v>0</v>
      </c>
      <c r="CX282" s="768">
        <v>1</v>
      </c>
      <c r="CY282" s="767">
        <f t="shared" ref="CY282" si="2355">SUM(CX282*BT282*2)</f>
        <v>48</v>
      </c>
      <c r="CZ282" s="768"/>
      <c r="DA282" s="769">
        <f>SUM(CZ282*BV282*2)</f>
        <v>0</v>
      </c>
      <c r="DB282" s="768"/>
      <c r="DC282" s="767">
        <f t="shared" ref="DC282" si="2356">SUM(DB282*BT282*2)</f>
        <v>0</v>
      </c>
      <c r="DD282" s="768">
        <v>1</v>
      </c>
      <c r="DE282" s="769">
        <f>DD282*BV282*6</f>
        <v>6</v>
      </c>
      <c r="DF282" s="768"/>
      <c r="DG282" s="769">
        <f t="shared" ref="DG282" si="2357">DF282*BT282/3</f>
        <v>0</v>
      </c>
      <c r="DH282" s="768"/>
      <c r="DI282" s="769">
        <f>SUM(BV282*DH282*6)</f>
        <v>0</v>
      </c>
      <c r="DJ282" s="768"/>
      <c r="DK282" s="769">
        <f>SUM(BV282*DJ282*8)</f>
        <v>0</v>
      </c>
      <c r="DL282" s="769"/>
      <c r="DM282" s="769">
        <f t="shared" ref="DM282" si="2358">SUM(DL282*BW282*5*6)</f>
        <v>0</v>
      </c>
      <c r="DN282" s="768"/>
      <c r="DO282" s="769">
        <f t="shared" ref="DO282" si="2359">SUM(DN282*BW282*4*6)</f>
        <v>0</v>
      </c>
      <c r="DP282" s="768"/>
      <c r="DQ282" s="769">
        <f t="shared" ref="DQ282" si="2360">SUM(DP282*50)</f>
        <v>0</v>
      </c>
      <c r="DR282" s="769">
        <f t="shared" ref="DR282" si="2361">CA282+CC282+CE282+CG282+CI282+CJ282+CK282+CM282+CO282+CQ282+CS282+CU282+CW282+CY282+DA282+DC282+DE282+DG282+DI282+DK282+DM282+DO282+DQ282</f>
        <v>153.5</v>
      </c>
      <c r="DS282" s="769">
        <f t="shared" ref="DS282" si="2362">DO282+DM282+DK282+DI282+DE282+DC282+CJ282+CI282+CG282+CE282+CC282+CA282</f>
        <v>100</v>
      </c>
      <c r="DT282" s="84"/>
      <c r="DU282" s="424"/>
      <c r="DV282" s="424"/>
      <c r="DW282" s="424"/>
      <c r="DX282" s="424"/>
      <c r="DY282" s="424"/>
      <c r="DZ282" s="971"/>
      <c r="EA282" s="972"/>
      <c r="EB282" s="611"/>
      <c r="EC282" s="424"/>
      <c r="ED282" s="424"/>
      <c r="EE282" s="424"/>
      <c r="EF282" s="424"/>
      <c r="EG282" s="424"/>
      <c r="EH282" s="424"/>
      <c r="EI282" s="424"/>
      <c r="EJ282" s="429">
        <f t="shared" si="2194"/>
        <v>190</v>
      </c>
      <c r="EK282" s="429">
        <f t="shared" si="2195"/>
        <v>144</v>
      </c>
      <c r="EL282" s="429">
        <f t="shared" si="2196"/>
        <v>0</v>
      </c>
      <c r="EM282" s="1058">
        <f t="shared" si="2197"/>
        <v>0</v>
      </c>
      <c r="EN282" s="1058">
        <f t="shared" si="2198"/>
        <v>30</v>
      </c>
      <c r="EO282" s="1058">
        <f t="shared" si="2199"/>
        <v>30</v>
      </c>
      <c r="EP282" s="1058">
        <f t="shared" si="2200"/>
        <v>114</v>
      </c>
      <c r="EQ282" s="1058">
        <f t="shared" si="2201"/>
        <v>114</v>
      </c>
      <c r="ER282" s="1058">
        <f t="shared" si="2202"/>
        <v>0</v>
      </c>
      <c r="ES282" s="1058">
        <f t="shared" si="2203"/>
        <v>0</v>
      </c>
      <c r="ET282" s="1058">
        <f t="shared" si="2204"/>
        <v>0</v>
      </c>
      <c r="EU282" s="1058">
        <f t="shared" si="2205"/>
        <v>0</v>
      </c>
      <c r="EV282" s="1058">
        <f t="shared" si="2206"/>
        <v>0</v>
      </c>
      <c r="EW282" s="1058">
        <f t="shared" si="2207"/>
        <v>9.5</v>
      </c>
      <c r="EX282" s="1058">
        <f t="shared" si="2208"/>
        <v>0</v>
      </c>
      <c r="EY282" s="1058">
        <f t="shared" si="2209"/>
        <v>0</v>
      </c>
      <c r="EZ282" s="1058">
        <f t="shared" si="2210"/>
        <v>0</v>
      </c>
      <c r="FA282" s="1058">
        <f t="shared" si="2211"/>
        <v>0</v>
      </c>
      <c r="FB282" s="1058">
        <f t="shared" si="2212"/>
        <v>0</v>
      </c>
      <c r="FC282" s="1058">
        <f t="shared" si="2213"/>
        <v>0</v>
      </c>
      <c r="FD282" s="1058">
        <f t="shared" si="2214"/>
        <v>0</v>
      </c>
      <c r="FE282" s="1058">
        <f t="shared" si="2215"/>
        <v>0</v>
      </c>
      <c r="FF282" s="1058">
        <f t="shared" si="2216"/>
        <v>0</v>
      </c>
      <c r="FG282" s="1058">
        <f t="shared" si="2217"/>
        <v>0</v>
      </c>
      <c r="FH282" s="1058">
        <f t="shared" si="2218"/>
        <v>0</v>
      </c>
      <c r="FI282" s="1058">
        <f t="shared" si="2219"/>
        <v>0</v>
      </c>
      <c r="FJ282" s="1058">
        <f t="shared" si="2220"/>
        <v>2</v>
      </c>
      <c r="FK282" s="1058">
        <f t="shared" si="2221"/>
        <v>96</v>
      </c>
      <c r="FL282" s="1058">
        <f t="shared" si="2222"/>
        <v>0</v>
      </c>
      <c r="FM282" s="1058">
        <f t="shared" si="2223"/>
        <v>0</v>
      </c>
      <c r="FN282" s="1058">
        <f t="shared" si="2224"/>
        <v>0</v>
      </c>
      <c r="FO282" s="1059">
        <f t="shared" si="2225"/>
        <v>0</v>
      </c>
      <c r="FP282" s="1058">
        <f t="shared" si="2226"/>
        <v>1</v>
      </c>
      <c r="FQ282" s="1058">
        <f t="shared" si="2227"/>
        <v>6</v>
      </c>
      <c r="FR282" s="1058">
        <f t="shared" si="2228"/>
        <v>1</v>
      </c>
      <c r="FS282" s="1058">
        <f t="shared" si="2229"/>
        <v>8</v>
      </c>
      <c r="FT282" s="1058">
        <f t="shared" si="2230"/>
        <v>0</v>
      </c>
      <c r="FU282" s="1058">
        <f t="shared" si="2231"/>
        <v>0</v>
      </c>
      <c r="FV282" s="1058">
        <f t="shared" si="2232"/>
        <v>0</v>
      </c>
      <c r="FW282" s="1058">
        <f t="shared" si="2233"/>
        <v>0</v>
      </c>
      <c r="FX282" s="1058">
        <f t="shared" si="2234"/>
        <v>0</v>
      </c>
      <c r="FY282" s="1058">
        <f t="shared" si="2235"/>
        <v>0</v>
      </c>
      <c r="FZ282" s="1058">
        <f t="shared" si="2236"/>
        <v>0</v>
      </c>
      <c r="GA282" s="1058">
        <f t="shared" si="2237"/>
        <v>0</v>
      </c>
      <c r="GB282" s="1058">
        <f t="shared" si="2238"/>
        <v>0</v>
      </c>
      <c r="GC282" s="1058">
        <f t="shared" si="2239"/>
        <v>0</v>
      </c>
      <c r="GE282" s="1058">
        <v>263.5</v>
      </c>
      <c r="GF282" s="1058">
        <v>150</v>
      </c>
      <c r="GG282" s="424"/>
      <c r="GH282" s="424"/>
      <c r="GI282" s="424"/>
      <c r="GJ282" s="424"/>
      <c r="GL282" s="559"/>
      <c r="GM282" s="559"/>
      <c r="GN282" s="9"/>
      <c r="GO282" s="17"/>
      <c r="GP282" s="17"/>
      <c r="GQ282" s="406"/>
      <c r="GR282" s="422"/>
    </row>
    <row r="283" spans="1:202" ht="24.95" customHeight="1" x14ac:dyDescent="0.45">
      <c r="A283" s="424"/>
      <c r="B283" s="985" t="s">
        <v>155</v>
      </c>
      <c r="C283" s="986" t="s">
        <v>183</v>
      </c>
      <c r="D283" s="943" t="s">
        <v>24</v>
      </c>
      <c r="E283" s="653" t="s">
        <v>323</v>
      </c>
      <c r="F283" s="654" t="s">
        <v>125</v>
      </c>
      <c r="G283" s="654">
        <v>7</v>
      </c>
      <c r="H283" s="653">
        <v>22</v>
      </c>
      <c r="I283" s="653">
        <v>1</v>
      </c>
      <c r="J283" s="660">
        <v>1</v>
      </c>
      <c r="K283" s="653">
        <f t="shared" ref="K283" si="2363">SUM(J283)*2</f>
        <v>2</v>
      </c>
      <c r="L283" s="652">
        <v>30</v>
      </c>
      <c r="M283" s="655">
        <f t="shared" si="2337"/>
        <v>28</v>
      </c>
      <c r="N283" s="604"/>
      <c r="O283" s="852"/>
      <c r="P283" s="858"/>
      <c r="Q283" s="852">
        <f t="shared" si="2338"/>
        <v>0</v>
      </c>
      <c r="R283" s="858">
        <v>28</v>
      </c>
      <c r="S283" s="852">
        <f t="shared" ref="S283" si="2364">SUM(R283)*J283</f>
        <v>28</v>
      </c>
      <c r="T283" s="858"/>
      <c r="U283" s="887">
        <f t="shared" ref="U283" si="2365">SUM(T283)*K283</f>
        <v>0</v>
      </c>
      <c r="V283" s="858"/>
      <c r="W283" s="887">
        <f t="shared" ref="W283" si="2366">SUM(V283)*J283*5</f>
        <v>0</v>
      </c>
      <c r="X283" s="887">
        <f t="shared" ref="X283" si="2367">SUM(J283*AX283*2+K283*AZ283*2)</f>
        <v>0</v>
      </c>
      <c r="Y283" s="852">
        <f t="shared" si="2339"/>
        <v>1.5</v>
      </c>
      <c r="Z283" s="858"/>
      <c r="AA283" s="887"/>
      <c r="AB283" s="858"/>
      <c r="AC283" s="852">
        <f t="shared" si="2340"/>
        <v>0</v>
      </c>
      <c r="AD283" s="858"/>
      <c r="AE283" s="855">
        <f t="shared" ref="AE283" si="2368">SUM(AD283*H283*(30+4))</f>
        <v>0</v>
      </c>
      <c r="AF283" s="858"/>
      <c r="AG283" s="887">
        <f t="shared" ref="AG283" si="2369">SUM(AF283*H283*3)</f>
        <v>0</v>
      </c>
      <c r="AH283" s="858"/>
      <c r="AI283" s="887">
        <f t="shared" ref="AI283" si="2370">SUM(AH283*H283/3)</f>
        <v>0</v>
      </c>
      <c r="AJ283" s="858"/>
      <c r="AK283" s="887">
        <f t="shared" ref="AK283" si="2371">SUM(AJ283*H283*2/3)</f>
        <v>0</v>
      </c>
      <c r="AL283" s="858"/>
      <c r="AM283" s="852">
        <f t="shared" si="2341"/>
        <v>0</v>
      </c>
      <c r="AN283" s="858"/>
      <c r="AO283" s="887">
        <f>SUM(AN283*J283*2)</f>
        <v>0</v>
      </c>
      <c r="AP283" s="858"/>
      <c r="AQ283" s="852">
        <f t="shared" ref="AQ283" si="2372">SUM(AP283*H283*2)</f>
        <v>0</v>
      </c>
      <c r="AR283" s="858">
        <v>1</v>
      </c>
      <c r="AS283" s="852">
        <f t="shared" ref="AS283" si="2373">AR283*J283*6</f>
        <v>6</v>
      </c>
      <c r="AT283" s="858"/>
      <c r="AU283" s="854">
        <f t="shared" si="2342"/>
        <v>0</v>
      </c>
      <c r="AV283" s="858"/>
      <c r="AW283" s="887">
        <f t="shared" si="2343"/>
        <v>0</v>
      </c>
      <c r="AX283" s="858"/>
      <c r="AY283" s="887">
        <f t="shared" ref="AY283" si="2374">SUM(J283*AX283*8)</f>
        <v>0</v>
      </c>
      <c r="AZ283" s="858"/>
      <c r="BA283" s="887">
        <f t="shared" ref="BA283" si="2375">SUM(AZ283*K283*5*6)</f>
        <v>0</v>
      </c>
      <c r="BB283" s="858"/>
      <c r="BC283" s="887">
        <f t="shared" ref="BC283" si="2376">SUM(BB283*K283*4*6)</f>
        <v>0</v>
      </c>
      <c r="BD283" s="858"/>
      <c r="BE283" s="887">
        <f t="shared" ref="BE283" si="2377">SUM(BD283*50)</f>
        <v>0</v>
      </c>
      <c r="BF283" s="854">
        <f t="shared" si="2345"/>
        <v>35.5</v>
      </c>
      <c r="BG283" s="854">
        <f t="shared" si="2346"/>
        <v>34</v>
      </c>
      <c r="BH283" s="84"/>
      <c r="BI283" s="600"/>
      <c r="BJ283" s="600"/>
      <c r="BK283" s="600"/>
      <c r="BL283" s="600"/>
      <c r="BM283" s="424"/>
      <c r="BN283" s="978" t="s">
        <v>153</v>
      </c>
      <c r="BO283" s="979" t="s">
        <v>182</v>
      </c>
      <c r="BP283" s="940" t="s">
        <v>51</v>
      </c>
      <c r="BQ283" s="646" t="s">
        <v>233</v>
      </c>
      <c r="BR283" s="646" t="s">
        <v>388</v>
      </c>
      <c r="BS283" s="647">
        <v>10</v>
      </c>
      <c r="BT283" s="646">
        <v>127</v>
      </c>
      <c r="BU283" s="646">
        <v>1</v>
      </c>
      <c r="BV283" s="660">
        <v>5</v>
      </c>
      <c r="BW283" s="660">
        <f>SUM(BV283)*2</f>
        <v>10</v>
      </c>
      <c r="BX283" s="645">
        <v>4</v>
      </c>
      <c r="BY283" s="648">
        <f t="shared" ref="BY283" si="2378">SUM(BZ283+CB283+CD283+CF283+CH283)</f>
        <v>4</v>
      </c>
      <c r="BZ283" s="649">
        <v>2</v>
      </c>
      <c r="CA283" s="767">
        <f>SUM(BZ283)*BU283</f>
        <v>2</v>
      </c>
      <c r="CB283" s="796">
        <v>2</v>
      </c>
      <c r="CC283" s="767">
        <f t="shared" ref="CC283" si="2379">CB283*BV283</f>
        <v>10</v>
      </c>
      <c r="CD283" s="796"/>
      <c r="CE283" s="767">
        <f>SUM(CD283)*BV283</f>
        <v>0</v>
      </c>
      <c r="CF283" s="785"/>
      <c r="CG283" s="786">
        <f>SUM(CF283)*BW283</f>
        <v>0</v>
      </c>
      <c r="CH283" s="785"/>
      <c r="CI283" s="786">
        <f>SUM(CH283)*BV283*5</f>
        <v>0</v>
      </c>
      <c r="CJ283" s="786">
        <f>SUM(BV283*DJ283*2+BW283*DL283*2)</f>
        <v>0</v>
      </c>
      <c r="CK283" s="767">
        <f>SUM(BX283*15/100*BV283)</f>
        <v>3</v>
      </c>
      <c r="CL283" s="785"/>
      <c r="CM283" s="786"/>
      <c r="CN283" s="785"/>
      <c r="CO283" s="767">
        <f>SUM(CN283)*3*BT283/5</f>
        <v>0</v>
      </c>
      <c r="CP283" s="785"/>
      <c r="CQ283" s="770">
        <f>SUM(CP283*BT283*(30+4))</f>
        <v>0</v>
      </c>
      <c r="CR283" s="785"/>
      <c r="CS283" s="786">
        <f>SUM(CR283*BT283*3)</f>
        <v>0</v>
      </c>
      <c r="CT283" s="785"/>
      <c r="CU283" s="786">
        <f>SUM(CT283*BT283/3)</f>
        <v>0</v>
      </c>
      <c r="CV283" s="785"/>
      <c r="CW283" s="786">
        <f>SUM(CV283*BT283*2/3)</f>
        <v>0</v>
      </c>
      <c r="CX283" s="785"/>
      <c r="CY283" s="767">
        <f t="shared" ref="CY283" si="2380">SUM(CX283*BT283*2)</f>
        <v>0</v>
      </c>
      <c r="CZ283" s="785"/>
      <c r="DA283" s="786">
        <f>SUM(CZ283*BV283)</f>
        <v>0</v>
      </c>
      <c r="DB283" s="785"/>
      <c r="DC283" s="767">
        <f>SUM(DB283*BT283*2)</f>
        <v>0</v>
      </c>
      <c r="DD283" s="785">
        <v>1</v>
      </c>
      <c r="DE283" s="786">
        <f>DD283*BV283*6</f>
        <v>30</v>
      </c>
      <c r="DF283" s="785"/>
      <c r="DG283" s="786">
        <f>DF283*BT283/3</f>
        <v>0</v>
      </c>
      <c r="DH283" s="785"/>
      <c r="DI283" s="786">
        <f>SUM(BV283*DH283*6)</f>
        <v>0</v>
      </c>
      <c r="DJ283" s="785"/>
      <c r="DK283" s="786">
        <f>SUM(DJ283*BT283/3)</f>
        <v>0</v>
      </c>
      <c r="DL283" s="785"/>
      <c r="DM283" s="786">
        <f>SUM(DL283*BW283*5*6)</f>
        <v>0</v>
      </c>
      <c r="DN283" s="785"/>
      <c r="DO283" s="786">
        <f>SUM(DN283*BW283*4*6)</f>
        <v>0</v>
      </c>
      <c r="DP283" s="785"/>
      <c r="DQ283" s="786">
        <f>SUM(DP283*50)</f>
        <v>0</v>
      </c>
      <c r="DR283" s="786">
        <f>CA283+CC283+CE283+CG283+CI283+CJ283+CK283+CM283+CO283+CQ283+CS283+CU283+CW283+CY283+DA283+DC283+DE283+DG283+DI283+DK283+DM283+DO283+DQ283</f>
        <v>45</v>
      </c>
      <c r="DS283" s="786">
        <f>DO283+DM283+DK283+DI283+DE283+DC283+CJ283+CI283+CG283+CE283+CC283+CA283</f>
        <v>42</v>
      </c>
      <c r="DT283" s="84"/>
      <c r="DU283" s="424"/>
      <c r="DV283" s="424"/>
      <c r="DW283" s="424"/>
      <c r="DX283" s="424"/>
      <c r="DY283" s="424"/>
      <c r="DZ283" s="971"/>
      <c r="EA283" s="972"/>
      <c r="EB283" s="611"/>
      <c r="EC283" s="424"/>
      <c r="ED283" s="424"/>
      <c r="EE283" s="424"/>
      <c r="EF283" s="424"/>
      <c r="EG283" s="424"/>
      <c r="EH283" s="424"/>
      <c r="EI283" s="424"/>
      <c r="EJ283" s="429">
        <f t="shared" si="2194"/>
        <v>34</v>
      </c>
      <c r="EK283" s="429">
        <f t="shared" si="2195"/>
        <v>32</v>
      </c>
      <c r="EL283" s="429">
        <f t="shared" si="2196"/>
        <v>2</v>
      </c>
      <c r="EM283" s="1058">
        <f t="shared" si="2197"/>
        <v>2</v>
      </c>
      <c r="EN283" s="1058">
        <f t="shared" si="2198"/>
        <v>2</v>
      </c>
      <c r="EO283" s="1058">
        <f t="shared" si="2199"/>
        <v>10</v>
      </c>
      <c r="EP283" s="1058">
        <f t="shared" si="2200"/>
        <v>28</v>
      </c>
      <c r="EQ283" s="1058">
        <f t="shared" si="2201"/>
        <v>28</v>
      </c>
      <c r="ER283" s="1058">
        <f t="shared" si="2202"/>
        <v>0</v>
      </c>
      <c r="ES283" s="1058">
        <f t="shared" si="2203"/>
        <v>0</v>
      </c>
      <c r="ET283" s="1058">
        <f t="shared" si="2204"/>
        <v>0</v>
      </c>
      <c r="EU283" s="1058">
        <f t="shared" si="2205"/>
        <v>0</v>
      </c>
      <c r="EV283" s="1058">
        <f t="shared" si="2206"/>
        <v>0</v>
      </c>
      <c r="EW283" s="1058">
        <f t="shared" si="2207"/>
        <v>4.5</v>
      </c>
      <c r="EX283" s="1058">
        <f t="shared" si="2208"/>
        <v>0</v>
      </c>
      <c r="EY283" s="1058">
        <f t="shared" si="2209"/>
        <v>0</v>
      </c>
      <c r="EZ283" s="1058">
        <f t="shared" si="2210"/>
        <v>0</v>
      </c>
      <c r="FA283" s="1058">
        <f t="shared" si="2211"/>
        <v>0</v>
      </c>
      <c r="FB283" s="1058">
        <f t="shared" si="2212"/>
        <v>0</v>
      </c>
      <c r="FC283" s="1058">
        <f t="shared" si="2213"/>
        <v>0</v>
      </c>
      <c r="FD283" s="1058">
        <f t="shared" si="2214"/>
        <v>0</v>
      </c>
      <c r="FE283" s="1058">
        <f t="shared" si="2215"/>
        <v>0</v>
      </c>
      <c r="FF283" s="1058">
        <f t="shared" si="2216"/>
        <v>0</v>
      </c>
      <c r="FG283" s="1058">
        <f t="shared" si="2217"/>
        <v>0</v>
      </c>
      <c r="FH283" s="1058">
        <f t="shared" si="2218"/>
        <v>0</v>
      </c>
      <c r="FI283" s="1058">
        <f t="shared" si="2219"/>
        <v>0</v>
      </c>
      <c r="FJ283" s="1058">
        <f t="shared" si="2220"/>
        <v>0</v>
      </c>
      <c r="FK283" s="1058">
        <f t="shared" si="2221"/>
        <v>0</v>
      </c>
      <c r="FL283" s="1058">
        <f t="shared" si="2222"/>
        <v>0</v>
      </c>
      <c r="FM283" s="1058">
        <f t="shared" si="2223"/>
        <v>0</v>
      </c>
      <c r="FN283" s="1058">
        <f t="shared" si="2224"/>
        <v>0</v>
      </c>
      <c r="FO283" s="1059">
        <f t="shared" si="2225"/>
        <v>0</v>
      </c>
      <c r="FP283" s="1058">
        <f t="shared" si="2226"/>
        <v>2</v>
      </c>
      <c r="FQ283" s="1058">
        <f t="shared" si="2227"/>
        <v>36</v>
      </c>
      <c r="FR283" s="1058">
        <f t="shared" si="2228"/>
        <v>0</v>
      </c>
      <c r="FS283" s="1058">
        <f t="shared" si="2229"/>
        <v>0</v>
      </c>
      <c r="FT283" s="1058">
        <f t="shared" si="2230"/>
        <v>0</v>
      </c>
      <c r="FU283" s="1058">
        <f t="shared" si="2231"/>
        <v>0</v>
      </c>
      <c r="FV283" s="1058">
        <f t="shared" si="2232"/>
        <v>0</v>
      </c>
      <c r="FW283" s="1058">
        <f t="shared" si="2233"/>
        <v>0</v>
      </c>
      <c r="FX283" s="1058">
        <f t="shared" si="2234"/>
        <v>0</v>
      </c>
      <c r="FY283" s="1058">
        <f t="shared" si="2235"/>
        <v>0</v>
      </c>
      <c r="FZ283" s="1058">
        <f t="shared" si="2236"/>
        <v>0</v>
      </c>
      <c r="GA283" s="1058">
        <f t="shared" si="2237"/>
        <v>0</v>
      </c>
      <c r="GB283" s="1058">
        <f t="shared" si="2238"/>
        <v>0</v>
      </c>
      <c r="GC283" s="1058">
        <f t="shared" si="2239"/>
        <v>0</v>
      </c>
      <c r="GE283" s="1058">
        <v>80.5</v>
      </c>
      <c r="GF283" s="1058">
        <v>76</v>
      </c>
      <c r="GG283" s="424"/>
      <c r="GH283" s="424"/>
      <c r="GI283" s="424"/>
      <c r="GJ283" s="424"/>
      <c r="GL283" s="559"/>
      <c r="GM283" s="559"/>
      <c r="GN283" s="9"/>
      <c r="GO283" s="17"/>
      <c r="GP283" s="17"/>
      <c r="GQ283" s="406"/>
      <c r="GR283" s="422"/>
    </row>
    <row r="284" spans="1:202" ht="24.95" customHeight="1" x14ac:dyDescent="0.45">
      <c r="A284" s="424"/>
      <c r="B284" s="985" t="s">
        <v>151</v>
      </c>
      <c r="C284" s="986" t="s">
        <v>182</v>
      </c>
      <c r="D284" s="943" t="s">
        <v>24</v>
      </c>
      <c r="E284" s="653" t="s">
        <v>342</v>
      </c>
      <c r="F284" s="653" t="s">
        <v>246</v>
      </c>
      <c r="G284" s="616">
        <v>1</v>
      </c>
      <c r="H284" s="653">
        <v>91</v>
      </c>
      <c r="I284" s="653">
        <v>1</v>
      </c>
      <c r="J284" s="660">
        <v>4</v>
      </c>
      <c r="K284" s="653">
        <f>SUM(J284)*2</f>
        <v>8</v>
      </c>
      <c r="L284" s="652">
        <v>20</v>
      </c>
      <c r="M284" s="655">
        <f>SUM(N284+P284+R284+T284+V284)</f>
        <v>14</v>
      </c>
      <c r="N284" s="604"/>
      <c r="O284" s="852"/>
      <c r="P284" s="858"/>
      <c r="Q284" s="852">
        <f>J284*P284</f>
        <v>0</v>
      </c>
      <c r="R284" s="858">
        <v>14</v>
      </c>
      <c r="S284" s="852">
        <f>SUM(R284)*J284</f>
        <v>56</v>
      </c>
      <c r="T284" s="858"/>
      <c r="U284" s="887">
        <f>SUM(T284)*K284</f>
        <v>0</v>
      </c>
      <c r="V284" s="858"/>
      <c r="W284" s="887">
        <f>SUM(V284)*J284*5</f>
        <v>0</v>
      </c>
      <c r="X284" s="887">
        <f>SUM(J284*AX284*2+K284*AZ284*2)</f>
        <v>0</v>
      </c>
      <c r="Y284" s="852">
        <f>SUM(L284*5/100*J284)</f>
        <v>4</v>
      </c>
      <c r="Z284" s="858"/>
      <c r="AA284" s="887"/>
      <c r="AB284" s="858"/>
      <c r="AC284" s="852">
        <f>SUM(AB284)*3*H284/5</f>
        <v>0</v>
      </c>
      <c r="AD284" s="858"/>
      <c r="AE284" s="855">
        <f>SUM(AD284*H284*(30+4))</f>
        <v>0</v>
      </c>
      <c r="AF284" s="858"/>
      <c r="AG284" s="887">
        <f>SUM(AF284*H284*3)</f>
        <v>0</v>
      </c>
      <c r="AH284" s="858"/>
      <c r="AI284" s="887">
        <f>SUM(AH284*H284/3)</f>
        <v>0</v>
      </c>
      <c r="AJ284" s="858"/>
      <c r="AK284" s="887">
        <f>SUM(AJ284*H284*2/3)</f>
        <v>0</v>
      </c>
      <c r="AL284" s="858"/>
      <c r="AM284" s="852">
        <f>SUM(AL284*H284*2)</f>
        <v>0</v>
      </c>
      <c r="AN284" s="858"/>
      <c r="AO284" s="887">
        <f>SUM(AN284*J284)</f>
        <v>0</v>
      </c>
      <c r="AP284" s="858"/>
      <c r="AQ284" s="852">
        <f>SUM(AP284*H284*2)</f>
        <v>0</v>
      </c>
      <c r="AR284" s="858">
        <v>1</v>
      </c>
      <c r="AS284" s="852">
        <f>AR284*J284*6</f>
        <v>24</v>
      </c>
      <c r="AT284" s="858"/>
      <c r="AU284" s="887">
        <f t="shared" si="2342"/>
        <v>0</v>
      </c>
      <c r="AV284" s="858"/>
      <c r="AW284" s="887">
        <f>SUM(J284*AV284*6)</f>
        <v>0</v>
      </c>
      <c r="AX284" s="858"/>
      <c r="AY284" s="887">
        <f>SUM(AX284*H284/3)</f>
        <v>0</v>
      </c>
      <c r="AZ284" s="858"/>
      <c r="BA284" s="887">
        <f>SUM(AZ284*K284*5*6)</f>
        <v>0</v>
      </c>
      <c r="BB284" s="858"/>
      <c r="BC284" s="887">
        <f>SUM(BB284*K284*4*6)</f>
        <v>0</v>
      </c>
      <c r="BD284" s="858"/>
      <c r="BE284" s="887">
        <f>SUM(BD284*50)</f>
        <v>0</v>
      </c>
      <c r="BF284" s="887">
        <f t="shared" si="2345"/>
        <v>84</v>
      </c>
      <c r="BG284" s="887">
        <f t="shared" si="2346"/>
        <v>80</v>
      </c>
      <c r="BH284" s="84"/>
      <c r="BI284" s="49"/>
      <c r="BJ284" s="49"/>
      <c r="BK284" s="49"/>
      <c r="BL284" s="49"/>
      <c r="BM284" s="424"/>
      <c r="BN284" s="1032" t="s">
        <v>153</v>
      </c>
      <c r="BO284" s="1033" t="s">
        <v>182</v>
      </c>
      <c r="BP284" s="1014" t="s">
        <v>24</v>
      </c>
      <c r="BQ284" s="669" t="s">
        <v>307</v>
      </c>
      <c r="BR284" s="670" t="s">
        <v>141</v>
      </c>
      <c r="BS284" s="669">
        <v>10</v>
      </c>
      <c r="BT284" s="670">
        <v>165</v>
      </c>
      <c r="BU284" s="670">
        <v>2</v>
      </c>
      <c r="BV284" s="660">
        <v>6</v>
      </c>
      <c r="BW284" s="660">
        <f>SUM(BV284)*2</f>
        <v>12</v>
      </c>
      <c r="BX284" s="668">
        <v>24</v>
      </c>
      <c r="BY284" s="671">
        <f>SUM(BZ284+CB284+CD284+CF284+CH284)</f>
        <v>24</v>
      </c>
      <c r="BZ284" s="672">
        <v>16</v>
      </c>
      <c r="CA284" s="767">
        <f>SUM(BZ284)*BU284</f>
        <v>32</v>
      </c>
      <c r="CB284" s="796"/>
      <c r="CC284" s="767">
        <f>CB284*BV284</f>
        <v>0</v>
      </c>
      <c r="CD284" s="796">
        <v>8</v>
      </c>
      <c r="CE284" s="767">
        <f>SUM(CD284)*BV284</f>
        <v>48</v>
      </c>
      <c r="CF284" s="831"/>
      <c r="CG284" s="806">
        <f>SUM(CF284)*BW284</f>
        <v>0</v>
      </c>
      <c r="CH284" s="831"/>
      <c r="CI284" s="806">
        <f>SUM(CH284)*BV284*5</f>
        <v>0</v>
      </c>
      <c r="CJ284" s="806">
        <f>SUM(BV284*DJ284*2+BW284*DL284*2)</f>
        <v>0</v>
      </c>
      <c r="CK284" s="767">
        <f t="shared" ref="CK284" si="2381">SUM(BX284*5/100*BV284)</f>
        <v>7.1999999999999993</v>
      </c>
      <c r="CL284" s="831"/>
      <c r="CM284" s="806"/>
      <c r="CN284" s="831"/>
      <c r="CO284" s="767">
        <f>SUM(CN284)*3*BT284/5</f>
        <v>0</v>
      </c>
      <c r="CP284" s="831"/>
      <c r="CQ284" s="770">
        <f>SUM(CP284*BT284*(30+4))</f>
        <v>0</v>
      </c>
      <c r="CR284" s="831"/>
      <c r="CS284" s="806">
        <f>SUM(CR284*BT284*3)</f>
        <v>0</v>
      </c>
      <c r="CT284" s="831"/>
      <c r="CU284" s="806">
        <f>SUM(CT284*BT284/3)</f>
        <v>0</v>
      </c>
      <c r="CV284" s="831"/>
      <c r="CW284" s="806">
        <f>SUM(CV284*BT284*2/3)</f>
        <v>0</v>
      </c>
      <c r="CX284" s="831"/>
      <c r="CY284" s="767">
        <f>SUM(CX284*BT284*1)</f>
        <v>0</v>
      </c>
      <c r="CZ284" s="831"/>
      <c r="DA284" s="806">
        <f t="shared" ref="DA284" si="2382">SUM(CZ284*BV284*2)</f>
        <v>0</v>
      </c>
      <c r="DB284" s="831"/>
      <c r="DC284" s="767">
        <f>SUM(DB284*BT284*2)</f>
        <v>0</v>
      </c>
      <c r="DD284" s="831">
        <v>1</v>
      </c>
      <c r="DE284" s="806">
        <f>DD284*BV284*6</f>
        <v>36</v>
      </c>
      <c r="DF284" s="831"/>
      <c r="DG284" s="806">
        <f>DF284*BT284/3</f>
        <v>0</v>
      </c>
      <c r="DH284" s="831"/>
      <c r="DI284" s="806">
        <f>SUM(BV284*DH284*6)</f>
        <v>0</v>
      </c>
      <c r="DJ284" s="831"/>
      <c r="DK284" s="806">
        <f>SUM(BV284*DJ284*8)</f>
        <v>0</v>
      </c>
      <c r="DL284" s="831"/>
      <c r="DM284" s="806">
        <f>SUM(DL284*BW284*5*6)</f>
        <v>0</v>
      </c>
      <c r="DN284" s="831"/>
      <c r="DO284" s="806">
        <f>SUM(DN284*BW284*4*6)</f>
        <v>0</v>
      </c>
      <c r="DP284" s="831"/>
      <c r="DQ284" s="806">
        <f>SUM(DP284*50)</f>
        <v>0</v>
      </c>
      <c r="DR284" s="806">
        <f>CA284+CC284+CE284+CG284+CI284+CJ284+CK284+CM284+CO284+CQ284+CS284+CU284+CW284+CY284+DA284+DC284+DE284+DG284+DI284+DK284+DM284+DO284+DQ284</f>
        <v>123.2</v>
      </c>
      <c r="DS284" s="806">
        <f>DO284+DM284+DK284+DI284+DE284+DC284+CJ284+CI284+CG284+CE284+CC284+CA284</f>
        <v>116</v>
      </c>
      <c r="DT284" s="84"/>
      <c r="DU284" s="424"/>
      <c r="DV284" s="424"/>
      <c r="DW284" s="424"/>
      <c r="DX284" s="424"/>
      <c r="DY284" s="424"/>
      <c r="DZ284" s="971"/>
      <c r="EA284" s="972"/>
      <c r="EB284" s="611"/>
      <c r="EC284" s="424"/>
      <c r="ED284" s="424"/>
      <c r="EE284" s="424"/>
      <c r="EF284" s="424"/>
      <c r="EG284" s="424"/>
      <c r="EH284" s="424"/>
      <c r="EI284" s="424"/>
      <c r="EJ284" s="429">
        <f t="shared" si="2194"/>
        <v>44</v>
      </c>
      <c r="EK284" s="429">
        <f t="shared" si="2195"/>
        <v>38</v>
      </c>
      <c r="EL284" s="429">
        <f t="shared" si="2196"/>
        <v>16</v>
      </c>
      <c r="EM284" s="1058">
        <f t="shared" si="2197"/>
        <v>32</v>
      </c>
      <c r="EN284" s="1058">
        <f t="shared" si="2198"/>
        <v>0</v>
      </c>
      <c r="EO284" s="1058">
        <f t="shared" si="2199"/>
        <v>0</v>
      </c>
      <c r="EP284" s="1058">
        <f t="shared" si="2200"/>
        <v>22</v>
      </c>
      <c r="EQ284" s="1058">
        <f t="shared" si="2201"/>
        <v>104</v>
      </c>
      <c r="ER284" s="1058">
        <f t="shared" si="2202"/>
        <v>0</v>
      </c>
      <c r="ES284" s="1058">
        <f t="shared" si="2203"/>
        <v>0</v>
      </c>
      <c r="ET284" s="1058">
        <f t="shared" si="2204"/>
        <v>0</v>
      </c>
      <c r="EU284" s="1058">
        <f t="shared" si="2205"/>
        <v>0</v>
      </c>
      <c r="EV284" s="1058">
        <f t="shared" si="2206"/>
        <v>0</v>
      </c>
      <c r="EW284" s="1058">
        <f t="shared" si="2207"/>
        <v>11.2</v>
      </c>
      <c r="EX284" s="1058">
        <f t="shared" si="2208"/>
        <v>0</v>
      </c>
      <c r="EY284" s="1058">
        <f t="shared" si="2209"/>
        <v>0</v>
      </c>
      <c r="EZ284" s="1058">
        <f t="shared" si="2210"/>
        <v>0</v>
      </c>
      <c r="FA284" s="1058">
        <f t="shared" si="2211"/>
        <v>0</v>
      </c>
      <c r="FB284" s="1058">
        <f t="shared" si="2212"/>
        <v>0</v>
      </c>
      <c r="FC284" s="1058">
        <f t="shared" si="2213"/>
        <v>0</v>
      </c>
      <c r="FD284" s="1058">
        <f t="shared" si="2214"/>
        <v>0</v>
      </c>
      <c r="FE284" s="1058">
        <f t="shared" si="2215"/>
        <v>0</v>
      </c>
      <c r="FF284" s="1058">
        <f t="shared" si="2216"/>
        <v>0</v>
      </c>
      <c r="FG284" s="1058">
        <f t="shared" si="2217"/>
        <v>0</v>
      </c>
      <c r="FH284" s="1058">
        <f t="shared" si="2218"/>
        <v>0</v>
      </c>
      <c r="FI284" s="1058">
        <f t="shared" si="2219"/>
        <v>0</v>
      </c>
      <c r="FJ284" s="1058">
        <f t="shared" si="2220"/>
        <v>0</v>
      </c>
      <c r="FK284" s="1058">
        <f t="shared" si="2221"/>
        <v>0</v>
      </c>
      <c r="FL284" s="1058">
        <f t="shared" si="2222"/>
        <v>0</v>
      </c>
      <c r="FM284" s="1058">
        <f t="shared" si="2223"/>
        <v>0</v>
      </c>
      <c r="FN284" s="1058">
        <f t="shared" si="2224"/>
        <v>0</v>
      </c>
      <c r="FO284" s="1059">
        <f t="shared" si="2225"/>
        <v>0</v>
      </c>
      <c r="FP284" s="1058">
        <f t="shared" si="2226"/>
        <v>2</v>
      </c>
      <c r="FQ284" s="1058">
        <f t="shared" si="2227"/>
        <v>60</v>
      </c>
      <c r="FR284" s="1058">
        <f t="shared" si="2228"/>
        <v>0</v>
      </c>
      <c r="FS284" s="1058">
        <f t="shared" si="2229"/>
        <v>0</v>
      </c>
      <c r="FT284" s="1058">
        <f t="shared" si="2230"/>
        <v>0</v>
      </c>
      <c r="FU284" s="1058">
        <f t="shared" si="2231"/>
        <v>0</v>
      </c>
      <c r="FV284" s="1058">
        <f t="shared" si="2232"/>
        <v>0</v>
      </c>
      <c r="FW284" s="1058">
        <f t="shared" si="2233"/>
        <v>0</v>
      </c>
      <c r="FX284" s="1058">
        <f t="shared" si="2234"/>
        <v>0</v>
      </c>
      <c r="FY284" s="1058">
        <f t="shared" si="2235"/>
        <v>0</v>
      </c>
      <c r="FZ284" s="1058">
        <f t="shared" si="2236"/>
        <v>0</v>
      </c>
      <c r="GA284" s="1058">
        <f t="shared" si="2237"/>
        <v>0</v>
      </c>
      <c r="GB284" s="1058">
        <f t="shared" si="2238"/>
        <v>0</v>
      </c>
      <c r="GC284" s="1058">
        <f t="shared" si="2239"/>
        <v>0</v>
      </c>
      <c r="GE284" s="1058">
        <v>207.2</v>
      </c>
      <c r="GF284" s="1058">
        <v>196</v>
      </c>
      <c r="GG284" s="424"/>
      <c r="GH284" s="424"/>
      <c r="GI284" s="424"/>
      <c r="GJ284" s="424"/>
      <c r="GL284" s="559"/>
      <c r="GM284" s="559"/>
      <c r="GN284" s="9"/>
      <c r="GO284" s="17"/>
      <c r="GP284" s="17"/>
      <c r="GQ284" s="406"/>
      <c r="GR284" s="422"/>
    </row>
    <row r="285" spans="1:202" ht="24.95" customHeight="1" x14ac:dyDescent="0.45">
      <c r="A285" s="424"/>
      <c r="B285" s="987" t="s">
        <v>563</v>
      </c>
      <c r="C285" s="967" t="s">
        <v>183</v>
      </c>
      <c r="D285" s="936" t="s">
        <v>24</v>
      </c>
      <c r="E285" s="615" t="s">
        <v>323</v>
      </c>
      <c r="F285" s="616" t="s">
        <v>125</v>
      </c>
      <c r="G285" s="616">
        <v>7</v>
      </c>
      <c r="H285" s="615">
        <v>91</v>
      </c>
      <c r="I285" s="615">
        <v>1</v>
      </c>
      <c r="J285" s="660">
        <v>4</v>
      </c>
      <c r="K285" s="615">
        <f>SUM(J285)*2</f>
        <v>8</v>
      </c>
      <c r="L285" s="621">
        <v>20</v>
      </c>
      <c r="M285" s="618">
        <f t="shared" ref="M285" si="2383">SUM(N285+P285+R285+T285+V285)</f>
        <v>14</v>
      </c>
      <c r="N285" s="619">
        <v>6</v>
      </c>
      <c r="O285" s="852">
        <f t="shared" ref="O285" si="2384">SUM(N285)*I285</f>
        <v>6</v>
      </c>
      <c r="P285" s="874"/>
      <c r="Q285" s="852">
        <f t="shared" ref="Q285" si="2385">P285*J285</f>
        <v>0</v>
      </c>
      <c r="R285" s="874">
        <v>8</v>
      </c>
      <c r="S285" s="852">
        <f t="shared" ref="S285" si="2386">SUM(R285)*J285</f>
        <v>32</v>
      </c>
      <c r="T285" s="874"/>
      <c r="U285" s="875">
        <f t="shared" ref="U285" si="2387">SUM(T285)*K285</f>
        <v>0</v>
      </c>
      <c r="V285" s="874"/>
      <c r="W285" s="875">
        <f t="shared" ref="W285" si="2388">SUM(V285)*J285*2</f>
        <v>0</v>
      </c>
      <c r="X285" s="875">
        <f t="shared" ref="X285" si="2389">SUM(J285*AX285*2+K285*AZ285*2)</f>
        <v>0</v>
      </c>
      <c r="Y285" s="852"/>
      <c r="Z285" s="874"/>
      <c r="AA285" s="875"/>
      <c r="AB285" s="874"/>
      <c r="AC285" s="852">
        <f t="shared" ref="AC285" si="2390">SUM(AB285)*3*H285/5</f>
        <v>0</v>
      </c>
      <c r="AD285" s="874"/>
      <c r="AE285" s="855">
        <f t="shared" ref="AE285" si="2391">SUM(AD285*H285*(30+4))</f>
        <v>0</v>
      </c>
      <c r="AF285" s="874"/>
      <c r="AG285" s="875">
        <f t="shared" ref="AG285" si="2392">SUM(AF285*H285*3)</f>
        <v>0</v>
      </c>
      <c r="AH285" s="874"/>
      <c r="AI285" s="875">
        <f t="shared" ref="AI285" si="2393">SUM(AH285*H285/3)</f>
        <v>0</v>
      </c>
      <c r="AJ285" s="874"/>
      <c r="AK285" s="875">
        <f t="shared" ref="AK285" si="2394">SUM(AJ285*H285*2/3)</f>
        <v>0</v>
      </c>
      <c r="AL285" s="874"/>
      <c r="AM285" s="852">
        <f t="shared" ref="AM285" si="2395">SUM(AL285*H285*2)</f>
        <v>0</v>
      </c>
      <c r="AN285" s="874"/>
      <c r="AO285" s="875">
        <f t="shared" ref="AO285" si="2396">SUM(AN285*J285*2)</f>
        <v>0</v>
      </c>
      <c r="AP285" s="874"/>
      <c r="AQ285" s="852">
        <f t="shared" ref="AQ285" si="2397">SUM(AP285*H285*2)</f>
        <v>0</v>
      </c>
      <c r="AR285" s="874">
        <v>1</v>
      </c>
      <c r="AS285" s="852">
        <f>AR285*J285*6</f>
        <v>24</v>
      </c>
      <c r="AT285" s="858"/>
      <c r="AU285" s="854">
        <f t="shared" si="2342"/>
        <v>0</v>
      </c>
      <c r="AV285" s="874"/>
      <c r="AW285" s="875">
        <f t="shared" ref="AW285" si="2398">SUM(J285*AV285*6)</f>
        <v>0</v>
      </c>
      <c r="AX285" s="874"/>
      <c r="AY285" s="875">
        <f>SUM(J285*AX285*8)</f>
        <v>0</v>
      </c>
      <c r="AZ285" s="874"/>
      <c r="BA285" s="875">
        <f t="shared" ref="BA285" si="2399">SUM(AZ285*K285*5*6)</f>
        <v>0</v>
      </c>
      <c r="BB285" s="874"/>
      <c r="BC285" s="875">
        <f t="shared" ref="BC285" si="2400">SUM(BB285*K285*4*6)</f>
        <v>0</v>
      </c>
      <c r="BD285" s="874"/>
      <c r="BE285" s="875">
        <f t="shared" ref="BE285" si="2401">SUM(BD285*50)</f>
        <v>0</v>
      </c>
      <c r="BF285" s="854">
        <f t="shared" si="2345"/>
        <v>62</v>
      </c>
      <c r="BG285" s="854">
        <f t="shared" si="2346"/>
        <v>62</v>
      </c>
      <c r="BH285" s="84"/>
      <c r="BI285" s="49"/>
      <c r="BJ285" s="49"/>
      <c r="BK285" s="49"/>
      <c r="BL285" s="49"/>
      <c r="BM285" s="424"/>
      <c r="BN285" s="1032" t="s">
        <v>563</v>
      </c>
      <c r="BO285" s="1033" t="s">
        <v>183</v>
      </c>
      <c r="BP285" s="1014" t="s">
        <v>24</v>
      </c>
      <c r="BQ285" s="670" t="s">
        <v>323</v>
      </c>
      <c r="BR285" s="670" t="s">
        <v>383</v>
      </c>
      <c r="BS285" s="669">
        <v>8</v>
      </c>
      <c r="BT285" s="670">
        <v>166</v>
      </c>
      <c r="BU285" s="670">
        <v>2</v>
      </c>
      <c r="BV285" s="660">
        <v>7</v>
      </c>
      <c r="BW285" s="660">
        <f>SUM(BV285)*2</f>
        <v>14</v>
      </c>
      <c r="BX285" s="668">
        <v>20</v>
      </c>
      <c r="BY285" s="671">
        <f>SUM(BZ285+CB285+CD285+CF285+CH285)</f>
        <v>14</v>
      </c>
      <c r="BZ285" s="672">
        <v>6</v>
      </c>
      <c r="CA285" s="767">
        <f>SUM(BZ285)*BU285</f>
        <v>12</v>
      </c>
      <c r="CB285" s="796"/>
      <c r="CC285" s="767">
        <f>CB285*BV285</f>
        <v>0</v>
      </c>
      <c r="CD285" s="796">
        <v>8</v>
      </c>
      <c r="CE285" s="767">
        <f>SUM(CD285)*BV285</f>
        <v>56</v>
      </c>
      <c r="CF285" s="831"/>
      <c r="CG285" s="806">
        <f>SUM(CF285)*BW285</f>
        <v>0</v>
      </c>
      <c r="CH285" s="831"/>
      <c r="CI285" s="806">
        <f t="shared" ref="CI285" si="2402">SUM(CH285)*BV285*2</f>
        <v>0</v>
      </c>
      <c r="CJ285" s="806">
        <f t="shared" ref="CJ285:CJ287" si="2403">SUM(BV285*DJ285*2+BW285*DL285*2)</f>
        <v>0</v>
      </c>
      <c r="CK285" s="767"/>
      <c r="CL285" s="831"/>
      <c r="CM285" s="806"/>
      <c r="CN285" s="831"/>
      <c r="CO285" s="767">
        <f>SUM(CN285)*3*BT285/5</f>
        <v>0</v>
      </c>
      <c r="CP285" s="831"/>
      <c r="CQ285" s="770">
        <f>SUM(CP285*BT285*(30+4))</f>
        <v>0</v>
      </c>
      <c r="CR285" s="831"/>
      <c r="CS285" s="806">
        <f>SUM(CR285*BT285*3)</f>
        <v>0</v>
      </c>
      <c r="CT285" s="831"/>
      <c r="CU285" s="806">
        <f>SUM(CT285*BT285/3)</f>
        <v>0</v>
      </c>
      <c r="CV285" s="831"/>
      <c r="CW285" s="806">
        <f>SUM(CV285*BT285*2/3)</f>
        <v>0</v>
      </c>
      <c r="CX285" s="831"/>
      <c r="CY285" s="767">
        <f t="shared" ref="CY285:CY286" si="2404">SUM(CX285*BT285*1)</f>
        <v>0</v>
      </c>
      <c r="CZ285" s="831"/>
      <c r="DA285" s="806">
        <f t="shared" ref="DA285" si="2405">SUM(CZ285*BV285*2)</f>
        <v>0</v>
      </c>
      <c r="DB285" s="831"/>
      <c r="DC285" s="767">
        <f>SUM(DB285*BT285*2)</f>
        <v>0</v>
      </c>
      <c r="DD285" s="831">
        <v>1</v>
      </c>
      <c r="DE285" s="806">
        <f t="shared" ref="DE285" si="2406">DD285*BV285*6</f>
        <v>42</v>
      </c>
      <c r="DF285" s="831"/>
      <c r="DG285" s="806">
        <f t="shared" ref="DG285:DG287" si="2407">DF285*BT285/3</f>
        <v>0</v>
      </c>
      <c r="DH285" s="831"/>
      <c r="DI285" s="806">
        <f>SUM(BV285*DH285*6)</f>
        <v>0</v>
      </c>
      <c r="DJ285" s="831"/>
      <c r="DK285" s="806">
        <f>SUM(BV285*DJ285*8)</f>
        <v>0</v>
      </c>
      <c r="DL285" s="831"/>
      <c r="DM285" s="806">
        <f>SUM(DL285*BW285*5*6)</f>
        <v>0</v>
      </c>
      <c r="DN285" s="831"/>
      <c r="DO285" s="806">
        <f>SUM(DN285*BW285*4*6)</f>
        <v>0</v>
      </c>
      <c r="DP285" s="831"/>
      <c r="DQ285" s="806">
        <f>SUM(DP285*50)</f>
        <v>0</v>
      </c>
      <c r="DR285" s="806">
        <f t="shared" ref="DR285:DR287" si="2408">CA285+CC285+CE285+CG285+CI285+CJ285+CK285+CM285+CO285+CQ285+CS285+CU285+CW285+CY285+DA285+DC285+DE285+DG285+DI285+DK285+DM285+DO285+DQ285</f>
        <v>110</v>
      </c>
      <c r="DS285" s="806">
        <f t="shared" ref="DS285:DS287" si="2409">DO285+DM285+DK285+DI285+DE285+DC285+CJ285+CI285+CG285+CE285+CC285+CA285</f>
        <v>110</v>
      </c>
      <c r="DT285" s="84"/>
      <c r="DU285" s="424"/>
      <c r="DV285" s="424"/>
      <c r="DW285" s="424"/>
      <c r="DX285" s="424"/>
      <c r="DY285" s="424"/>
      <c r="DZ285" s="971"/>
      <c r="EA285" s="972"/>
      <c r="EB285" s="611"/>
      <c r="EC285" s="424"/>
      <c r="ED285" s="424"/>
      <c r="EE285" s="424"/>
      <c r="EF285" s="424"/>
      <c r="EG285" s="424"/>
      <c r="EH285" s="424"/>
      <c r="EI285" s="424"/>
      <c r="EJ285" s="429">
        <f t="shared" si="2194"/>
        <v>40</v>
      </c>
      <c r="EK285" s="429">
        <f t="shared" si="2195"/>
        <v>28</v>
      </c>
      <c r="EL285" s="429">
        <f t="shared" si="2196"/>
        <v>12</v>
      </c>
      <c r="EM285" s="1058">
        <f t="shared" si="2197"/>
        <v>18</v>
      </c>
      <c r="EN285" s="1058">
        <f t="shared" si="2198"/>
        <v>0</v>
      </c>
      <c r="EO285" s="1058">
        <f t="shared" si="2199"/>
        <v>0</v>
      </c>
      <c r="EP285" s="1058">
        <f t="shared" si="2200"/>
        <v>16</v>
      </c>
      <c r="EQ285" s="1058">
        <f t="shared" si="2201"/>
        <v>88</v>
      </c>
      <c r="ER285" s="1058">
        <f t="shared" si="2202"/>
        <v>0</v>
      </c>
      <c r="ES285" s="1058">
        <f t="shared" si="2203"/>
        <v>0</v>
      </c>
      <c r="ET285" s="1058">
        <f t="shared" si="2204"/>
        <v>0</v>
      </c>
      <c r="EU285" s="1058">
        <f t="shared" si="2205"/>
        <v>0</v>
      </c>
      <c r="EV285" s="1058">
        <f t="shared" si="2206"/>
        <v>0</v>
      </c>
      <c r="EW285" s="1058">
        <f t="shared" si="2207"/>
        <v>0</v>
      </c>
      <c r="EX285" s="1058">
        <f t="shared" si="2208"/>
        <v>0</v>
      </c>
      <c r="EY285" s="1058">
        <f t="shared" si="2209"/>
        <v>0</v>
      </c>
      <c r="EZ285" s="1058">
        <f t="shared" si="2210"/>
        <v>0</v>
      </c>
      <c r="FA285" s="1058">
        <f t="shared" si="2211"/>
        <v>0</v>
      </c>
      <c r="FB285" s="1058">
        <f t="shared" si="2212"/>
        <v>0</v>
      </c>
      <c r="FC285" s="1058">
        <f t="shared" si="2213"/>
        <v>0</v>
      </c>
      <c r="FD285" s="1058">
        <f t="shared" si="2214"/>
        <v>0</v>
      </c>
      <c r="FE285" s="1058">
        <f t="shared" si="2215"/>
        <v>0</v>
      </c>
      <c r="FF285" s="1058">
        <f t="shared" si="2216"/>
        <v>0</v>
      </c>
      <c r="FG285" s="1058">
        <f t="shared" si="2217"/>
        <v>0</v>
      </c>
      <c r="FH285" s="1058">
        <f t="shared" si="2218"/>
        <v>0</v>
      </c>
      <c r="FI285" s="1058">
        <f t="shared" si="2219"/>
        <v>0</v>
      </c>
      <c r="FJ285" s="1058">
        <f t="shared" si="2220"/>
        <v>0</v>
      </c>
      <c r="FK285" s="1058">
        <f t="shared" si="2221"/>
        <v>0</v>
      </c>
      <c r="FL285" s="1058">
        <f t="shared" si="2222"/>
        <v>0</v>
      </c>
      <c r="FM285" s="1058">
        <f t="shared" si="2223"/>
        <v>0</v>
      </c>
      <c r="FN285" s="1058">
        <f t="shared" si="2224"/>
        <v>0</v>
      </c>
      <c r="FO285" s="1059">
        <f t="shared" si="2225"/>
        <v>0</v>
      </c>
      <c r="FP285" s="1058">
        <f t="shared" si="2226"/>
        <v>2</v>
      </c>
      <c r="FQ285" s="1058">
        <f t="shared" si="2227"/>
        <v>66</v>
      </c>
      <c r="FR285" s="1058">
        <f t="shared" si="2228"/>
        <v>0</v>
      </c>
      <c r="FS285" s="1058">
        <f t="shared" si="2229"/>
        <v>0</v>
      </c>
      <c r="FT285" s="1058">
        <f t="shared" si="2230"/>
        <v>0</v>
      </c>
      <c r="FU285" s="1058">
        <f t="shared" si="2231"/>
        <v>0</v>
      </c>
      <c r="FV285" s="1058">
        <f t="shared" si="2232"/>
        <v>0</v>
      </c>
      <c r="FW285" s="1058">
        <f t="shared" si="2233"/>
        <v>0</v>
      </c>
      <c r="FX285" s="1058">
        <f t="shared" si="2234"/>
        <v>0</v>
      </c>
      <c r="FY285" s="1058">
        <f t="shared" si="2235"/>
        <v>0</v>
      </c>
      <c r="FZ285" s="1058">
        <f t="shared" si="2236"/>
        <v>0</v>
      </c>
      <c r="GA285" s="1058">
        <f t="shared" si="2237"/>
        <v>0</v>
      </c>
      <c r="GB285" s="1058">
        <f t="shared" si="2238"/>
        <v>0</v>
      </c>
      <c r="GC285" s="1058">
        <f t="shared" si="2239"/>
        <v>0</v>
      </c>
      <c r="GE285" s="1058">
        <v>172</v>
      </c>
      <c r="GF285" s="1058">
        <v>172</v>
      </c>
      <c r="GG285" s="424"/>
      <c r="GH285" s="424"/>
      <c r="GI285" s="424"/>
      <c r="GJ285" s="424"/>
      <c r="GL285" s="559"/>
      <c r="GM285" s="559"/>
      <c r="GN285" s="9"/>
      <c r="GO285" s="17"/>
      <c r="GP285" s="17"/>
      <c r="GQ285" s="406"/>
      <c r="GR285" s="422"/>
    </row>
    <row r="286" spans="1:202" ht="24.95" customHeight="1" x14ac:dyDescent="0.45">
      <c r="A286" s="424"/>
      <c r="B286" s="957"/>
      <c r="C286" s="958"/>
      <c r="D286" s="867"/>
      <c r="E286" s="612"/>
      <c r="F286" s="612"/>
      <c r="G286" s="606"/>
      <c r="H286" s="606"/>
      <c r="I286" s="679"/>
      <c r="J286" s="749"/>
      <c r="K286" s="606"/>
      <c r="L286" s="678"/>
      <c r="M286" s="608">
        <f t="shared" ref="M286:M292" si="2410">SUM(N286+P286+T286+V286+AR286*2)</f>
        <v>0</v>
      </c>
      <c r="N286" s="70"/>
      <c r="O286" s="852"/>
      <c r="P286" s="866"/>
      <c r="Q286" s="852"/>
      <c r="R286" s="866"/>
      <c r="S286" s="852"/>
      <c r="T286" s="866"/>
      <c r="U286" s="867"/>
      <c r="V286" s="866"/>
      <c r="W286" s="867"/>
      <c r="X286" s="852"/>
      <c r="Y286" s="852"/>
      <c r="Z286" s="866"/>
      <c r="AA286" s="867"/>
      <c r="AB286" s="866"/>
      <c r="AC286" s="852"/>
      <c r="AD286" s="866"/>
      <c r="AE286" s="855"/>
      <c r="AF286" s="866"/>
      <c r="AG286" s="867"/>
      <c r="AH286" s="866"/>
      <c r="AI286" s="867"/>
      <c r="AJ286" s="866"/>
      <c r="AK286" s="867"/>
      <c r="AL286" s="866"/>
      <c r="AM286" s="852"/>
      <c r="AN286" s="866"/>
      <c r="AO286" s="867"/>
      <c r="AP286" s="866"/>
      <c r="AQ286" s="852"/>
      <c r="AR286" s="866"/>
      <c r="AS286" s="852"/>
      <c r="AT286" s="866"/>
      <c r="AU286" s="867"/>
      <c r="AV286" s="866"/>
      <c r="AW286" s="867"/>
      <c r="AX286" s="866"/>
      <c r="AY286" s="867"/>
      <c r="AZ286" s="866"/>
      <c r="BA286" s="867"/>
      <c r="BB286" s="866"/>
      <c r="BC286" s="867"/>
      <c r="BD286" s="866"/>
      <c r="BE286" s="867"/>
      <c r="BF286" s="867"/>
      <c r="BG286" s="867">
        <f t="shared" ref="BG286:BG292" si="2411">SUM(AO286+BE286+BC286+BA286+AY286+AW286+AS286+AQ286+AK286+AM286+AI286+AG286+AE286+AC286+AA286+Y286+X286+W286+U286+Q286+O286+S286+AU286)</f>
        <v>0</v>
      </c>
      <c r="BH286" s="84"/>
      <c r="BI286" s="424"/>
      <c r="BJ286" s="49"/>
      <c r="BK286" s="49"/>
      <c r="BL286" s="49"/>
      <c r="BM286" s="424"/>
      <c r="BN286" s="987" t="s">
        <v>563</v>
      </c>
      <c r="BO286" s="967" t="s">
        <v>183</v>
      </c>
      <c r="BP286" s="936" t="s">
        <v>24</v>
      </c>
      <c r="BQ286" s="615" t="s">
        <v>323</v>
      </c>
      <c r="BR286" s="615" t="s">
        <v>260</v>
      </c>
      <c r="BS286" s="616">
        <v>8</v>
      </c>
      <c r="BT286" s="615">
        <v>25</v>
      </c>
      <c r="BU286" s="615">
        <v>1</v>
      </c>
      <c r="BV286" s="660">
        <v>1</v>
      </c>
      <c r="BW286" s="660">
        <f t="shared" ref="BW286" si="2412">SUM(BV286)*2</f>
        <v>2</v>
      </c>
      <c r="BX286" s="622">
        <v>20</v>
      </c>
      <c r="BY286" s="618">
        <f t="shared" ref="BY286:BY287" si="2413">SUM(BZ286+CB286+CD286+CF286+CH286)</f>
        <v>14</v>
      </c>
      <c r="BZ286" s="619">
        <v>6</v>
      </c>
      <c r="CA286" s="767">
        <f t="shared" ref="CA286" si="2414">SUM(BZ286)*BU286</f>
        <v>6</v>
      </c>
      <c r="CB286" s="796"/>
      <c r="CC286" s="767">
        <f t="shared" ref="CC286:CC287" si="2415">CB286*BV286</f>
        <v>0</v>
      </c>
      <c r="CD286" s="796">
        <v>8</v>
      </c>
      <c r="CE286" s="767">
        <f t="shared" ref="CE286:CE287" si="2416">SUM(CD286)*BV286</f>
        <v>8</v>
      </c>
      <c r="CF286" s="781"/>
      <c r="CG286" s="782">
        <f t="shared" ref="CG286:CG287" si="2417">SUM(CF286)*BW286</f>
        <v>0</v>
      </c>
      <c r="CH286" s="781"/>
      <c r="CI286" s="782">
        <f>SUM(CH286)*BV286*5</f>
        <v>0</v>
      </c>
      <c r="CJ286" s="782">
        <f t="shared" si="2403"/>
        <v>0</v>
      </c>
      <c r="CK286" s="767"/>
      <c r="CL286" s="781"/>
      <c r="CM286" s="782"/>
      <c r="CN286" s="781"/>
      <c r="CO286" s="767">
        <f t="shared" ref="CO286" si="2418">SUM(CN286)*3*BT286/5</f>
        <v>0</v>
      </c>
      <c r="CP286" s="781"/>
      <c r="CQ286" s="770">
        <f t="shared" ref="CQ286:CQ287" si="2419">SUM(CP286*BT286*(30+4))</f>
        <v>0</v>
      </c>
      <c r="CR286" s="781"/>
      <c r="CS286" s="782">
        <f t="shared" ref="CS286:CS287" si="2420">SUM(CR286*BT286*3)</f>
        <v>0</v>
      </c>
      <c r="CT286" s="781"/>
      <c r="CU286" s="782">
        <f t="shared" ref="CU286:CU287" si="2421">SUM(CT286*BT286/3)</f>
        <v>0</v>
      </c>
      <c r="CV286" s="781"/>
      <c r="CW286" s="782">
        <f t="shared" ref="CW286:CW287" si="2422">SUM(CV286*BT286*2/3)</f>
        <v>0</v>
      </c>
      <c r="CX286" s="781"/>
      <c r="CY286" s="767">
        <f t="shared" si="2404"/>
        <v>0</v>
      </c>
      <c r="CZ286" s="781"/>
      <c r="DA286" s="782">
        <f t="shared" ref="DA286" si="2423">SUM(CZ286*BV286*2)</f>
        <v>0</v>
      </c>
      <c r="DB286" s="781"/>
      <c r="DC286" s="767">
        <f t="shared" ref="DC286" si="2424">SUM(DB286*BT286*2)</f>
        <v>0</v>
      </c>
      <c r="DD286" s="781">
        <v>1</v>
      </c>
      <c r="DE286" s="782">
        <f>DD286*BV286*6</f>
        <v>6</v>
      </c>
      <c r="DF286" s="773"/>
      <c r="DG286" s="769">
        <f t="shared" si="2407"/>
        <v>0</v>
      </c>
      <c r="DH286" s="781"/>
      <c r="DI286" s="782">
        <f t="shared" ref="DI286" si="2425">SUM(BV286*DH286*6)</f>
        <v>0</v>
      </c>
      <c r="DJ286" s="781"/>
      <c r="DK286" s="782">
        <f>SUM(BV286*DJ286*8)</f>
        <v>0</v>
      </c>
      <c r="DL286" s="781"/>
      <c r="DM286" s="782">
        <f t="shared" ref="DM286" si="2426">SUM(DL286*BW286*5*6)</f>
        <v>0</v>
      </c>
      <c r="DN286" s="781"/>
      <c r="DO286" s="782">
        <f t="shared" ref="DO286" si="2427">SUM(DN286*BW286*4*6)</f>
        <v>0</v>
      </c>
      <c r="DP286" s="781"/>
      <c r="DQ286" s="782">
        <f t="shared" ref="DQ286:DQ287" si="2428">SUM(DP286*50)</f>
        <v>0</v>
      </c>
      <c r="DR286" s="769">
        <f t="shared" si="2408"/>
        <v>20</v>
      </c>
      <c r="DS286" s="769">
        <f t="shared" si="2409"/>
        <v>20</v>
      </c>
      <c r="DT286" s="84"/>
      <c r="DU286" s="424"/>
      <c r="DV286" s="424"/>
      <c r="DW286" s="424"/>
      <c r="DX286" s="424"/>
      <c r="DY286" s="424"/>
      <c r="DZ286" s="971"/>
      <c r="EA286" s="972"/>
      <c r="EB286" s="611"/>
      <c r="EC286" s="424"/>
      <c r="ED286" s="424"/>
      <c r="EE286" s="424"/>
      <c r="EF286" s="424"/>
      <c r="EG286" s="424"/>
      <c r="EH286" s="424"/>
      <c r="EI286" s="424"/>
      <c r="EJ286" s="429">
        <f t="shared" si="2194"/>
        <v>20</v>
      </c>
      <c r="EK286" s="429">
        <f t="shared" si="2195"/>
        <v>14</v>
      </c>
      <c r="EL286" s="429">
        <f t="shared" si="2196"/>
        <v>6</v>
      </c>
      <c r="EM286" s="1058">
        <f t="shared" si="2197"/>
        <v>6</v>
      </c>
      <c r="EN286" s="1058">
        <f t="shared" si="2198"/>
        <v>0</v>
      </c>
      <c r="EO286" s="1058">
        <f t="shared" si="2199"/>
        <v>0</v>
      </c>
      <c r="EP286" s="1058">
        <f t="shared" si="2200"/>
        <v>8</v>
      </c>
      <c r="EQ286" s="1058">
        <f t="shared" si="2201"/>
        <v>8</v>
      </c>
      <c r="ER286" s="1058">
        <f t="shared" si="2202"/>
        <v>0</v>
      </c>
      <c r="ES286" s="1058">
        <f t="shared" si="2203"/>
        <v>0</v>
      </c>
      <c r="ET286" s="1058">
        <f t="shared" si="2204"/>
        <v>0</v>
      </c>
      <c r="EU286" s="1058">
        <f t="shared" si="2205"/>
        <v>0</v>
      </c>
      <c r="EV286" s="1058">
        <f t="shared" si="2206"/>
        <v>0</v>
      </c>
      <c r="EW286" s="1058">
        <f t="shared" si="2207"/>
        <v>0</v>
      </c>
      <c r="EX286" s="1058">
        <f t="shared" si="2208"/>
        <v>0</v>
      </c>
      <c r="EY286" s="1058">
        <f t="shared" si="2209"/>
        <v>0</v>
      </c>
      <c r="EZ286" s="1058">
        <f t="shared" si="2210"/>
        <v>0</v>
      </c>
      <c r="FA286" s="1058">
        <f t="shared" si="2211"/>
        <v>0</v>
      </c>
      <c r="FB286" s="1058">
        <f t="shared" si="2212"/>
        <v>0</v>
      </c>
      <c r="FC286" s="1058">
        <f t="shared" si="2213"/>
        <v>0</v>
      </c>
      <c r="FD286" s="1058">
        <f t="shared" si="2214"/>
        <v>0</v>
      </c>
      <c r="FE286" s="1058">
        <f t="shared" si="2215"/>
        <v>0</v>
      </c>
      <c r="FF286" s="1058">
        <f t="shared" si="2216"/>
        <v>0</v>
      </c>
      <c r="FG286" s="1058">
        <f t="shared" si="2217"/>
        <v>0</v>
      </c>
      <c r="FH286" s="1058">
        <f t="shared" si="2218"/>
        <v>0</v>
      </c>
      <c r="FI286" s="1058">
        <f t="shared" si="2219"/>
        <v>0</v>
      </c>
      <c r="FJ286" s="1058">
        <f t="shared" si="2220"/>
        <v>0</v>
      </c>
      <c r="FK286" s="1058">
        <f t="shared" si="2221"/>
        <v>0</v>
      </c>
      <c r="FL286" s="1058">
        <f t="shared" si="2222"/>
        <v>0</v>
      </c>
      <c r="FM286" s="1058">
        <f t="shared" si="2223"/>
        <v>0</v>
      </c>
      <c r="FN286" s="1058">
        <f t="shared" si="2224"/>
        <v>0</v>
      </c>
      <c r="FO286" s="1059">
        <f t="shared" si="2225"/>
        <v>0</v>
      </c>
      <c r="FP286" s="1058">
        <f t="shared" si="2226"/>
        <v>1</v>
      </c>
      <c r="FQ286" s="1058">
        <f t="shared" si="2227"/>
        <v>6</v>
      </c>
      <c r="FR286" s="1058">
        <f t="shared" si="2228"/>
        <v>0</v>
      </c>
      <c r="FS286" s="1058">
        <f t="shared" si="2229"/>
        <v>0</v>
      </c>
      <c r="FT286" s="1058">
        <f t="shared" si="2230"/>
        <v>0</v>
      </c>
      <c r="FU286" s="1058">
        <f t="shared" si="2231"/>
        <v>0</v>
      </c>
      <c r="FV286" s="1058">
        <f t="shared" si="2232"/>
        <v>0</v>
      </c>
      <c r="FW286" s="1058">
        <f t="shared" si="2233"/>
        <v>0</v>
      </c>
      <c r="FX286" s="1058">
        <f t="shared" si="2234"/>
        <v>0</v>
      </c>
      <c r="FY286" s="1058">
        <f t="shared" si="2235"/>
        <v>0</v>
      </c>
      <c r="FZ286" s="1058">
        <f t="shared" si="2236"/>
        <v>0</v>
      </c>
      <c r="GA286" s="1058">
        <f t="shared" si="2237"/>
        <v>0</v>
      </c>
      <c r="GB286" s="1058">
        <f t="shared" si="2238"/>
        <v>0</v>
      </c>
      <c r="GC286" s="1058">
        <f t="shared" si="2239"/>
        <v>0</v>
      </c>
      <c r="GE286" s="1058">
        <v>20</v>
      </c>
      <c r="GF286" s="1058">
        <v>20</v>
      </c>
      <c r="GG286" s="424"/>
      <c r="GH286" s="424"/>
      <c r="GI286" s="424"/>
      <c r="GJ286" s="424"/>
      <c r="GL286" s="559"/>
      <c r="GM286" s="559"/>
      <c r="GN286" s="9"/>
      <c r="GO286" s="17"/>
      <c r="GP286" s="17"/>
      <c r="GQ286" s="406"/>
      <c r="GR286" s="422"/>
    </row>
    <row r="287" spans="1:202" ht="24.95" customHeight="1" x14ac:dyDescent="0.45">
      <c r="A287" s="424"/>
      <c r="B287" s="957"/>
      <c r="C287" s="958"/>
      <c r="D287" s="867"/>
      <c r="E287" s="612"/>
      <c r="F287" s="612"/>
      <c r="G287" s="606"/>
      <c r="H287" s="607"/>
      <c r="I287" s="607"/>
      <c r="J287" s="747"/>
      <c r="K287" s="607"/>
      <c r="L287" s="678"/>
      <c r="M287" s="608">
        <f t="shared" si="2410"/>
        <v>0</v>
      </c>
      <c r="N287" s="70"/>
      <c r="O287" s="852"/>
      <c r="P287" s="866"/>
      <c r="Q287" s="852"/>
      <c r="R287" s="866"/>
      <c r="S287" s="852"/>
      <c r="T287" s="866"/>
      <c r="U287" s="867"/>
      <c r="V287" s="866"/>
      <c r="W287" s="867"/>
      <c r="X287" s="852"/>
      <c r="Y287" s="852"/>
      <c r="Z287" s="866"/>
      <c r="AA287" s="867"/>
      <c r="AB287" s="866"/>
      <c r="AC287" s="852"/>
      <c r="AD287" s="866"/>
      <c r="AE287" s="855"/>
      <c r="AF287" s="866"/>
      <c r="AG287" s="867"/>
      <c r="AH287" s="866"/>
      <c r="AI287" s="867"/>
      <c r="AJ287" s="866"/>
      <c r="AK287" s="867"/>
      <c r="AL287" s="866"/>
      <c r="AM287" s="852"/>
      <c r="AN287" s="866"/>
      <c r="AO287" s="867"/>
      <c r="AP287" s="866"/>
      <c r="AQ287" s="852"/>
      <c r="AR287" s="866"/>
      <c r="AS287" s="852"/>
      <c r="AT287" s="866"/>
      <c r="AU287" s="867"/>
      <c r="AV287" s="866"/>
      <c r="AW287" s="867"/>
      <c r="AX287" s="866"/>
      <c r="AY287" s="867"/>
      <c r="AZ287" s="866"/>
      <c r="BA287" s="867"/>
      <c r="BB287" s="866"/>
      <c r="BC287" s="867"/>
      <c r="BD287" s="866"/>
      <c r="BE287" s="867"/>
      <c r="BF287" s="867"/>
      <c r="BG287" s="867">
        <f t="shared" si="2411"/>
        <v>0</v>
      </c>
      <c r="BH287" s="84"/>
      <c r="BI287" s="424"/>
      <c r="BJ287" s="49"/>
      <c r="BK287" s="49"/>
      <c r="BL287" s="49"/>
      <c r="BM287" s="424"/>
      <c r="BN287" s="1025" t="s">
        <v>155</v>
      </c>
      <c r="BO287" s="1026" t="s">
        <v>183</v>
      </c>
      <c r="BP287" s="1011" t="s">
        <v>24</v>
      </c>
      <c r="BQ287" s="381" t="s">
        <v>323</v>
      </c>
      <c r="BR287" s="381" t="s">
        <v>383</v>
      </c>
      <c r="BS287" s="382">
        <v>8</v>
      </c>
      <c r="BT287" s="381">
        <v>48</v>
      </c>
      <c r="BU287" s="381">
        <v>2</v>
      </c>
      <c r="BV287" s="563">
        <v>2</v>
      </c>
      <c r="BW287" s="563">
        <f>SUM(BV287)*2</f>
        <v>4</v>
      </c>
      <c r="BX287" s="383">
        <v>30</v>
      </c>
      <c r="BY287" s="384">
        <f t="shared" si="2413"/>
        <v>28</v>
      </c>
      <c r="BZ287" s="379"/>
      <c r="CA287" s="774"/>
      <c r="CB287" s="808"/>
      <c r="CC287" s="774">
        <f t="shared" si="2415"/>
        <v>0</v>
      </c>
      <c r="CD287" s="808">
        <v>28</v>
      </c>
      <c r="CE287" s="774">
        <f t="shared" si="2416"/>
        <v>56</v>
      </c>
      <c r="CF287" s="818"/>
      <c r="CG287" s="804">
        <f t="shared" si="2417"/>
        <v>0</v>
      </c>
      <c r="CH287" s="818"/>
      <c r="CI287" s="804">
        <f t="shared" ref="CI287" si="2429">SUM(CH287)*BV287*5</f>
        <v>0</v>
      </c>
      <c r="CJ287" s="804">
        <f t="shared" si="2403"/>
        <v>0</v>
      </c>
      <c r="CK287" s="774">
        <f t="shared" ref="CK287" si="2430">BX287*BV287*0.05</f>
        <v>3</v>
      </c>
      <c r="CL287" s="818"/>
      <c r="CM287" s="804"/>
      <c r="CN287" s="818"/>
      <c r="CO287" s="774">
        <f t="shared" ref="CO287" si="2431">SUM(CN287)*3*BT287/5</f>
        <v>0</v>
      </c>
      <c r="CP287" s="818"/>
      <c r="CQ287" s="777">
        <f t="shared" si="2419"/>
        <v>0</v>
      </c>
      <c r="CR287" s="818"/>
      <c r="CS287" s="804">
        <f t="shared" si="2420"/>
        <v>0</v>
      </c>
      <c r="CT287" s="818"/>
      <c r="CU287" s="804">
        <f t="shared" si="2421"/>
        <v>0</v>
      </c>
      <c r="CV287" s="818"/>
      <c r="CW287" s="804">
        <f t="shared" si="2422"/>
        <v>0</v>
      </c>
      <c r="CX287" s="818"/>
      <c r="CY287" s="774">
        <f t="shared" ref="CY287" si="2432">SUM(CX287*BT287*2)</f>
        <v>0</v>
      </c>
      <c r="CZ287" s="818"/>
      <c r="DA287" s="804">
        <f>SUM(CZ287*BV287*2)</f>
        <v>0</v>
      </c>
      <c r="DB287" s="818"/>
      <c r="DC287" s="774">
        <f t="shared" ref="DC287" si="2433">SUM(DB287*BT287*2)</f>
        <v>0</v>
      </c>
      <c r="DD287" s="818">
        <v>1</v>
      </c>
      <c r="DE287" s="804">
        <f>DD287*BV287*6</f>
        <v>12</v>
      </c>
      <c r="DF287" s="819"/>
      <c r="DG287" s="804">
        <f t="shared" si="2407"/>
        <v>0</v>
      </c>
      <c r="DH287" s="818"/>
      <c r="DI287" s="804">
        <f>SUM(BV287*DH287*6)</f>
        <v>0</v>
      </c>
      <c r="DJ287" s="818"/>
      <c r="DK287" s="804">
        <f>SUM(BV287*DJ287*8)</f>
        <v>0</v>
      </c>
      <c r="DL287" s="818"/>
      <c r="DM287" s="804">
        <f t="shared" ref="DM287" si="2434">SUM(DL287*BW287*5*6)</f>
        <v>0</v>
      </c>
      <c r="DN287" s="818"/>
      <c r="DO287" s="804">
        <f t="shared" ref="DO287" si="2435">SUM(DN287*BW287*4*6)</f>
        <v>0</v>
      </c>
      <c r="DP287" s="818"/>
      <c r="DQ287" s="804">
        <f t="shared" si="2428"/>
        <v>0</v>
      </c>
      <c r="DR287" s="804">
        <f t="shared" si="2408"/>
        <v>71</v>
      </c>
      <c r="DS287" s="804">
        <f t="shared" si="2409"/>
        <v>68</v>
      </c>
      <c r="DT287" s="84"/>
      <c r="DU287" s="424"/>
      <c r="DV287" s="424"/>
      <c r="DW287" s="424"/>
      <c r="DX287" s="424"/>
      <c r="DY287" s="424"/>
      <c r="DZ287" s="971"/>
      <c r="EA287" s="972"/>
      <c r="EB287" s="611"/>
      <c r="EC287" s="424"/>
      <c r="ED287" s="424"/>
      <c r="EE287" s="424"/>
      <c r="EF287" s="424"/>
      <c r="EG287" s="424"/>
      <c r="EH287" s="424"/>
      <c r="EI287" s="424"/>
      <c r="EJ287" s="429">
        <f t="shared" si="2194"/>
        <v>30</v>
      </c>
      <c r="EK287" s="429">
        <f t="shared" si="2195"/>
        <v>28</v>
      </c>
      <c r="EL287" s="429">
        <f t="shared" si="2196"/>
        <v>0</v>
      </c>
      <c r="EM287" s="1058">
        <f t="shared" si="2197"/>
        <v>0</v>
      </c>
      <c r="EN287" s="1058">
        <f t="shared" si="2198"/>
        <v>0</v>
      </c>
      <c r="EO287" s="1058">
        <f t="shared" si="2199"/>
        <v>0</v>
      </c>
      <c r="EP287" s="1058">
        <f t="shared" si="2200"/>
        <v>28</v>
      </c>
      <c r="EQ287" s="1058">
        <f t="shared" si="2201"/>
        <v>56</v>
      </c>
      <c r="ER287" s="1058">
        <f t="shared" si="2202"/>
        <v>0</v>
      </c>
      <c r="ES287" s="1058">
        <f t="shared" si="2203"/>
        <v>0</v>
      </c>
      <c r="ET287" s="1058">
        <f t="shared" si="2204"/>
        <v>0</v>
      </c>
      <c r="EU287" s="1058">
        <f t="shared" si="2205"/>
        <v>0</v>
      </c>
      <c r="EV287" s="1058">
        <f t="shared" si="2206"/>
        <v>0</v>
      </c>
      <c r="EW287" s="1058">
        <f t="shared" si="2207"/>
        <v>3</v>
      </c>
      <c r="EX287" s="1058">
        <f t="shared" si="2208"/>
        <v>0</v>
      </c>
      <c r="EY287" s="1058">
        <f t="shared" si="2209"/>
        <v>0</v>
      </c>
      <c r="EZ287" s="1058">
        <f t="shared" si="2210"/>
        <v>0</v>
      </c>
      <c r="FA287" s="1058">
        <f t="shared" si="2211"/>
        <v>0</v>
      </c>
      <c r="FB287" s="1058">
        <f t="shared" si="2212"/>
        <v>0</v>
      </c>
      <c r="FC287" s="1058">
        <f t="shared" si="2213"/>
        <v>0</v>
      </c>
      <c r="FD287" s="1058">
        <f t="shared" si="2214"/>
        <v>0</v>
      </c>
      <c r="FE287" s="1058">
        <f t="shared" si="2215"/>
        <v>0</v>
      </c>
      <c r="FF287" s="1058">
        <f t="shared" si="2216"/>
        <v>0</v>
      </c>
      <c r="FG287" s="1058">
        <f t="shared" si="2217"/>
        <v>0</v>
      </c>
      <c r="FH287" s="1058">
        <f t="shared" si="2218"/>
        <v>0</v>
      </c>
      <c r="FI287" s="1058">
        <f t="shared" si="2219"/>
        <v>0</v>
      </c>
      <c r="FJ287" s="1058">
        <f t="shared" si="2220"/>
        <v>0</v>
      </c>
      <c r="FK287" s="1058">
        <f t="shared" si="2221"/>
        <v>0</v>
      </c>
      <c r="FL287" s="1058">
        <f t="shared" si="2222"/>
        <v>0</v>
      </c>
      <c r="FM287" s="1058">
        <f t="shared" si="2223"/>
        <v>0</v>
      </c>
      <c r="FN287" s="1058">
        <f t="shared" si="2224"/>
        <v>0</v>
      </c>
      <c r="FO287" s="1059">
        <f t="shared" si="2225"/>
        <v>0</v>
      </c>
      <c r="FP287" s="1058">
        <f t="shared" si="2226"/>
        <v>1</v>
      </c>
      <c r="FQ287" s="1058">
        <f t="shared" si="2227"/>
        <v>12</v>
      </c>
      <c r="FR287" s="1058">
        <f t="shared" si="2228"/>
        <v>0</v>
      </c>
      <c r="FS287" s="1058">
        <f t="shared" si="2229"/>
        <v>0</v>
      </c>
      <c r="FT287" s="1058">
        <f t="shared" si="2230"/>
        <v>0</v>
      </c>
      <c r="FU287" s="1058">
        <f t="shared" si="2231"/>
        <v>0</v>
      </c>
      <c r="FV287" s="1058">
        <f t="shared" si="2232"/>
        <v>0</v>
      </c>
      <c r="FW287" s="1058">
        <f t="shared" si="2233"/>
        <v>0</v>
      </c>
      <c r="FX287" s="1058">
        <f t="shared" si="2234"/>
        <v>0</v>
      </c>
      <c r="FY287" s="1058">
        <f t="shared" si="2235"/>
        <v>0</v>
      </c>
      <c r="FZ287" s="1058">
        <f t="shared" si="2236"/>
        <v>0</v>
      </c>
      <c r="GA287" s="1058">
        <f t="shared" si="2237"/>
        <v>0</v>
      </c>
      <c r="GB287" s="1058">
        <f t="shared" si="2238"/>
        <v>0</v>
      </c>
      <c r="GC287" s="1058">
        <f t="shared" si="2239"/>
        <v>0</v>
      </c>
      <c r="GE287" s="1058">
        <v>71</v>
      </c>
      <c r="GF287" s="1058">
        <v>68</v>
      </c>
      <c r="GG287" s="424"/>
      <c r="GH287" s="424"/>
      <c r="GI287" s="424"/>
      <c r="GJ287" s="424"/>
      <c r="GL287" s="559"/>
      <c r="GM287" s="559"/>
      <c r="GN287" s="9"/>
      <c r="GO287" s="17"/>
      <c r="GP287" s="17"/>
      <c r="GQ287" s="406"/>
      <c r="GR287" s="422"/>
    </row>
    <row r="288" spans="1:202" ht="24.95" customHeight="1" x14ac:dyDescent="0.45">
      <c r="A288" s="424"/>
      <c r="B288" s="957"/>
      <c r="C288" s="958"/>
      <c r="D288" s="867"/>
      <c r="E288" s="612"/>
      <c r="F288" s="612"/>
      <c r="G288" s="606"/>
      <c r="H288" s="606"/>
      <c r="I288" s="679"/>
      <c r="J288" s="747"/>
      <c r="K288" s="607"/>
      <c r="L288" s="678"/>
      <c r="M288" s="608">
        <f t="shared" si="2410"/>
        <v>0</v>
      </c>
      <c r="N288" s="70"/>
      <c r="O288" s="852"/>
      <c r="P288" s="866"/>
      <c r="Q288" s="852"/>
      <c r="R288" s="866"/>
      <c r="S288" s="852"/>
      <c r="T288" s="866"/>
      <c r="U288" s="867"/>
      <c r="V288" s="866"/>
      <c r="W288" s="867"/>
      <c r="X288" s="852"/>
      <c r="Y288" s="852"/>
      <c r="Z288" s="866"/>
      <c r="AA288" s="867"/>
      <c r="AB288" s="866"/>
      <c r="AC288" s="852"/>
      <c r="AD288" s="866"/>
      <c r="AE288" s="855"/>
      <c r="AF288" s="866"/>
      <c r="AG288" s="867"/>
      <c r="AH288" s="866"/>
      <c r="AI288" s="867"/>
      <c r="AJ288" s="866"/>
      <c r="AK288" s="867"/>
      <c r="AL288" s="866"/>
      <c r="AM288" s="852"/>
      <c r="AN288" s="866"/>
      <c r="AO288" s="867"/>
      <c r="AP288" s="866"/>
      <c r="AQ288" s="852"/>
      <c r="AR288" s="866"/>
      <c r="AS288" s="852"/>
      <c r="AT288" s="866"/>
      <c r="AU288" s="867"/>
      <c r="AV288" s="866"/>
      <c r="AW288" s="867"/>
      <c r="AX288" s="866"/>
      <c r="AY288" s="867"/>
      <c r="AZ288" s="866"/>
      <c r="BA288" s="867"/>
      <c r="BB288" s="866"/>
      <c r="BC288" s="867"/>
      <c r="BD288" s="866"/>
      <c r="BE288" s="867"/>
      <c r="BF288" s="867"/>
      <c r="BG288" s="867">
        <f t="shared" si="2411"/>
        <v>0</v>
      </c>
      <c r="BH288" s="84"/>
      <c r="BI288" s="424"/>
      <c r="BJ288" s="49"/>
      <c r="BK288" s="49"/>
      <c r="BL288" s="49"/>
      <c r="BM288" s="424"/>
      <c r="BN288" s="957"/>
      <c r="BO288" s="958"/>
      <c r="BP288" s="867"/>
      <c r="BQ288" s="612"/>
      <c r="BR288" s="612"/>
      <c r="BS288" s="606"/>
      <c r="BT288" s="606"/>
      <c r="BU288" s="679"/>
      <c r="BV288" s="747"/>
      <c r="BW288" s="747"/>
      <c r="BX288" s="678"/>
      <c r="BY288" s="608">
        <f t="shared" ref="BY288:BY292" si="2436">SUM(BZ288+CB288+CF288+CH288+DD288*2)</f>
        <v>0</v>
      </c>
      <c r="BZ288" s="70"/>
      <c r="CA288" s="767"/>
      <c r="CB288" s="796"/>
      <c r="CC288" s="767"/>
      <c r="CD288" s="796"/>
      <c r="CE288" s="767"/>
      <c r="CF288" s="780"/>
      <c r="CG288" s="612"/>
      <c r="CH288" s="780"/>
      <c r="CI288" s="612"/>
      <c r="CJ288" s="612"/>
      <c r="CK288" s="767"/>
      <c r="CL288" s="780"/>
      <c r="CM288" s="612"/>
      <c r="CN288" s="780"/>
      <c r="CO288" s="767"/>
      <c r="CP288" s="780"/>
      <c r="CQ288" s="770"/>
      <c r="CR288" s="780"/>
      <c r="CS288" s="612"/>
      <c r="CT288" s="780"/>
      <c r="CU288" s="612"/>
      <c r="CV288" s="780"/>
      <c r="CW288" s="612"/>
      <c r="CX288" s="780"/>
      <c r="CY288" s="767"/>
      <c r="CZ288" s="780"/>
      <c r="DA288" s="612"/>
      <c r="DB288" s="780"/>
      <c r="DC288" s="767"/>
      <c r="DD288" s="780"/>
      <c r="DE288" s="612"/>
      <c r="DF288" s="780"/>
      <c r="DG288" s="612"/>
      <c r="DH288" s="780"/>
      <c r="DI288" s="612"/>
      <c r="DJ288" s="780"/>
      <c r="DK288" s="612"/>
      <c r="DL288" s="780"/>
      <c r="DM288" s="612"/>
      <c r="DN288" s="780"/>
      <c r="DO288" s="612"/>
      <c r="DP288" s="780"/>
      <c r="DQ288" s="612"/>
      <c r="DR288" s="612"/>
      <c r="DS288" s="612">
        <f t="shared" ref="DS288:DS292" si="2437">SUM(DA288+DQ288+DO288+DM288+DK288+DI288+DE288+DC288+CW288+CY288+CU288+CS288+CQ288+CO288+CM288+CK288+CJ288+CI288+CG288+CC288+CA288+CE288+DG288)</f>
        <v>0</v>
      </c>
      <c r="DT288" s="84"/>
      <c r="DU288" s="424"/>
      <c r="DV288" s="424"/>
      <c r="DW288" s="424"/>
      <c r="DX288" s="424"/>
      <c r="DY288" s="424"/>
      <c r="DZ288" s="971"/>
      <c r="EA288" s="972"/>
      <c r="EB288" s="611"/>
      <c r="EC288" s="424"/>
      <c r="ED288" s="424"/>
      <c r="EE288" s="424"/>
      <c r="EF288" s="424"/>
      <c r="EG288" s="424"/>
      <c r="EH288" s="424"/>
      <c r="EI288" s="424"/>
      <c r="EJ288" s="429">
        <f t="shared" si="2194"/>
        <v>0</v>
      </c>
      <c r="EK288" s="429">
        <f t="shared" si="2195"/>
        <v>0</v>
      </c>
      <c r="EL288" s="429">
        <f t="shared" si="2196"/>
        <v>0</v>
      </c>
      <c r="EM288" s="1058">
        <f t="shared" si="2197"/>
        <v>0</v>
      </c>
      <c r="EN288" s="1058">
        <f t="shared" si="2198"/>
        <v>0</v>
      </c>
      <c r="EO288" s="1058">
        <f t="shared" si="2199"/>
        <v>0</v>
      </c>
      <c r="EP288" s="1058">
        <f t="shared" si="2200"/>
        <v>0</v>
      </c>
      <c r="EQ288" s="1058">
        <f t="shared" si="2201"/>
        <v>0</v>
      </c>
      <c r="ER288" s="1058">
        <f t="shared" si="2202"/>
        <v>0</v>
      </c>
      <c r="ES288" s="1058">
        <f t="shared" si="2203"/>
        <v>0</v>
      </c>
      <c r="ET288" s="1058">
        <f t="shared" si="2204"/>
        <v>0</v>
      </c>
      <c r="EU288" s="1058">
        <f t="shared" si="2205"/>
        <v>0</v>
      </c>
      <c r="EV288" s="1058">
        <f t="shared" si="2206"/>
        <v>0</v>
      </c>
      <c r="EW288" s="1058">
        <f t="shared" si="2207"/>
        <v>0</v>
      </c>
      <c r="EX288" s="1058">
        <f t="shared" si="2208"/>
        <v>0</v>
      </c>
      <c r="EY288" s="1058">
        <f t="shared" si="2209"/>
        <v>0</v>
      </c>
      <c r="EZ288" s="1058">
        <f t="shared" si="2210"/>
        <v>0</v>
      </c>
      <c r="FA288" s="1058">
        <f t="shared" si="2211"/>
        <v>0</v>
      </c>
      <c r="FB288" s="1058">
        <f t="shared" si="2212"/>
        <v>0</v>
      </c>
      <c r="FC288" s="1058">
        <f t="shared" si="2213"/>
        <v>0</v>
      </c>
      <c r="FD288" s="1058">
        <f t="shared" si="2214"/>
        <v>0</v>
      </c>
      <c r="FE288" s="1058">
        <f t="shared" si="2215"/>
        <v>0</v>
      </c>
      <c r="FF288" s="1058">
        <f t="shared" si="2216"/>
        <v>0</v>
      </c>
      <c r="FG288" s="1058">
        <f t="shared" si="2217"/>
        <v>0</v>
      </c>
      <c r="FH288" s="1058">
        <f t="shared" si="2218"/>
        <v>0</v>
      </c>
      <c r="FI288" s="1058">
        <f t="shared" si="2219"/>
        <v>0</v>
      </c>
      <c r="FJ288" s="1058">
        <f t="shared" si="2220"/>
        <v>0</v>
      </c>
      <c r="FK288" s="1058">
        <f t="shared" si="2221"/>
        <v>0</v>
      </c>
      <c r="FL288" s="1058">
        <f t="shared" si="2222"/>
        <v>0</v>
      </c>
      <c r="FM288" s="1058">
        <f t="shared" si="2223"/>
        <v>0</v>
      </c>
      <c r="FN288" s="1058">
        <f t="shared" si="2224"/>
        <v>0</v>
      </c>
      <c r="FO288" s="1059">
        <f t="shared" si="2225"/>
        <v>0</v>
      </c>
      <c r="FP288" s="1058">
        <f t="shared" si="2226"/>
        <v>0</v>
      </c>
      <c r="FQ288" s="1058">
        <f t="shared" si="2227"/>
        <v>0</v>
      </c>
      <c r="FR288" s="1058">
        <f t="shared" si="2228"/>
        <v>0</v>
      </c>
      <c r="FS288" s="1058">
        <f t="shared" si="2229"/>
        <v>0</v>
      </c>
      <c r="FT288" s="1058">
        <f t="shared" si="2230"/>
        <v>0</v>
      </c>
      <c r="FU288" s="1058">
        <f t="shared" si="2231"/>
        <v>0</v>
      </c>
      <c r="FV288" s="1058">
        <f t="shared" si="2232"/>
        <v>0</v>
      </c>
      <c r="FW288" s="1058">
        <f t="shared" si="2233"/>
        <v>0</v>
      </c>
      <c r="FX288" s="1058">
        <f t="shared" si="2234"/>
        <v>0</v>
      </c>
      <c r="FY288" s="1058">
        <f t="shared" si="2235"/>
        <v>0</v>
      </c>
      <c r="FZ288" s="1058">
        <f t="shared" si="2236"/>
        <v>0</v>
      </c>
      <c r="GA288" s="1058">
        <f t="shared" si="2237"/>
        <v>0</v>
      </c>
      <c r="GB288" s="1058">
        <f t="shared" si="2238"/>
        <v>0</v>
      </c>
      <c r="GC288" s="1058">
        <f t="shared" si="2239"/>
        <v>0</v>
      </c>
      <c r="GE288" s="1058">
        <v>0</v>
      </c>
      <c r="GF288" s="1058">
        <v>0</v>
      </c>
      <c r="GG288" s="424"/>
      <c r="GH288" s="424"/>
      <c r="GI288" s="424"/>
      <c r="GJ288" s="424"/>
      <c r="GL288" s="559"/>
      <c r="GM288" s="559"/>
      <c r="GN288" s="9"/>
      <c r="GO288" s="17"/>
      <c r="GP288" s="17"/>
      <c r="GQ288" s="406"/>
      <c r="GR288" s="422"/>
    </row>
    <row r="289" spans="1:200" ht="24.95" customHeight="1" x14ac:dyDescent="0.45">
      <c r="A289" s="424"/>
      <c r="B289" s="972"/>
      <c r="C289" s="959"/>
      <c r="D289" s="764"/>
      <c r="E289" s="424"/>
      <c r="F289" s="424"/>
      <c r="G289" s="424"/>
      <c r="H289" s="424"/>
      <c r="I289" s="424"/>
      <c r="J289" s="541"/>
      <c r="K289" s="424"/>
      <c r="L289" s="424"/>
      <c r="M289" s="608">
        <f t="shared" si="2410"/>
        <v>0</v>
      </c>
      <c r="N289" s="70"/>
      <c r="O289" s="852"/>
      <c r="P289" s="866"/>
      <c r="Q289" s="852"/>
      <c r="R289" s="866"/>
      <c r="S289" s="852"/>
      <c r="T289" s="866"/>
      <c r="U289" s="867"/>
      <c r="V289" s="866"/>
      <c r="W289" s="867"/>
      <c r="X289" s="852"/>
      <c r="Y289" s="852"/>
      <c r="Z289" s="866"/>
      <c r="AA289" s="867"/>
      <c r="AB289" s="866"/>
      <c r="AC289" s="852"/>
      <c r="AD289" s="866"/>
      <c r="AE289" s="855"/>
      <c r="AF289" s="866"/>
      <c r="AG289" s="867"/>
      <c r="AH289" s="866"/>
      <c r="AI289" s="867"/>
      <c r="AJ289" s="866"/>
      <c r="AK289" s="867"/>
      <c r="AL289" s="866"/>
      <c r="AM289" s="852"/>
      <c r="AN289" s="866"/>
      <c r="AO289" s="867"/>
      <c r="AP289" s="866"/>
      <c r="AQ289" s="852"/>
      <c r="AR289" s="866"/>
      <c r="AS289" s="852"/>
      <c r="AT289" s="866"/>
      <c r="AU289" s="867"/>
      <c r="AV289" s="866"/>
      <c r="AW289" s="867"/>
      <c r="AX289" s="866"/>
      <c r="AY289" s="867"/>
      <c r="AZ289" s="866"/>
      <c r="BA289" s="867"/>
      <c r="BB289" s="866"/>
      <c r="BC289" s="867"/>
      <c r="BD289" s="866"/>
      <c r="BE289" s="867"/>
      <c r="BF289" s="867"/>
      <c r="BG289" s="867">
        <f t="shared" si="2411"/>
        <v>0</v>
      </c>
      <c r="BH289" s="84"/>
      <c r="BI289" s="424"/>
      <c r="BJ289" s="49"/>
      <c r="BK289" s="49"/>
      <c r="BL289" s="49"/>
      <c r="BM289" s="424"/>
      <c r="BN289" s="972"/>
      <c r="BO289" s="959"/>
      <c r="BP289" s="764"/>
      <c r="BQ289" s="424"/>
      <c r="BR289" s="424"/>
      <c r="BS289" s="424"/>
      <c r="BT289" s="424"/>
      <c r="BU289" s="424"/>
      <c r="BV289" s="541"/>
      <c r="BW289" s="541"/>
      <c r="BX289" s="424"/>
      <c r="BY289" s="608">
        <f t="shared" si="2436"/>
        <v>0</v>
      </c>
      <c r="BZ289" s="70"/>
      <c r="CA289" s="767"/>
      <c r="CB289" s="796"/>
      <c r="CC289" s="767"/>
      <c r="CD289" s="796"/>
      <c r="CE289" s="767"/>
      <c r="CF289" s="780"/>
      <c r="CG289" s="612"/>
      <c r="CH289" s="780"/>
      <c r="CI289" s="612"/>
      <c r="CJ289" s="612"/>
      <c r="CK289" s="767"/>
      <c r="CL289" s="780"/>
      <c r="CM289" s="612"/>
      <c r="CN289" s="780"/>
      <c r="CO289" s="767"/>
      <c r="CP289" s="780"/>
      <c r="CQ289" s="770"/>
      <c r="CR289" s="780"/>
      <c r="CS289" s="612"/>
      <c r="CT289" s="780"/>
      <c r="CU289" s="612"/>
      <c r="CV289" s="780"/>
      <c r="CW289" s="612"/>
      <c r="CX289" s="780"/>
      <c r="CY289" s="767"/>
      <c r="CZ289" s="780"/>
      <c r="DA289" s="612"/>
      <c r="DB289" s="780"/>
      <c r="DC289" s="767"/>
      <c r="DD289" s="780"/>
      <c r="DE289" s="612"/>
      <c r="DF289" s="780"/>
      <c r="DG289" s="612"/>
      <c r="DH289" s="780"/>
      <c r="DI289" s="612"/>
      <c r="DJ289" s="780"/>
      <c r="DK289" s="612"/>
      <c r="DL289" s="780"/>
      <c r="DM289" s="612"/>
      <c r="DN289" s="780"/>
      <c r="DO289" s="612"/>
      <c r="DP289" s="780"/>
      <c r="DQ289" s="612"/>
      <c r="DR289" s="612"/>
      <c r="DS289" s="612">
        <f t="shared" si="2437"/>
        <v>0</v>
      </c>
      <c r="DT289" s="84"/>
      <c r="DU289" s="424"/>
      <c r="DV289" s="424"/>
      <c r="DW289" s="424"/>
      <c r="DX289" s="424"/>
      <c r="DY289" s="424"/>
      <c r="DZ289" s="972"/>
      <c r="EA289" s="959"/>
      <c r="EB289" s="764"/>
      <c r="EC289" s="424"/>
      <c r="ED289" s="424"/>
      <c r="EE289" s="424"/>
      <c r="EF289" s="424"/>
      <c r="EG289" s="424"/>
      <c r="EH289" s="424"/>
      <c r="EI289" s="424"/>
      <c r="EJ289" s="429">
        <f t="shared" si="2194"/>
        <v>0</v>
      </c>
      <c r="EK289" s="429">
        <f t="shared" si="2195"/>
        <v>0</v>
      </c>
      <c r="EL289" s="429">
        <f t="shared" si="2196"/>
        <v>0</v>
      </c>
      <c r="EM289" s="1058">
        <f t="shared" si="2197"/>
        <v>0</v>
      </c>
      <c r="EN289" s="1058">
        <f t="shared" si="2198"/>
        <v>0</v>
      </c>
      <c r="EO289" s="1058">
        <f t="shared" si="2199"/>
        <v>0</v>
      </c>
      <c r="EP289" s="1058">
        <f t="shared" si="2200"/>
        <v>0</v>
      </c>
      <c r="EQ289" s="1058">
        <f t="shared" si="2201"/>
        <v>0</v>
      </c>
      <c r="ER289" s="1058">
        <f t="shared" si="2202"/>
        <v>0</v>
      </c>
      <c r="ES289" s="1058">
        <f t="shared" si="2203"/>
        <v>0</v>
      </c>
      <c r="ET289" s="1058">
        <f t="shared" si="2204"/>
        <v>0</v>
      </c>
      <c r="EU289" s="1058">
        <f t="shared" si="2205"/>
        <v>0</v>
      </c>
      <c r="EV289" s="1058">
        <f t="shared" si="2206"/>
        <v>0</v>
      </c>
      <c r="EW289" s="1058">
        <f t="shared" si="2207"/>
        <v>0</v>
      </c>
      <c r="EX289" s="1058">
        <f t="shared" si="2208"/>
        <v>0</v>
      </c>
      <c r="EY289" s="1058">
        <f t="shared" si="2209"/>
        <v>0</v>
      </c>
      <c r="EZ289" s="1058">
        <f t="shared" si="2210"/>
        <v>0</v>
      </c>
      <c r="FA289" s="1058">
        <f t="shared" si="2211"/>
        <v>0</v>
      </c>
      <c r="FB289" s="1058">
        <f t="shared" si="2212"/>
        <v>0</v>
      </c>
      <c r="FC289" s="1058">
        <f t="shared" si="2213"/>
        <v>0</v>
      </c>
      <c r="FD289" s="1058">
        <f t="shared" si="2214"/>
        <v>0</v>
      </c>
      <c r="FE289" s="1058">
        <f t="shared" si="2215"/>
        <v>0</v>
      </c>
      <c r="FF289" s="1058">
        <f t="shared" si="2216"/>
        <v>0</v>
      </c>
      <c r="FG289" s="1058">
        <f t="shared" si="2217"/>
        <v>0</v>
      </c>
      <c r="FH289" s="1058">
        <f t="shared" si="2218"/>
        <v>0</v>
      </c>
      <c r="FI289" s="1058">
        <f t="shared" si="2219"/>
        <v>0</v>
      </c>
      <c r="FJ289" s="1058">
        <f t="shared" si="2220"/>
        <v>0</v>
      </c>
      <c r="FK289" s="1058">
        <f t="shared" si="2221"/>
        <v>0</v>
      </c>
      <c r="FL289" s="1058">
        <f t="shared" si="2222"/>
        <v>0</v>
      </c>
      <c r="FM289" s="1058">
        <f t="shared" si="2223"/>
        <v>0</v>
      </c>
      <c r="FN289" s="1058">
        <f t="shared" si="2224"/>
        <v>0</v>
      </c>
      <c r="FO289" s="1059">
        <f t="shared" si="2225"/>
        <v>0</v>
      </c>
      <c r="FP289" s="1058">
        <f t="shared" si="2226"/>
        <v>0</v>
      </c>
      <c r="FQ289" s="1058">
        <f t="shared" si="2227"/>
        <v>0</v>
      </c>
      <c r="FR289" s="1058">
        <f t="shared" si="2228"/>
        <v>0</v>
      </c>
      <c r="FS289" s="1058">
        <f t="shared" si="2229"/>
        <v>0</v>
      </c>
      <c r="FT289" s="1058">
        <f t="shared" si="2230"/>
        <v>0</v>
      </c>
      <c r="FU289" s="1058">
        <f t="shared" si="2231"/>
        <v>0</v>
      </c>
      <c r="FV289" s="1058">
        <f t="shared" si="2232"/>
        <v>0</v>
      </c>
      <c r="FW289" s="1058">
        <f t="shared" si="2233"/>
        <v>0</v>
      </c>
      <c r="FX289" s="1058">
        <f t="shared" si="2234"/>
        <v>0</v>
      </c>
      <c r="FY289" s="1058">
        <f t="shared" si="2235"/>
        <v>0</v>
      </c>
      <c r="FZ289" s="1058">
        <f t="shared" si="2236"/>
        <v>0</v>
      </c>
      <c r="GA289" s="1058">
        <f t="shared" si="2237"/>
        <v>0</v>
      </c>
      <c r="GB289" s="1058">
        <f t="shared" si="2238"/>
        <v>0</v>
      </c>
      <c r="GC289" s="1058">
        <f t="shared" si="2239"/>
        <v>0</v>
      </c>
      <c r="GE289" s="1058">
        <v>0</v>
      </c>
      <c r="GF289" s="1058">
        <v>0</v>
      </c>
      <c r="GG289" s="424"/>
      <c r="GH289" s="424"/>
      <c r="GI289" s="424"/>
      <c r="GJ289" s="424"/>
      <c r="GL289" s="559"/>
      <c r="GM289" s="559"/>
      <c r="GN289" s="426"/>
      <c r="GO289" s="406"/>
      <c r="GP289" s="406"/>
      <c r="GQ289" s="406"/>
      <c r="GR289" s="422"/>
    </row>
    <row r="290" spans="1:200" ht="24.95" customHeight="1" x14ac:dyDescent="0.45">
      <c r="A290" s="424"/>
      <c r="B290" s="972"/>
      <c r="C290" s="959"/>
      <c r="D290" s="764"/>
      <c r="E290" s="424"/>
      <c r="F290" s="424"/>
      <c r="G290" s="424"/>
      <c r="H290" s="424"/>
      <c r="I290" s="424"/>
      <c r="J290" s="541"/>
      <c r="K290" s="424"/>
      <c r="L290" s="424"/>
      <c r="M290" s="608">
        <f t="shared" si="2410"/>
        <v>0</v>
      </c>
      <c r="N290" s="70"/>
      <c r="O290" s="852"/>
      <c r="P290" s="866"/>
      <c r="Q290" s="852"/>
      <c r="R290" s="866"/>
      <c r="S290" s="852"/>
      <c r="T290" s="866"/>
      <c r="U290" s="867"/>
      <c r="V290" s="866"/>
      <c r="W290" s="867"/>
      <c r="X290" s="852"/>
      <c r="Y290" s="852"/>
      <c r="Z290" s="866"/>
      <c r="AA290" s="867"/>
      <c r="AB290" s="866"/>
      <c r="AC290" s="852"/>
      <c r="AD290" s="866"/>
      <c r="AE290" s="855"/>
      <c r="AF290" s="866"/>
      <c r="AG290" s="867"/>
      <c r="AH290" s="866"/>
      <c r="AI290" s="867"/>
      <c r="AJ290" s="866"/>
      <c r="AK290" s="867"/>
      <c r="AL290" s="866"/>
      <c r="AM290" s="852"/>
      <c r="AN290" s="866"/>
      <c r="AO290" s="867"/>
      <c r="AP290" s="866"/>
      <c r="AQ290" s="852"/>
      <c r="AR290" s="866"/>
      <c r="AS290" s="852"/>
      <c r="AT290" s="866"/>
      <c r="AU290" s="867"/>
      <c r="AV290" s="866"/>
      <c r="AW290" s="867"/>
      <c r="AX290" s="866"/>
      <c r="AY290" s="867"/>
      <c r="AZ290" s="866"/>
      <c r="BA290" s="867"/>
      <c r="BB290" s="866"/>
      <c r="BC290" s="867"/>
      <c r="BD290" s="866"/>
      <c r="BE290" s="867"/>
      <c r="BF290" s="867"/>
      <c r="BG290" s="867">
        <f t="shared" si="2411"/>
        <v>0</v>
      </c>
      <c r="BH290" s="84"/>
      <c r="BI290" s="424"/>
      <c r="BJ290" s="49"/>
      <c r="BK290" s="49"/>
      <c r="BL290" s="49"/>
      <c r="BM290" s="424"/>
      <c r="BN290" s="972"/>
      <c r="BO290" s="959"/>
      <c r="BP290" s="764"/>
      <c r="BQ290" s="424"/>
      <c r="BR290" s="424"/>
      <c r="BS290" s="424"/>
      <c r="BT290" s="424"/>
      <c r="BU290" s="424"/>
      <c r="BV290" s="541"/>
      <c r="BW290" s="541"/>
      <c r="BX290" s="424"/>
      <c r="BY290" s="608">
        <f t="shared" si="2436"/>
        <v>0</v>
      </c>
      <c r="BZ290" s="70"/>
      <c r="CA290" s="767"/>
      <c r="CB290" s="796"/>
      <c r="CC290" s="767"/>
      <c r="CD290" s="796"/>
      <c r="CE290" s="767"/>
      <c r="CF290" s="780"/>
      <c r="CG290" s="612"/>
      <c r="CH290" s="780"/>
      <c r="CI290" s="612"/>
      <c r="CJ290" s="612"/>
      <c r="CK290" s="767"/>
      <c r="CL290" s="780"/>
      <c r="CM290" s="612"/>
      <c r="CN290" s="780"/>
      <c r="CO290" s="767"/>
      <c r="CP290" s="780"/>
      <c r="CQ290" s="770"/>
      <c r="CR290" s="780"/>
      <c r="CS290" s="612"/>
      <c r="CT290" s="780"/>
      <c r="CU290" s="612"/>
      <c r="CV290" s="780"/>
      <c r="CW290" s="612"/>
      <c r="CX290" s="780"/>
      <c r="CY290" s="767"/>
      <c r="CZ290" s="780"/>
      <c r="DA290" s="612"/>
      <c r="DB290" s="780"/>
      <c r="DC290" s="767"/>
      <c r="DD290" s="780"/>
      <c r="DE290" s="612"/>
      <c r="DF290" s="780"/>
      <c r="DG290" s="612"/>
      <c r="DH290" s="780"/>
      <c r="DI290" s="612"/>
      <c r="DJ290" s="780"/>
      <c r="DK290" s="612"/>
      <c r="DL290" s="780"/>
      <c r="DM290" s="612"/>
      <c r="DN290" s="780"/>
      <c r="DO290" s="612"/>
      <c r="DP290" s="780"/>
      <c r="DQ290" s="612"/>
      <c r="DR290" s="612"/>
      <c r="DS290" s="612">
        <f t="shared" si="2437"/>
        <v>0</v>
      </c>
      <c r="DT290" s="84"/>
      <c r="DU290" s="424"/>
      <c r="DV290" s="424"/>
      <c r="DW290" s="424"/>
      <c r="DX290" s="424"/>
      <c r="DY290" s="424"/>
      <c r="DZ290" s="972"/>
      <c r="EA290" s="959"/>
      <c r="EB290" s="764"/>
      <c r="EC290" s="424"/>
      <c r="ED290" s="424"/>
      <c r="EE290" s="424"/>
      <c r="EF290" s="424"/>
      <c r="EG290" s="424"/>
      <c r="EH290" s="424"/>
      <c r="EI290" s="424"/>
      <c r="EJ290" s="429">
        <f t="shared" si="2194"/>
        <v>0</v>
      </c>
      <c r="EK290" s="429">
        <f t="shared" si="2195"/>
        <v>0</v>
      </c>
      <c r="EL290" s="429">
        <f t="shared" si="2196"/>
        <v>0</v>
      </c>
      <c r="EM290" s="1058">
        <f t="shared" si="2197"/>
        <v>0</v>
      </c>
      <c r="EN290" s="1058">
        <f t="shared" si="2198"/>
        <v>0</v>
      </c>
      <c r="EO290" s="1058">
        <f t="shared" si="2199"/>
        <v>0</v>
      </c>
      <c r="EP290" s="1058">
        <f t="shared" si="2200"/>
        <v>0</v>
      </c>
      <c r="EQ290" s="1058">
        <f t="shared" si="2201"/>
        <v>0</v>
      </c>
      <c r="ER290" s="1058">
        <f t="shared" si="2202"/>
        <v>0</v>
      </c>
      <c r="ES290" s="1058">
        <f t="shared" si="2203"/>
        <v>0</v>
      </c>
      <c r="ET290" s="1058">
        <f t="shared" si="2204"/>
        <v>0</v>
      </c>
      <c r="EU290" s="1058">
        <f t="shared" si="2205"/>
        <v>0</v>
      </c>
      <c r="EV290" s="1058">
        <f t="shared" si="2206"/>
        <v>0</v>
      </c>
      <c r="EW290" s="1058">
        <f t="shared" si="2207"/>
        <v>0</v>
      </c>
      <c r="EX290" s="1058">
        <f t="shared" si="2208"/>
        <v>0</v>
      </c>
      <c r="EY290" s="1058">
        <f t="shared" si="2209"/>
        <v>0</v>
      </c>
      <c r="EZ290" s="1058">
        <f t="shared" si="2210"/>
        <v>0</v>
      </c>
      <c r="FA290" s="1058">
        <f t="shared" si="2211"/>
        <v>0</v>
      </c>
      <c r="FB290" s="1058">
        <f t="shared" si="2212"/>
        <v>0</v>
      </c>
      <c r="FC290" s="1058">
        <f t="shared" si="2213"/>
        <v>0</v>
      </c>
      <c r="FD290" s="1058">
        <f t="shared" si="2214"/>
        <v>0</v>
      </c>
      <c r="FE290" s="1058">
        <f t="shared" si="2215"/>
        <v>0</v>
      </c>
      <c r="FF290" s="1058">
        <f t="shared" si="2216"/>
        <v>0</v>
      </c>
      <c r="FG290" s="1058">
        <f t="shared" si="2217"/>
        <v>0</v>
      </c>
      <c r="FH290" s="1058">
        <f t="shared" si="2218"/>
        <v>0</v>
      </c>
      <c r="FI290" s="1058">
        <f t="shared" si="2219"/>
        <v>0</v>
      </c>
      <c r="FJ290" s="1058">
        <f t="shared" si="2220"/>
        <v>0</v>
      </c>
      <c r="FK290" s="1058">
        <f t="shared" si="2221"/>
        <v>0</v>
      </c>
      <c r="FL290" s="1058">
        <f t="shared" si="2222"/>
        <v>0</v>
      </c>
      <c r="FM290" s="1058">
        <f t="shared" si="2223"/>
        <v>0</v>
      </c>
      <c r="FN290" s="1058">
        <f t="shared" si="2224"/>
        <v>0</v>
      </c>
      <c r="FO290" s="1059">
        <f t="shared" si="2225"/>
        <v>0</v>
      </c>
      <c r="FP290" s="1058">
        <f t="shared" si="2226"/>
        <v>0</v>
      </c>
      <c r="FQ290" s="1058">
        <f t="shared" si="2227"/>
        <v>0</v>
      </c>
      <c r="FR290" s="1058">
        <f t="shared" si="2228"/>
        <v>0</v>
      </c>
      <c r="FS290" s="1058">
        <f t="shared" si="2229"/>
        <v>0</v>
      </c>
      <c r="FT290" s="1058">
        <f t="shared" si="2230"/>
        <v>0</v>
      </c>
      <c r="FU290" s="1058">
        <f t="shared" si="2231"/>
        <v>0</v>
      </c>
      <c r="FV290" s="1058">
        <f t="shared" si="2232"/>
        <v>0</v>
      </c>
      <c r="FW290" s="1058">
        <f t="shared" si="2233"/>
        <v>0</v>
      </c>
      <c r="FX290" s="1058">
        <f t="shared" si="2234"/>
        <v>0</v>
      </c>
      <c r="FY290" s="1058">
        <f t="shared" si="2235"/>
        <v>0</v>
      </c>
      <c r="FZ290" s="1058">
        <f t="shared" si="2236"/>
        <v>0</v>
      </c>
      <c r="GA290" s="1058">
        <f t="shared" si="2237"/>
        <v>0</v>
      </c>
      <c r="GB290" s="1058">
        <f t="shared" si="2238"/>
        <v>0</v>
      </c>
      <c r="GC290" s="1058">
        <f t="shared" si="2239"/>
        <v>0</v>
      </c>
      <c r="GE290" s="1058">
        <v>0</v>
      </c>
      <c r="GF290" s="1058">
        <v>0</v>
      </c>
      <c r="GG290" s="424"/>
      <c r="GH290" s="424"/>
      <c r="GI290" s="424"/>
      <c r="GJ290" s="424"/>
      <c r="GL290" s="559"/>
      <c r="GM290" s="559"/>
      <c r="GN290" s="426"/>
      <c r="GO290" s="406"/>
      <c r="GP290" s="406"/>
      <c r="GQ290" s="406"/>
      <c r="GR290" s="422"/>
    </row>
    <row r="291" spans="1:200" ht="24.95" customHeight="1" x14ac:dyDescent="0.45">
      <c r="A291" s="424"/>
      <c r="B291" s="972"/>
      <c r="C291" s="959"/>
      <c r="D291" s="764"/>
      <c r="E291" s="424"/>
      <c r="F291" s="424"/>
      <c r="G291" s="424"/>
      <c r="H291" s="424"/>
      <c r="I291" s="424"/>
      <c r="J291" s="541"/>
      <c r="K291" s="424"/>
      <c r="L291" s="424"/>
      <c r="M291" s="608">
        <f t="shared" si="2410"/>
        <v>0</v>
      </c>
      <c r="N291" s="70"/>
      <c r="O291" s="852"/>
      <c r="P291" s="866"/>
      <c r="Q291" s="852"/>
      <c r="R291" s="866"/>
      <c r="S291" s="852"/>
      <c r="T291" s="866"/>
      <c r="U291" s="867"/>
      <c r="V291" s="866"/>
      <c r="W291" s="867"/>
      <c r="X291" s="852"/>
      <c r="Y291" s="852"/>
      <c r="Z291" s="866"/>
      <c r="AA291" s="867"/>
      <c r="AB291" s="866"/>
      <c r="AC291" s="852"/>
      <c r="AD291" s="866"/>
      <c r="AE291" s="855"/>
      <c r="AF291" s="866"/>
      <c r="AG291" s="867"/>
      <c r="AH291" s="866"/>
      <c r="AI291" s="867"/>
      <c r="AJ291" s="866"/>
      <c r="AK291" s="867"/>
      <c r="AL291" s="866"/>
      <c r="AM291" s="852"/>
      <c r="AN291" s="866"/>
      <c r="AO291" s="867"/>
      <c r="AP291" s="866"/>
      <c r="AQ291" s="852"/>
      <c r="AR291" s="866"/>
      <c r="AS291" s="852"/>
      <c r="AT291" s="866"/>
      <c r="AU291" s="867"/>
      <c r="AV291" s="866"/>
      <c r="AW291" s="867"/>
      <c r="AX291" s="866"/>
      <c r="AY291" s="867"/>
      <c r="AZ291" s="866"/>
      <c r="BA291" s="867"/>
      <c r="BB291" s="866"/>
      <c r="BC291" s="867"/>
      <c r="BD291" s="866"/>
      <c r="BE291" s="867"/>
      <c r="BF291" s="867"/>
      <c r="BG291" s="867">
        <f t="shared" si="2411"/>
        <v>0</v>
      </c>
      <c r="BH291" s="84"/>
      <c r="BI291" s="424"/>
      <c r="BJ291" s="49"/>
      <c r="BK291" s="49"/>
      <c r="BL291" s="49"/>
      <c r="BM291" s="424"/>
      <c r="BN291" s="972"/>
      <c r="BO291" s="959"/>
      <c r="BP291" s="764"/>
      <c r="BQ291" s="424"/>
      <c r="BR291" s="424"/>
      <c r="BS291" s="424"/>
      <c r="BT291" s="424"/>
      <c r="BU291" s="424"/>
      <c r="BV291" s="541"/>
      <c r="BW291" s="541"/>
      <c r="BX291" s="424"/>
      <c r="BY291" s="608">
        <f t="shared" si="2436"/>
        <v>0</v>
      </c>
      <c r="BZ291" s="70"/>
      <c r="CA291" s="767"/>
      <c r="CB291" s="796"/>
      <c r="CC291" s="767"/>
      <c r="CD291" s="796"/>
      <c r="CE291" s="767"/>
      <c r="CF291" s="780"/>
      <c r="CG291" s="612"/>
      <c r="CH291" s="780"/>
      <c r="CI291" s="612"/>
      <c r="CJ291" s="612"/>
      <c r="CK291" s="767"/>
      <c r="CL291" s="780"/>
      <c r="CM291" s="612"/>
      <c r="CN291" s="780"/>
      <c r="CO291" s="767"/>
      <c r="CP291" s="780"/>
      <c r="CQ291" s="770"/>
      <c r="CR291" s="780"/>
      <c r="CS291" s="612"/>
      <c r="CT291" s="780"/>
      <c r="CU291" s="612"/>
      <c r="CV291" s="780"/>
      <c r="CW291" s="612"/>
      <c r="CX291" s="780"/>
      <c r="CY291" s="767"/>
      <c r="CZ291" s="780"/>
      <c r="DA291" s="612"/>
      <c r="DB291" s="780"/>
      <c r="DC291" s="767"/>
      <c r="DD291" s="780"/>
      <c r="DE291" s="612"/>
      <c r="DF291" s="780"/>
      <c r="DG291" s="612"/>
      <c r="DH291" s="780"/>
      <c r="DI291" s="612"/>
      <c r="DJ291" s="780"/>
      <c r="DK291" s="612"/>
      <c r="DL291" s="780"/>
      <c r="DM291" s="612"/>
      <c r="DN291" s="780"/>
      <c r="DO291" s="612"/>
      <c r="DP291" s="780"/>
      <c r="DQ291" s="612"/>
      <c r="DR291" s="612"/>
      <c r="DS291" s="612">
        <f t="shared" si="2437"/>
        <v>0</v>
      </c>
      <c r="DT291" s="84"/>
      <c r="DU291" s="424"/>
      <c r="DV291" s="424"/>
      <c r="DW291" s="424"/>
      <c r="DX291" s="424"/>
      <c r="DY291" s="424"/>
      <c r="DZ291" s="972"/>
      <c r="EA291" s="959"/>
      <c r="EB291" s="764"/>
      <c r="EC291" s="424"/>
      <c r="ED291" s="424"/>
      <c r="EE291" s="424"/>
      <c r="EF291" s="424"/>
      <c r="EG291" s="424"/>
      <c r="EH291" s="424"/>
      <c r="EI291" s="424"/>
      <c r="EJ291" s="429">
        <f t="shared" si="2194"/>
        <v>0</v>
      </c>
      <c r="EK291" s="429">
        <f t="shared" si="2195"/>
        <v>0</v>
      </c>
      <c r="EL291" s="429">
        <f t="shared" si="2196"/>
        <v>0</v>
      </c>
      <c r="EM291" s="1058">
        <f t="shared" si="2197"/>
        <v>0</v>
      </c>
      <c r="EN291" s="1058">
        <f t="shared" si="2198"/>
        <v>0</v>
      </c>
      <c r="EO291" s="1058">
        <f t="shared" si="2199"/>
        <v>0</v>
      </c>
      <c r="EP291" s="1058">
        <f t="shared" si="2200"/>
        <v>0</v>
      </c>
      <c r="EQ291" s="1058">
        <f t="shared" si="2201"/>
        <v>0</v>
      </c>
      <c r="ER291" s="1058">
        <f t="shared" si="2202"/>
        <v>0</v>
      </c>
      <c r="ES291" s="1058">
        <f t="shared" si="2203"/>
        <v>0</v>
      </c>
      <c r="ET291" s="1058">
        <f t="shared" si="2204"/>
        <v>0</v>
      </c>
      <c r="EU291" s="1058">
        <f t="shared" si="2205"/>
        <v>0</v>
      </c>
      <c r="EV291" s="1058">
        <f t="shared" si="2206"/>
        <v>0</v>
      </c>
      <c r="EW291" s="1058">
        <f t="shared" si="2207"/>
        <v>0</v>
      </c>
      <c r="EX291" s="1058">
        <f t="shared" si="2208"/>
        <v>0</v>
      </c>
      <c r="EY291" s="1058">
        <f t="shared" si="2209"/>
        <v>0</v>
      </c>
      <c r="EZ291" s="1058">
        <f t="shared" si="2210"/>
        <v>0</v>
      </c>
      <c r="FA291" s="1058">
        <f t="shared" si="2211"/>
        <v>0</v>
      </c>
      <c r="FB291" s="1058">
        <f t="shared" si="2212"/>
        <v>0</v>
      </c>
      <c r="FC291" s="1058">
        <f t="shared" si="2213"/>
        <v>0</v>
      </c>
      <c r="FD291" s="1058">
        <f t="shared" si="2214"/>
        <v>0</v>
      </c>
      <c r="FE291" s="1058">
        <f t="shared" si="2215"/>
        <v>0</v>
      </c>
      <c r="FF291" s="1058">
        <f t="shared" si="2216"/>
        <v>0</v>
      </c>
      <c r="FG291" s="1058">
        <f t="shared" si="2217"/>
        <v>0</v>
      </c>
      <c r="FH291" s="1058">
        <f t="shared" si="2218"/>
        <v>0</v>
      </c>
      <c r="FI291" s="1058">
        <f t="shared" si="2219"/>
        <v>0</v>
      </c>
      <c r="FJ291" s="1058">
        <f t="shared" si="2220"/>
        <v>0</v>
      </c>
      <c r="FK291" s="1058">
        <f t="shared" si="2221"/>
        <v>0</v>
      </c>
      <c r="FL291" s="1058">
        <f t="shared" si="2222"/>
        <v>0</v>
      </c>
      <c r="FM291" s="1058">
        <f t="shared" si="2223"/>
        <v>0</v>
      </c>
      <c r="FN291" s="1058">
        <f t="shared" si="2224"/>
        <v>0</v>
      </c>
      <c r="FO291" s="1059">
        <f t="shared" si="2225"/>
        <v>0</v>
      </c>
      <c r="FP291" s="1058">
        <f t="shared" si="2226"/>
        <v>0</v>
      </c>
      <c r="FQ291" s="1058">
        <f t="shared" si="2227"/>
        <v>0</v>
      </c>
      <c r="FR291" s="1058">
        <f t="shared" si="2228"/>
        <v>0</v>
      </c>
      <c r="FS291" s="1058">
        <f t="shared" si="2229"/>
        <v>0</v>
      </c>
      <c r="FT291" s="1058">
        <f t="shared" si="2230"/>
        <v>0</v>
      </c>
      <c r="FU291" s="1058">
        <f t="shared" si="2231"/>
        <v>0</v>
      </c>
      <c r="FV291" s="1058">
        <f t="shared" si="2232"/>
        <v>0</v>
      </c>
      <c r="FW291" s="1058">
        <f t="shared" si="2233"/>
        <v>0</v>
      </c>
      <c r="FX291" s="1058">
        <f t="shared" si="2234"/>
        <v>0</v>
      </c>
      <c r="FY291" s="1058">
        <f t="shared" si="2235"/>
        <v>0</v>
      </c>
      <c r="FZ291" s="1058">
        <f t="shared" si="2236"/>
        <v>0</v>
      </c>
      <c r="GA291" s="1058">
        <f t="shared" si="2237"/>
        <v>0</v>
      </c>
      <c r="GB291" s="1058">
        <f t="shared" si="2238"/>
        <v>0</v>
      </c>
      <c r="GC291" s="1058">
        <f t="shared" si="2239"/>
        <v>0</v>
      </c>
      <c r="GE291" s="1058">
        <v>0</v>
      </c>
      <c r="GF291" s="1058">
        <v>0</v>
      </c>
      <c r="GG291" s="424"/>
      <c r="GH291" s="424"/>
      <c r="GI291" s="424"/>
      <c r="GJ291" s="424"/>
      <c r="GL291" s="559"/>
      <c r="GM291" s="559"/>
      <c r="GN291" s="426"/>
      <c r="GO291" s="406"/>
      <c r="GP291" s="406"/>
      <c r="GQ291" s="406"/>
      <c r="GR291" s="422"/>
    </row>
    <row r="292" spans="1:200" ht="24.95" customHeight="1" x14ac:dyDescent="0.45">
      <c r="A292" s="424"/>
      <c r="B292" s="972"/>
      <c r="C292" s="959"/>
      <c r="D292" s="764"/>
      <c r="E292" s="424"/>
      <c r="F292" s="424"/>
      <c r="G292" s="424"/>
      <c r="H292" s="424"/>
      <c r="I292" s="424"/>
      <c r="J292" s="541"/>
      <c r="K292" s="424"/>
      <c r="L292" s="424"/>
      <c r="M292" s="608">
        <f t="shared" si="2410"/>
        <v>0</v>
      </c>
      <c r="N292" s="70"/>
      <c r="O292" s="852"/>
      <c r="P292" s="866"/>
      <c r="Q292" s="852"/>
      <c r="R292" s="866"/>
      <c r="S292" s="852"/>
      <c r="T292" s="866"/>
      <c r="U292" s="867"/>
      <c r="V292" s="866"/>
      <c r="W292" s="867"/>
      <c r="X292" s="852"/>
      <c r="Y292" s="852"/>
      <c r="Z292" s="866"/>
      <c r="AA292" s="867"/>
      <c r="AB292" s="866"/>
      <c r="AC292" s="852"/>
      <c r="AD292" s="866"/>
      <c r="AE292" s="855"/>
      <c r="AF292" s="866"/>
      <c r="AG292" s="867"/>
      <c r="AH292" s="866"/>
      <c r="AI292" s="867"/>
      <c r="AJ292" s="866"/>
      <c r="AK292" s="867"/>
      <c r="AL292" s="866"/>
      <c r="AM292" s="852"/>
      <c r="AN292" s="866"/>
      <c r="AO292" s="867"/>
      <c r="AP292" s="866"/>
      <c r="AQ292" s="852"/>
      <c r="AR292" s="866"/>
      <c r="AS292" s="852"/>
      <c r="AT292" s="866"/>
      <c r="AU292" s="867"/>
      <c r="AV292" s="866"/>
      <c r="AW292" s="867"/>
      <c r="AX292" s="866"/>
      <c r="AY292" s="867"/>
      <c r="AZ292" s="866"/>
      <c r="BA292" s="867"/>
      <c r="BB292" s="866"/>
      <c r="BC292" s="867"/>
      <c r="BD292" s="866"/>
      <c r="BE292" s="867"/>
      <c r="BF292" s="867"/>
      <c r="BG292" s="867">
        <f t="shared" si="2411"/>
        <v>0</v>
      </c>
      <c r="BH292" s="84"/>
      <c r="BI292" s="424"/>
      <c r="BJ292" s="49"/>
      <c r="BK292" s="49"/>
      <c r="BL292" s="49"/>
      <c r="BM292" s="424"/>
      <c r="BN292" s="972"/>
      <c r="BO292" s="959"/>
      <c r="BP292" s="764"/>
      <c r="BQ292" s="424"/>
      <c r="BR292" s="424"/>
      <c r="BS292" s="424"/>
      <c r="BT292" s="424"/>
      <c r="BU292" s="424"/>
      <c r="BV292" s="541"/>
      <c r="BW292" s="541"/>
      <c r="BX292" s="424"/>
      <c r="BY292" s="608">
        <f t="shared" si="2436"/>
        <v>0</v>
      </c>
      <c r="BZ292" s="70"/>
      <c r="CA292" s="767"/>
      <c r="CB292" s="796"/>
      <c r="CC292" s="767"/>
      <c r="CD292" s="796"/>
      <c r="CE292" s="767"/>
      <c r="CF292" s="780"/>
      <c r="CG292" s="612"/>
      <c r="CH292" s="780"/>
      <c r="CI292" s="612"/>
      <c r="CJ292" s="612"/>
      <c r="CK292" s="767"/>
      <c r="CL292" s="780"/>
      <c r="CM292" s="612"/>
      <c r="CN292" s="780"/>
      <c r="CO292" s="767"/>
      <c r="CP292" s="780"/>
      <c r="CQ292" s="770"/>
      <c r="CR292" s="780"/>
      <c r="CS292" s="612"/>
      <c r="CT292" s="780"/>
      <c r="CU292" s="612"/>
      <c r="CV292" s="780"/>
      <c r="CW292" s="612"/>
      <c r="CX292" s="780"/>
      <c r="CY292" s="767"/>
      <c r="CZ292" s="780"/>
      <c r="DA292" s="612"/>
      <c r="DB292" s="780"/>
      <c r="DC292" s="767"/>
      <c r="DD292" s="780"/>
      <c r="DE292" s="612"/>
      <c r="DF292" s="780"/>
      <c r="DG292" s="612"/>
      <c r="DH292" s="780"/>
      <c r="DI292" s="612"/>
      <c r="DJ292" s="780"/>
      <c r="DK292" s="612"/>
      <c r="DL292" s="780"/>
      <c r="DM292" s="612"/>
      <c r="DN292" s="780"/>
      <c r="DO292" s="612"/>
      <c r="DP292" s="780"/>
      <c r="DQ292" s="612"/>
      <c r="DR292" s="612"/>
      <c r="DS292" s="612">
        <f t="shared" si="2437"/>
        <v>0</v>
      </c>
      <c r="DT292" s="84"/>
      <c r="DU292" s="424"/>
      <c r="DV292" s="424"/>
      <c r="DW292" s="424"/>
      <c r="DX292" s="424"/>
      <c r="DY292" s="424"/>
      <c r="DZ292" s="972"/>
      <c r="EA292" s="959"/>
      <c r="EB292" s="764"/>
      <c r="EC292" s="424"/>
      <c r="ED292" s="424"/>
      <c r="EE292" s="424"/>
      <c r="EF292" s="424"/>
      <c r="EG292" s="424"/>
      <c r="EH292" s="424"/>
      <c r="EI292" s="424"/>
      <c r="EJ292" s="429">
        <f t="shared" si="2194"/>
        <v>0</v>
      </c>
      <c r="EK292" s="429">
        <f t="shared" si="2195"/>
        <v>0</v>
      </c>
      <c r="EL292" s="429">
        <f t="shared" si="2196"/>
        <v>0</v>
      </c>
      <c r="EM292" s="1058">
        <f t="shared" si="2197"/>
        <v>0</v>
      </c>
      <c r="EN292" s="1058">
        <f t="shared" si="2198"/>
        <v>0</v>
      </c>
      <c r="EO292" s="1058">
        <f t="shared" si="2199"/>
        <v>0</v>
      </c>
      <c r="EP292" s="1058">
        <f t="shared" si="2200"/>
        <v>0</v>
      </c>
      <c r="EQ292" s="1058">
        <f t="shared" si="2201"/>
        <v>0</v>
      </c>
      <c r="ER292" s="1058">
        <f t="shared" si="2202"/>
        <v>0</v>
      </c>
      <c r="ES292" s="1058">
        <f t="shared" si="2203"/>
        <v>0</v>
      </c>
      <c r="ET292" s="1058">
        <f t="shared" si="2204"/>
        <v>0</v>
      </c>
      <c r="EU292" s="1058">
        <f t="shared" si="2205"/>
        <v>0</v>
      </c>
      <c r="EV292" s="1058">
        <f t="shared" si="2206"/>
        <v>0</v>
      </c>
      <c r="EW292" s="1058">
        <f t="shared" si="2207"/>
        <v>0</v>
      </c>
      <c r="EX292" s="1058">
        <f t="shared" si="2208"/>
        <v>0</v>
      </c>
      <c r="EY292" s="1058">
        <f t="shared" si="2209"/>
        <v>0</v>
      </c>
      <c r="EZ292" s="1058">
        <f t="shared" si="2210"/>
        <v>0</v>
      </c>
      <c r="FA292" s="1058">
        <f t="shared" si="2211"/>
        <v>0</v>
      </c>
      <c r="FB292" s="1058">
        <f t="shared" si="2212"/>
        <v>0</v>
      </c>
      <c r="FC292" s="1058">
        <f t="shared" si="2213"/>
        <v>0</v>
      </c>
      <c r="FD292" s="1058">
        <f t="shared" si="2214"/>
        <v>0</v>
      </c>
      <c r="FE292" s="1058">
        <f t="shared" si="2215"/>
        <v>0</v>
      </c>
      <c r="FF292" s="1058">
        <f t="shared" si="2216"/>
        <v>0</v>
      </c>
      <c r="FG292" s="1058">
        <f t="shared" si="2217"/>
        <v>0</v>
      </c>
      <c r="FH292" s="1058">
        <f t="shared" si="2218"/>
        <v>0</v>
      </c>
      <c r="FI292" s="1058">
        <f t="shared" si="2219"/>
        <v>0</v>
      </c>
      <c r="FJ292" s="1058">
        <f t="shared" si="2220"/>
        <v>0</v>
      </c>
      <c r="FK292" s="1058">
        <f t="shared" si="2221"/>
        <v>0</v>
      </c>
      <c r="FL292" s="1058">
        <f t="shared" si="2222"/>
        <v>0</v>
      </c>
      <c r="FM292" s="1058">
        <f t="shared" si="2223"/>
        <v>0</v>
      </c>
      <c r="FN292" s="1058">
        <f t="shared" si="2224"/>
        <v>0</v>
      </c>
      <c r="FO292" s="1059">
        <f t="shared" si="2225"/>
        <v>0</v>
      </c>
      <c r="FP292" s="1058">
        <f t="shared" si="2226"/>
        <v>0</v>
      </c>
      <c r="FQ292" s="1058">
        <f t="shared" si="2227"/>
        <v>0</v>
      </c>
      <c r="FR292" s="1058">
        <f t="shared" si="2228"/>
        <v>0</v>
      </c>
      <c r="FS292" s="1058">
        <f t="shared" si="2229"/>
        <v>0</v>
      </c>
      <c r="FT292" s="1058">
        <f t="shared" si="2230"/>
        <v>0</v>
      </c>
      <c r="FU292" s="1058">
        <f t="shared" si="2231"/>
        <v>0</v>
      </c>
      <c r="FV292" s="1058">
        <f t="shared" si="2232"/>
        <v>0</v>
      </c>
      <c r="FW292" s="1058">
        <f t="shared" si="2233"/>
        <v>0</v>
      </c>
      <c r="FX292" s="1058">
        <f t="shared" si="2234"/>
        <v>0</v>
      </c>
      <c r="FY292" s="1058">
        <f t="shared" si="2235"/>
        <v>0</v>
      </c>
      <c r="FZ292" s="1058">
        <f t="shared" si="2236"/>
        <v>0</v>
      </c>
      <c r="GA292" s="1058">
        <f t="shared" si="2237"/>
        <v>0</v>
      </c>
      <c r="GB292" s="1058">
        <f t="shared" si="2238"/>
        <v>0</v>
      </c>
      <c r="GC292" s="1058">
        <f t="shared" si="2239"/>
        <v>0</v>
      </c>
      <c r="GE292" s="1058">
        <v>0</v>
      </c>
      <c r="GF292" s="1058">
        <v>0</v>
      </c>
      <c r="GG292" s="424"/>
      <c r="GH292" s="424"/>
      <c r="GI292" s="424"/>
      <c r="GJ292" s="424"/>
      <c r="GL292" s="559"/>
      <c r="GM292" s="559"/>
      <c r="GN292" s="426"/>
      <c r="GO292" s="406"/>
      <c r="GP292" s="406"/>
      <c r="GQ292" s="406"/>
      <c r="GR292" s="422"/>
    </row>
    <row r="293" spans="1:200" s="542" customFormat="1" ht="24.75" customHeight="1" x14ac:dyDescent="0.45">
      <c r="A293" s="541">
        <v>21</v>
      </c>
      <c r="B293" s="974" t="s">
        <v>670</v>
      </c>
      <c r="C293" s="975" t="s">
        <v>654</v>
      </c>
      <c r="D293" s="927">
        <v>1</v>
      </c>
      <c r="E293" s="541"/>
      <c r="F293" s="541"/>
      <c r="G293" s="541"/>
      <c r="H293" s="541"/>
      <c r="I293" s="541"/>
      <c r="J293" s="541"/>
      <c r="K293" s="541"/>
      <c r="L293" s="540">
        <f>SUM(L294:L303)</f>
        <v>180</v>
      </c>
      <c r="M293" s="540">
        <f>SUM(M294:M303)</f>
        <v>108</v>
      </c>
      <c r="N293" s="540">
        <f>SUM(N294:N303)</f>
        <v>0</v>
      </c>
      <c r="O293" s="765">
        <f t="shared" ref="O293:BG293" si="2438">SUM(O294:O309)</f>
        <v>0</v>
      </c>
      <c r="P293" s="765">
        <f t="shared" si="2438"/>
        <v>18</v>
      </c>
      <c r="Q293" s="765">
        <f t="shared" si="2438"/>
        <v>24</v>
      </c>
      <c r="R293" s="765">
        <f t="shared" si="2438"/>
        <v>90</v>
      </c>
      <c r="S293" s="765">
        <f t="shared" si="2438"/>
        <v>120</v>
      </c>
      <c r="T293" s="765">
        <f t="shared" si="2438"/>
        <v>0</v>
      </c>
      <c r="U293" s="765">
        <f t="shared" si="2438"/>
        <v>0</v>
      </c>
      <c r="V293" s="765">
        <f t="shared" si="2438"/>
        <v>0</v>
      </c>
      <c r="W293" s="765">
        <f t="shared" si="2438"/>
        <v>0</v>
      </c>
      <c r="X293" s="765">
        <f t="shared" si="2438"/>
        <v>0</v>
      </c>
      <c r="Y293" s="765">
        <f t="shared" si="2438"/>
        <v>12</v>
      </c>
      <c r="Z293" s="765">
        <f t="shared" si="2438"/>
        <v>0</v>
      </c>
      <c r="AA293" s="765">
        <f t="shared" si="2438"/>
        <v>0</v>
      </c>
      <c r="AB293" s="765">
        <f t="shared" si="2438"/>
        <v>0</v>
      </c>
      <c r="AC293" s="765">
        <f t="shared" si="2438"/>
        <v>0</v>
      </c>
      <c r="AD293" s="765">
        <f t="shared" si="2438"/>
        <v>1</v>
      </c>
      <c r="AE293" s="765">
        <f t="shared" si="2438"/>
        <v>30</v>
      </c>
      <c r="AF293" s="765">
        <f t="shared" si="2438"/>
        <v>0</v>
      </c>
      <c r="AG293" s="765">
        <f t="shared" si="2438"/>
        <v>0</v>
      </c>
      <c r="AH293" s="765">
        <f t="shared" si="2438"/>
        <v>0</v>
      </c>
      <c r="AI293" s="765">
        <f t="shared" si="2438"/>
        <v>0</v>
      </c>
      <c r="AJ293" s="765">
        <f t="shared" si="2438"/>
        <v>0</v>
      </c>
      <c r="AK293" s="765">
        <f t="shared" si="2438"/>
        <v>0</v>
      </c>
      <c r="AL293" s="765">
        <f t="shared" si="2438"/>
        <v>3</v>
      </c>
      <c r="AM293" s="765">
        <f t="shared" si="2438"/>
        <v>186</v>
      </c>
      <c r="AN293" s="765">
        <f t="shared" si="2438"/>
        <v>0</v>
      </c>
      <c r="AO293" s="765">
        <f t="shared" si="2438"/>
        <v>0</v>
      </c>
      <c r="AP293" s="765">
        <f t="shared" si="2438"/>
        <v>0</v>
      </c>
      <c r="AQ293" s="765">
        <f t="shared" si="2438"/>
        <v>0</v>
      </c>
      <c r="AR293" s="765">
        <f t="shared" si="2438"/>
        <v>0</v>
      </c>
      <c r="AS293" s="765">
        <f t="shared" si="2438"/>
        <v>0</v>
      </c>
      <c r="AT293" s="765">
        <f t="shared" si="2438"/>
        <v>3</v>
      </c>
      <c r="AU293" s="765">
        <f t="shared" si="2438"/>
        <v>31</v>
      </c>
      <c r="AV293" s="765">
        <f t="shared" si="2438"/>
        <v>0</v>
      </c>
      <c r="AW293" s="765">
        <f t="shared" si="2438"/>
        <v>0</v>
      </c>
      <c r="AX293" s="765">
        <f t="shared" si="2438"/>
        <v>0</v>
      </c>
      <c r="AY293" s="765">
        <f t="shared" si="2438"/>
        <v>0</v>
      </c>
      <c r="AZ293" s="765">
        <f t="shared" si="2438"/>
        <v>0</v>
      </c>
      <c r="BA293" s="765">
        <f t="shared" si="2438"/>
        <v>0</v>
      </c>
      <c r="BB293" s="765">
        <f t="shared" si="2438"/>
        <v>0</v>
      </c>
      <c r="BC293" s="765">
        <f t="shared" si="2438"/>
        <v>0</v>
      </c>
      <c r="BD293" s="765">
        <f t="shared" si="2438"/>
        <v>0</v>
      </c>
      <c r="BE293" s="765">
        <f t="shared" si="2438"/>
        <v>0</v>
      </c>
      <c r="BF293" s="765">
        <f t="shared" si="2438"/>
        <v>403</v>
      </c>
      <c r="BG293" s="765">
        <f t="shared" si="2438"/>
        <v>144</v>
      </c>
      <c r="BH293" s="540"/>
      <c r="BI293" s="541"/>
      <c r="BJ293" s="659"/>
      <c r="BK293" s="659"/>
      <c r="BL293" s="659"/>
      <c r="BM293" s="541">
        <v>21</v>
      </c>
      <c r="BN293" s="974" t="s">
        <v>670</v>
      </c>
      <c r="BO293" s="975" t="s">
        <v>654</v>
      </c>
      <c r="BP293" s="927">
        <v>1</v>
      </c>
      <c r="BQ293" s="541"/>
      <c r="BR293" s="541"/>
      <c r="BS293" s="541"/>
      <c r="BT293" s="541"/>
      <c r="BU293" s="541"/>
      <c r="BV293" s="541"/>
      <c r="BW293" s="541"/>
      <c r="BX293" s="540">
        <f>SUM(BX294:BX303)</f>
        <v>240</v>
      </c>
      <c r="BY293" s="540">
        <f>SUM(BY294:BY303)</f>
        <v>174</v>
      </c>
      <c r="BZ293" s="540">
        <f>SUM(BZ294:BZ303)</f>
        <v>0</v>
      </c>
      <c r="CA293" s="765">
        <f t="shared" ref="CA293:DS293" si="2439">SUM(CA294:CA309)</f>
        <v>0</v>
      </c>
      <c r="CB293" s="765">
        <f t="shared" si="2439"/>
        <v>54</v>
      </c>
      <c r="CC293" s="765">
        <f t="shared" si="2439"/>
        <v>72</v>
      </c>
      <c r="CD293" s="765">
        <f t="shared" si="2439"/>
        <v>120</v>
      </c>
      <c r="CE293" s="765">
        <f t="shared" si="2439"/>
        <v>160</v>
      </c>
      <c r="CF293" s="765">
        <f t="shared" si="2439"/>
        <v>0</v>
      </c>
      <c r="CG293" s="765">
        <f t="shared" si="2439"/>
        <v>0</v>
      </c>
      <c r="CH293" s="765">
        <f t="shared" si="2439"/>
        <v>0</v>
      </c>
      <c r="CI293" s="765">
        <f t="shared" si="2439"/>
        <v>0</v>
      </c>
      <c r="CJ293" s="765">
        <f t="shared" si="2439"/>
        <v>0</v>
      </c>
      <c r="CK293" s="765">
        <f t="shared" si="2439"/>
        <v>16</v>
      </c>
      <c r="CL293" s="765">
        <f t="shared" si="2439"/>
        <v>0</v>
      </c>
      <c r="CM293" s="765">
        <f t="shared" si="2439"/>
        <v>0</v>
      </c>
      <c r="CN293" s="765">
        <f t="shared" si="2439"/>
        <v>0</v>
      </c>
      <c r="CO293" s="765">
        <f t="shared" si="2439"/>
        <v>0</v>
      </c>
      <c r="CP293" s="765">
        <f t="shared" si="2439"/>
        <v>1</v>
      </c>
      <c r="CQ293" s="765">
        <f t="shared" si="2439"/>
        <v>30</v>
      </c>
      <c r="CR293" s="765">
        <f t="shared" si="2439"/>
        <v>0</v>
      </c>
      <c r="CS293" s="765">
        <f t="shared" si="2439"/>
        <v>0</v>
      </c>
      <c r="CT293" s="765">
        <f t="shared" si="2439"/>
        <v>0</v>
      </c>
      <c r="CU293" s="765">
        <f t="shared" si="2439"/>
        <v>0</v>
      </c>
      <c r="CV293" s="765">
        <f t="shared" si="2439"/>
        <v>0</v>
      </c>
      <c r="CW293" s="765">
        <f t="shared" si="2439"/>
        <v>0</v>
      </c>
      <c r="CX293" s="765">
        <f t="shared" si="2439"/>
        <v>3</v>
      </c>
      <c r="CY293" s="765">
        <f t="shared" si="2439"/>
        <v>186</v>
      </c>
      <c r="CZ293" s="765">
        <f t="shared" si="2439"/>
        <v>0</v>
      </c>
      <c r="DA293" s="765">
        <f t="shared" si="2439"/>
        <v>0</v>
      </c>
      <c r="DB293" s="765">
        <f t="shared" si="2439"/>
        <v>0</v>
      </c>
      <c r="DC293" s="765">
        <f t="shared" si="2439"/>
        <v>0</v>
      </c>
      <c r="DD293" s="765">
        <f t="shared" si="2439"/>
        <v>3</v>
      </c>
      <c r="DE293" s="765">
        <f t="shared" si="2439"/>
        <v>24</v>
      </c>
      <c r="DF293" s="765">
        <f t="shared" si="2439"/>
        <v>0</v>
      </c>
      <c r="DG293" s="765">
        <f t="shared" si="2439"/>
        <v>0</v>
      </c>
      <c r="DH293" s="765">
        <f t="shared" si="2439"/>
        <v>0</v>
      </c>
      <c r="DI293" s="765">
        <f t="shared" si="2439"/>
        <v>0</v>
      </c>
      <c r="DJ293" s="765">
        <f t="shared" si="2439"/>
        <v>0</v>
      </c>
      <c r="DK293" s="765">
        <f t="shared" si="2439"/>
        <v>0</v>
      </c>
      <c r="DL293" s="765">
        <f t="shared" si="2439"/>
        <v>0</v>
      </c>
      <c r="DM293" s="765">
        <f t="shared" si="2439"/>
        <v>0</v>
      </c>
      <c r="DN293" s="765">
        <f t="shared" si="2439"/>
        <v>0</v>
      </c>
      <c r="DO293" s="765">
        <f t="shared" si="2439"/>
        <v>0</v>
      </c>
      <c r="DP293" s="765">
        <f t="shared" si="2439"/>
        <v>0</v>
      </c>
      <c r="DQ293" s="765">
        <f t="shared" si="2439"/>
        <v>0</v>
      </c>
      <c r="DR293" s="765">
        <f t="shared" si="2439"/>
        <v>488</v>
      </c>
      <c r="DS293" s="765">
        <f t="shared" si="2439"/>
        <v>256</v>
      </c>
      <c r="DT293" s="540"/>
      <c r="DU293" s="541"/>
      <c r="DV293" s="541"/>
      <c r="DW293" s="541"/>
      <c r="DX293" s="541"/>
      <c r="DY293" s="541">
        <v>21</v>
      </c>
      <c r="DZ293" s="974" t="s">
        <v>670</v>
      </c>
      <c r="EA293" s="975" t="s">
        <v>654</v>
      </c>
      <c r="EB293" s="927">
        <v>1</v>
      </c>
      <c r="EC293" s="541"/>
      <c r="ED293" s="541"/>
      <c r="EE293" s="541"/>
      <c r="EF293" s="541"/>
      <c r="EG293" s="541"/>
      <c r="EH293" s="541"/>
      <c r="EI293" s="541"/>
      <c r="EJ293" s="677">
        <f t="shared" si="2194"/>
        <v>420</v>
      </c>
      <c r="EK293" s="677">
        <f t="shared" si="2195"/>
        <v>282</v>
      </c>
      <c r="EL293" s="677">
        <f t="shared" si="2196"/>
        <v>0</v>
      </c>
      <c r="EM293" s="1059">
        <f t="shared" si="2197"/>
        <v>0</v>
      </c>
      <c r="EN293" s="1059">
        <f t="shared" si="2198"/>
        <v>72</v>
      </c>
      <c r="EO293" s="1059">
        <f t="shared" si="2199"/>
        <v>96</v>
      </c>
      <c r="EP293" s="1059">
        <f t="shared" si="2200"/>
        <v>210</v>
      </c>
      <c r="EQ293" s="1059">
        <f t="shared" si="2201"/>
        <v>280</v>
      </c>
      <c r="ER293" s="1059">
        <f t="shared" si="2202"/>
        <v>0</v>
      </c>
      <c r="ES293" s="1059">
        <f t="shared" si="2203"/>
        <v>0</v>
      </c>
      <c r="ET293" s="1059">
        <f t="shared" si="2204"/>
        <v>0</v>
      </c>
      <c r="EU293" s="1059">
        <f t="shared" si="2205"/>
        <v>0</v>
      </c>
      <c r="EV293" s="1059">
        <f t="shared" si="2206"/>
        <v>0</v>
      </c>
      <c r="EW293" s="1059">
        <f t="shared" si="2207"/>
        <v>28</v>
      </c>
      <c r="EX293" s="1059">
        <f t="shared" si="2208"/>
        <v>0</v>
      </c>
      <c r="EY293" s="1059">
        <f t="shared" si="2209"/>
        <v>0</v>
      </c>
      <c r="EZ293" s="1059">
        <f t="shared" si="2210"/>
        <v>0</v>
      </c>
      <c r="FA293" s="1059">
        <f t="shared" si="2211"/>
        <v>0</v>
      </c>
      <c r="FB293" s="1059">
        <f t="shared" si="2212"/>
        <v>2</v>
      </c>
      <c r="FC293" s="1059">
        <f t="shared" si="2213"/>
        <v>60</v>
      </c>
      <c r="FD293" s="1059">
        <f t="shared" si="2214"/>
        <v>0</v>
      </c>
      <c r="FE293" s="1059">
        <f t="shared" si="2215"/>
        <v>0</v>
      </c>
      <c r="FF293" s="1059">
        <f t="shared" si="2216"/>
        <v>0</v>
      </c>
      <c r="FG293" s="1059">
        <f t="shared" si="2217"/>
        <v>0</v>
      </c>
      <c r="FH293" s="1059">
        <f t="shared" si="2218"/>
        <v>0</v>
      </c>
      <c r="FI293" s="1059">
        <f t="shared" si="2219"/>
        <v>0</v>
      </c>
      <c r="FJ293" s="1059">
        <f t="shared" si="2220"/>
        <v>6</v>
      </c>
      <c r="FK293" s="1059">
        <f t="shared" si="2221"/>
        <v>372</v>
      </c>
      <c r="FL293" s="1059">
        <f t="shared" si="2222"/>
        <v>0</v>
      </c>
      <c r="FM293" s="1059">
        <f t="shared" si="2223"/>
        <v>0</v>
      </c>
      <c r="FN293" s="1059">
        <f t="shared" si="2224"/>
        <v>0</v>
      </c>
      <c r="FO293" s="1059">
        <f t="shared" si="2225"/>
        <v>0</v>
      </c>
      <c r="FP293" s="1059">
        <f t="shared" si="2226"/>
        <v>3</v>
      </c>
      <c r="FQ293" s="1059">
        <f t="shared" si="2227"/>
        <v>24</v>
      </c>
      <c r="FR293" s="1059">
        <f t="shared" si="2228"/>
        <v>3</v>
      </c>
      <c r="FS293" s="1059">
        <f t="shared" si="2229"/>
        <v>31</v>
      </c>
      <c r="FT293" s="1059">
        <f t="shared" si="2230"/>
        <v>0</v>
      </c>
      <c r="FU293" s="1059">
        <f t="shared" si="2231"/>
        <v>0</v>
      </c>
      <c r="FV293" s="1059">
        <f t="shared" si="2232"/>
        <v>0</v>
      </c>
      <c r="FW293" s="1059">
        <f t="shared" si="2233"/>
        <v>0</v>
      </c>
      <c r="FX293" s="1059">
        <f t="shared" si="2234"/>
        <v>0</v>
      </c>
      <c r="FY293" s="1059">
        <f t="shared" si="2235"/>
        <v>0</v>
      </c>
      <c r="FZ293" s="1059">
        <f t="shared" si="2236"/>
        <v>0</v>
      </c>
      <c r="GA293" s="1059">
        <f t="shared" si="2237"/>
        <v>0</v>
      </c>
      <c r="GB293" s="1059">
        <f t="shared" si="2238"/>
        <v>0</v>
      </c>
      <c r="GC293" s="1059">
        <f t="shared" si="2239"/>
        <v>0</v>
      </c>
      <c r="GE293" s="1059">
        <v>891</v>
      </c>
      <c r="GF293" s="1059">
        <v>400</v>
      </c>
      <c r="GG293" s="541"/>
      <c r="GH293" s="541"/>
      <c r="GI293" s="541"/>
      <c r="GJ293" s="541"/>
      <c r="GL293" s="564">
        <v>700</v>
      </c>
      <c r="GM293" s="564">
        <v>150</v>
      </c>
      <c r="GN293" s="470" t="s">
        <v>670</v>
      </c>
      <c r="GO293" s="463" t="s">
        <v>654</v>
      </c>
      <c r="GP293" s="463">
        <v>1</v>
      </c>
      <c r="GQ293" s="543"/>
      <c r="GR293" s="565"/>
    </row>
    <row r="294" spans="1:200" ht="24.75" customHeight="1" x14ac:dyDescent="0.45">
      <c r="A294" s="424"/>
      <c r="B294" s="951" t="s">
        <v>148</v>
      </c>
      <c r="C294" s="952" t="s">
        <v>183</v>
      </c>
      <c r="D294" s="929" t="s">
        <v>85</v>
      </c>
      <c r="E294" s="592" t="s">
        <v>30</v>
      </c>
      <c r="F294" s="592" t="s">
        <v>47</v>
      </c>
      <c r="G294" s="593">
        <v>5</v>
      </c>
      <c r="H294" s="593">
        <v>24</v>
      </c>
      <c r="I294" s="593">
        <v>1</v>
      </c>
      <c r="J294" s="660">
        <v>1</v>
      </c>
      <c r="K294" s="593">
        <f t="shared" ref="K294:K295" si="2440">SUM(J294)*2</f>
        <v>2</v>
      </c>
      <c r="L294" s="591">
        <v>60</v>
      </c>
      <c r="M294" s="594">
        <f t="shared" ref="M294:M297" si="2441">SUM(N294+P294+R294+T294+V294)</f>
        <v>36</v>
      </c>
      <c r="N294" s="595"/>
      <c r="O294" s="852"/>
      <c r="P294" s="853">
        <v>6</v>
      </c>
      <c r="Q294" s="852">
        <f t="shared" ref="Q294:Q297" si="2442">P294*J294</f>
        <v>6</v>
      </c>
      <c r="R294" s="853">
        <v>30</v>
      </c>
      <c r="S294" s="852">
        <f t="shared" ref="S294:S297" si="2443">SUM(R294)*J294</f>
        <v>30</v>
      </c>
      <c r="T294" s="853"/>
      <c r="U294" s="854">
        <f t="shared" ref="U294:U296" si="2444">SUM(T294)*K294</f>
        <v>0</v>
      </c>
      <c r="V294" s="853"/>
      <c r="W294" s="854">
        <f t="shared" ref="W294:W296" si="2445">SUM(V294)*J294*5</f>
        <v>0</v>
      </c>
      <c r="X294" s="854">
        <f t="shared" ref="X294:X296" si="2446">SUM(J294*AX294*2+K294*AZ294*2)</f>
        <v>0</v>
      </c>
      <c r="Y294" s="852">
        <f t="shared" ref="Y294:Y296" si="2447">SUM(L294*5/100*J294)</f>
        <v>3</v>
      </c>
      <c r="Z294" s="853"/>
      <c r="AA294" s="854"/>
      <c r="AB294" s="853"/>
      <c r="AC294" s="852">
        <f t="shared" ref="AC294:AC296" si="2448">SUM(AB294)*3*H294/5</f>
        <v>0</v>
      </c>
      <c r="AD294" s="853"/>
      <c r="AE294" s="855">
        <f t="shared" ref="AE294:AE296" si="2449">SUM(AD294*H294*(30+4))</f>
        <v>0</v>
      </c>
      <c r="AF294" s="853"/>
      <c r="AG294" s="854">
        <f t="shared" ref="AG294:AG296" si="2450">SUM(AF294*H294*3)</f>
        <v>0</v>
      </c>
      <c r="AH294" s="854"/>
      <c r="AI294" s="854">
        <f t="shared" ref="AI294:AI296" si="2451">SUM(AH294*H294/3)</f>
        <v>0</v>
      </c>
      <c r="AJ294" s="853"/>
      <c r="AK294" s="854">
        <f t="shared" ref="AK294:AK296" si="2452">SUM(AJ294*H294*2/3)</f>
        <v>0</v>
      </c>
      <c r="AL294" s="853">
        <v>1</v>
      </c>
      <c r="AM294" s="852">
        <f t="shared" ref="AM294:AM297" si="2453">SUM(AL294*H294*2)</f>
        <v>48</v>
      </c>
      <c r="AN294" s="853"/>
      <c r="AO294" s="854">
        <f t="shared" ref="AO294:AO296" si="2454">SUM(AN294*J294*2)</f>
        <v>0</v>
      </c>
      <c r="AP294" s="853"/>
      <c r="AQ294" s="852">
        <f t="shared" ref="AQ294:AQ296" si="2455">SUM(AP294*H294*2)</f>
        <v>0</v>
      </c>
      <c r="AR294" s="853"/>
      <c r="AS294" s="852">
        <f>SUM(J294*AR294*6)</f>
        <v>0</v>
      </c>
      <c r="AT294" s="853">
        <v>1</v>
      </c>
      <c r="AU294" s="854">
        <f t="shared" ref="AU294:AU297" si="2456">AT294*H294/3</f>
        <v>8</v>
      </c>
      <c r="AV294" s="853"/>
      <c r="AW294" s="854">
        <f t="shared" ref="AW294:AW296" si="2457">SUM(J294*AV294*6)</f>
        <v>0</v>
      </c>
      <c r="AX294" s="853"/>
      <c r="AY294" s="854">
        <f t="shared" ref="AY294:AY296" si="2458">SUM(J294*AX294*8)</f>
        <v>0</v>
      </c>
      <c r="AZ294" s="854"/>
      <c r="BA294" s="854">
        <f t="shared" ref="BA294:BA296" si="2459">SUM(AZ294*K294*5*6)</f>
        <v>0</v>
      </c>
      <c r="BB294" s="853"/>
      <c r="BC294" s="854">
        <f t="shared" ref="BC294:BC296" si="2460">SUM(BB294*K294*4*6)</f>
        <v>0</v>
      </c>
      <c r="BD294" s="853"/>
      <c r="BE294" s="854">
        <f t="shared" ref="BE294:BE295" si="2461">SUM(BD294*50)</f>
        <v>0</v>
      </c>
      <c r="BF294" s="854">
        <f t="shared" ref="BF294:BF297" si="2462">O294+Q294+S294+U294+W294+X294+Y294+AA294+AC294+AE294+AG294+AI294+AK294+AM294+AO294+AQ294+AS294+AU294+AW294+AY294+BA294+BC294+BE294</f>
        <v>95</v>
      </c>
      <c r="BG294" s="854">
        <f t="shared" ref="BG294:BG297" si="2463">BC294+BA294+AY294+AW294+AS294+AQ294+X294+W294+U294+S294+Q294+O294</f>
        <v>36</v>
      </c>
      <c r="BH294" s="84"/>
      <c r="BI294" s="424"/>
      <c r="BJ294" s="424"/>
      <c r="BK294" s="424"/>
      <c r="BL294" s="424"/>
      <c r="BM294" s="424"/>
      <c r="BN294" s="951" t="s">
        <v>148</v>
      </c>
      <c r="BO294" s="952" t="s">
        <v>183</v>
      </c>
      <c r="BP294" s="929" t="s">
        <v>85</v>
      </c>
      <c r="BQ294" s="592" t="s">
        <v>30</v>
      </c>
      <c r="BR294" s="592" t="s">
        <v>47</v>
      </c>
      <c r="BS294" s="593">
        <v>6</v>
      </c>
      <c r="BT294" s="593">
        <v>24</v>
      </c>
      <c r="BU294" s="593">
        <v>1</v>
      </c>
      <c r="BV294" s="660">
        <v>1</v>
      </c>
      <c r="BW294" s="660">
        <f t="shared" ref="BW294:BW296" si="2464">SUM(BV294)*2</f>
        <v>2</v>
      </c>
      <c r="BX294" s="591">
        <v>80</v>
      </c>
      <c r="BY294" s="594">
        <f t="shared" ref="BY294:BY295" si="2465">SUM(BZ294+CB294+CD294+CF294+CH294)</f>
        <v>58</v>
      </c>
      <c r="BZ294" s="595"/>
      <c r="CA294" s="767"/>
      <c r="CB294" s="796">
        <v>18</v>
      </c>
      <c r="CC294" s="767">
        <f t="shared" ref="CC294:CC295" si="2466">CB294*BV294</f>
        <v>18</v>
      </c>
      <c r="CD294" s="796">
        <v>40</v>
      </c>
      <c r="CE294" s="767">
        <f t="shared" ref="CE294:CE296" si="2467">SUM(CD294)*BV294</f>
        <v>40</v>
      </c>
      <c r="CF294" s="768"/>
      <c r="CG294" s="769">
        <f t="shared" ref="CG294:CG296" si="2468">SUM(CF294)*BW294</f>
        <v>0</v>
      </c>
      <c r="CH294" s="768"/>
      <c r="CI294" s="769">
        <f>SUM(CH294)*BW294</f>
        <v>0</v>
      </c>
      <c r="CJ294" s="769">
        <f t="shared" ref="CJ294" si="2469">SUM(BV294*DJ294*2+BW294*DL294*2)</f>
        <v>0</v>
      </c>
      <c r="CK294" s="767">
        <f t="shared" ref="CK294:CK296" si="2470">SUM(BX294*5/100*BV294)</f>
        <v>4</v>
      </c>
      <c r="CL294" s="768"/>
      <c r="CM294" s="769"/>
      <c r="CN294" s="768"/>
      <c r="CO294" s="767">
        <f t="shared" ref="CO294" si="2471">SUM(CN294)*3*BT294/5</f>
        <v>0</v>
      </c>
      <c r="CP294" s="768"/>
      <c r="CQ294" s="770">
        <f t="shared" ref="CQ294" si="2472">SUM(CP294*BT294*(30+4))</f>
        <v>0</v>
      </c>
      <c r="CR294" s="768"/>
      <c r="CS294" s="769">
        <f t="shared" ref="CS294:CS295" si="2473">SUM(CR294*BT294*3)</f>
        <v>0</v>
      </c>
      <c r="CT294" s="769"/>
      <c r="CU294" s="769">
        <f t="shared" ref="CU294:CU295" si="2474">SUM(CT294*BT294/3)</f>
        <v>0</v>
      </c>
      <c r="CV294" s="768"/>
      <c r="CW294" s="769">
        <f t="shared" ref="CW294:CW295" si="2475">SUM(CV294*BT294*2/3)</f>
        <v>0</v>
      </c>
      <c r="CX294" s="768">
        <v>1</v>
      </c>
      <c r="CY294" s="767">
        <f t="shared" ref="CY294:CY297" si="2476">SUM(CX294*BT294*2)</f>
        <v>48</v>
      </c>
      <c r="CZ294" s="768"/>
      <c r="DA294" s="769">
        <f t="shared" ref="DA294" si="2477">SUM(CZ294*BV294*2)</f>
        <v>0</v>
      </c>
      <c r="DB294" s="768"/>
      <c r="DC294" s="767">
        <f t="shared" ref="DC294:DC295" si="2478">SUM(DB294*BT294*2)</f>
        <v>0</v>
      </c>
      <c r="DD294" s="768">
        <v>1</v>
      </c>
      <c r="DE294" s="769">
        <f>DD294*BV294*6</f>
        <v>6</v>
      </c>
      <c r="DF294" s="768"/>
      <c r="DG294" s="769">
        <f t="shared" ref="DG294:DG297" si="2479">DF294*BT294/3</f>
        <v>0</v>
      </c>
      <c r="DH294" s="768"/>
      <c r="DI294" s="769">
        <f t="shared" ref="DI294" si="2480">SUM(BV294*DH294*6)</f>
        <v>0</v>
      </c>
      <c r="DJ294" s="768"/>
      <c r="DK294" s="769">
        <f>SUM(BV294*DJ294*8)</f>
        <v>0</v>
      </c>
      <c r="DL294" s="769"/>
      <c r="DM294" s="769">
        <f t="shared" ref="DM294:DM295" si="2481">SUM(DL294*BW294*5*6)</f>
        <v>0</v>
      </c>
      <c r="DN294" s="768"/>
      <c r="DO294" s="769">
        <f t="shared" ref="DO294:DO295" si="2482">SUM(DN294*BW294*4*6)</f>
        <v>0</v>
      </c>
      <c r="DP294" s="768"/>
      <c r="DQ294" s="769">
        <f t="shared" ref="DQ294:DQ295" si="2483">SUM(DP294*50)</f>
        <v>0</v>
      </c>
      <c r="DR294" s="769">
        <f t="shared" ref="DR294:DR297" si="2484">CA294+CC294+CE294+CG294+CI294+CJ294+CK294+CM294+CO294+CQ294+CS294+CU294+CW294+CY294+DA294+DC294+DE294+DG294+DI294+DK294+DM294+DO294+DQ294</f>
        <v>116</v>
      </c>
      <c r="DS294" s="769">
        <f t="shared" ref="DS294:DS297" si="2485">DO294+DM294+DK294+DI294+DE294+DC294+CJ294+CI294+CG294+CE294+CC294+CA294</f>
        <v>64</v>
      </c>
      <c r="DT294" s="84"/>
      <c r="DU294" s="424"/>
      <c r="DV294" s="424"/>
      <c r="DW294" s="424"/>
      <c r="DX294" s="424"/>
      <c r="DY294" s="424"/>
      <c r="DZ294" s="971"/>
      <c r="EA294" s="972"/>
      <c r="EB294" s="611"/>
      <c r="EC294" s="424"/>
      <c r="ED294" s="424"/>
      <c r="EE294" s="424"/>
      <c r="EF294" s="424"/>
      <c r="EG294" s="424"/>
      <c r="EH294" s="424"/>
      <c r="EI294" s="424"/>
      <c r="EJ294" s="429">
        <f t="shared" si="2194"/>
        <v>140</v>
      </c>
      <c r="EK294" s="429">
        <f t="shared" si="2195"/>
        <v>94</v>
      </c>
      <c r="EL294" s="429">
        <f t="shared" si="2196"/>
        <v>0</v>
      </c>
      <c r="EM294" s="1058">
        <f t="shared" si="2197"/>
        <v>0</v>
      </c>
      <c r="EN294" s="1058">
        <f t="shared" si="2198"/>
        <v>24</v>
      </c>
      <c r="EO294" s="1058">
        <f t="shared" si="2199"/>
        <v>24</v>
      </c>
      <c r="EP294" s="1058">
        <f t="shared" si="2200"/>
        <v>70</v>
      </c>
      <c r="EQ294" s="1058">
        <f t="shared" si="2201"/>
        <v>70</v>
      </c>
      <c r="ER294" s="1058">
        <f t="shared" si="2202"/>
        <v>0</v>
      </c>
      <c r="ES294" s="1058">
        <f t="shared" si="2203"/>
        <v>0</v>
      </c>
      <c r="ET294" s="1058">
        <f t="shared" si="2204"/>
        <v>0</v>
      </c>
      <c r="EU294" s="1058">
        <f t="shared" si="2205"/>
        <v>0</v>
      </c>
      <c r="EV294" s="1058">
        <f t="shared" si="2206"/>
        <v>0</v>
      </c>
      <c r="EW294" s="1058">
        <f t="shared" si="2207"/>
        <v>7</v>
      </c>
      <c r="EX294" s="1058">
        <f t="shared" si="2208"/>
        <v>0</v>
      </c>
      <c r="EY294" s="1058">
        <f t="shared" si="2209"/>
        <v>0</v>
      </c>
      <c r="EZ294" s="1058">
        <f t="shared" si="2210"/>
        <v>0</v>
      </c>
      <c r="FA294" s="1058">
        <f t="shared" si="2211"/>
        <v>0</v>
      </c>
      <c r="FB294" s="1058">
        <f t="shared" si="2212"/>
        <v>0</v>
      </c>
      <c r="FC294" s="1058">
        <f t="shared" si="2213"/>
        <v>0</v>
      </c>
      <c r="FD294" s="1058">
        <f t="shared" si="2214"/>
        <v>0</v>
      </c>
      <c r="FE294" s="1058">
        <f t="shared" si="2215"/>
        <v>0</v>
      </c>
      <c r="FF294" s="1058">
        <f t="shared" si="2216"/>
        <v>0</v>
      </c>
      <c r="FG294" s="1058">
        <f t="shared" si="2217"/>
        <v>0</v>
      </c>
      <c r="FH294" s="1058">
        <f t="shared" si="2218"/>
        <v>0</v>
      </c>
      <c r="FI294" s="1058">
        <f t="shared" si="2219"/>
        <v>0</v>
      </c>
      <c r="FJ294" s="1058">
        <f t="shared" si="2220"/>
        <v>2</v>
      </c>
      <c r="FK294" s="1058">
        <f t="shared" si="2221"/>
        <v>96</v>
      </c>
      <c r="FL294" s="1058">
        <f t="shared" si="2222"/>
        <v>0</v>
      </c>
      <c r="FM294" s="1058">
        <f t="shared" si="2223"/>
        <v>0</v>
      </c>
      <c r="FN294" s="1058">
        <f t="shared" si="2224"/>
        <v>0</v>
      </c>
      <c r="FO294" s="1059">
        <f t="shared" si="2225"/>
        <v>0</v>
      </c>
      <c r="FP294" s="1058">
        <f t="shared" si="2226"/>
        <v>1</v>
      </c>
      <c r="FQ294" s="1058">
        <f t="shared" si="2227"/>
        <v>6</v>
      </c>
      <c r="FR294" s="1058">
        <f t="shared" si="2228"/>
        <v>1</v>
      </c>
      <c r="FS294" s="1058">
        <f t="shared" si="2229"/>
        <v>8</v>
      </c>
      <c r="FT294" s="1058">
        <f t="shared" si="2230"/>
        <v>0</v>
      </c>
      <c r="FU294" s="1058">
        <f t="shared" si="2231"/>
        <v>0</v>
      </c>
      <c r="FV294" s="1058">
        <f t="shared" si="2232"/>
        <v>0</v>
      </c>
      <c r="FW294" s="1058">
        <f t="shared" si="2233"/>
        <v>0</v>
      </c>
      <c r="FX294" s="1058">
        <f t="shared" si="2234"/>
        <v>0</v>
      </c>
      <c r="FY294" s="1058">
        <f t="shared" si="2235"/>
        <v>0</v>
      </c>
      <c r="FZ294" s="1058">
        <f t="shared" si="2236"/>
        <v>0</v>
      </c>
      <c r="GA294" s="1058">
        <f t="shared" si="2237"/>
        <v>0</v>
      </c>
      <c r="GB294" s="1058">
        <f t="shared" si="2238"/>
        <v>0</v>
      </c>
      <c r="GC294" s="1058">
        <f t="shared" si="2239"/>
        <v>0</v>
      </c>
      <c r="GE294" s="1058">
        <v>211</v>
      </c>
      <c r="GF294" s="1058">
        <v>100</v>
      </c>
      <c r="GG294" s="424"/>
      <c r="GH294" s="424"/>
      <c r="GI294" s="424"/>
      <c r="GJ294" s="424"/>
      <c r="GL294" s="559"/>
      <c r="GM294" s="559"/>
      <c r="GN294" s="9"/>
      <c r="GO294" s="17"/>
      <c r="GP294" s="17"/>
      <c r="GQ294" s="406"/>
      <c r="GR294" s="406"/>
    </row>
    <row r="295" spans="1:200" ht="24.95" customHeight="1" x14ac:dyDescent="0.45">
      <c r="A295" s="424"/>
      <c r="B295" s="951" t="s">
        <v>148</v>
      </c>
      <c r="C295" s="952" t="s">
        <v>183</v>
      </c>
      <c r="D295" s="929" t="s">
        <v>84</v>
      </c>
      <c r="E295" s="592" t="s">
        <v>30</v>
      </c>
      <c r="F295" s="592" t="s">
        <v>47</v>
      </c>
      <c r="G295" s="593">
        <v>5</v>
      </c>
      <c r="H295" s="593">
        <v>22</v>
      </c>
      <c r="I295" s="593">
        <v>1</v>
      </c>
      <c r="J295" s="660">
        <v>1</v>
      </c>
      <c r="K295" s="593">
        <f t="shared" si="2440"/>
        <v>2</v>
      </c>
      <c r="L295" s="591">
        <v>60</v>
      </c>
      <c r="M295" s="594">
        <f t="shared" si="2441"/>
        <v>36</v>
      </c>
      <c r="N295" s="595"/>
      <c r="O295" s="852"/>
      <c r="P295" s="853">
        <v>6</v>
      </c>
      <c r="Q295" s="852">
        <f t="shared" si="2442"/>
        <v>6</v>
      </c>
      <c r="R295" s="853">
        <v>30</v>
      </c>
      <c r="S295" s="852">
        <f t="shared" si="2443"/>
        <v>30</v>
      </c>
      <c r="T295" s="853"/>
      <c r="U295" s="854">
        <f t="shared" si="2444"/>
        <v>0</v>
      </c>
      <c r="V295" s="853"/>
      <c r="W295" s="854">
        <f t="shared" si="2445"/>
        <v>0</v>
      </c>
      <c r="X295" s="854">
        <f t="shared" si="2446"/>
        <v>0</v>
      </c>
      <c r="Y295" s="852">
        <f t="shared" si="2447"/>
        <v>3</v>
      </c>
      <c r="Z295" s="853"/>
      <c r="AA295" s="854"/>
      <c r="AB295" s="853"/>
      <c r="AC295" s="852">
        <f t="shared" si="2448"/>
        <v>0</v>
      </c>
      <c r="AD295" s="853"/>
      <c r="AE295" s="855">
        <f t="shared" si="2449"/>
        <v>0</v>
      </c>
      <c r="AF295" s="853"/>
      <c r="AG295" s="854">
        <f t="shared" si="2450"/>
        <v>0</v>
      </c>
      <c r="AH295" s="854"/>
      <c r="AI295" s="854">
        <f t="shared" si="2451"/>
        <v>0</v>
      </c>
      <c r="AJ295" s="853"/>
      <c r="AK295" s="854">
        <f t="shared" si="2452"/>
        <v>0</v>
      </c>
      <c r="AL295" s="853">
        <v>1</v>
      </c>
      <c r="AM295" s="852">
        <f t="shared" si="2453"/>
        <v>44</v>
      </c>
      <c r="AN295" s="853"/>
      <c r="AO295" s="854">
        <f t="shared" si="2454"/>
        <v>0</v>
      </c>
      <c r="AP295" s="853"/>
      <c r="AQ295" s="852">
        <f t="shared" si="2455"/>
        <v>0</v>
      </c>
      <c r="AR295" s="853"/>
      <c r="AS295" s="852">
        <f>SUM(J295*AR295*6)</f>
        <v>0</v>
      </c>
      <c r="AT295" s="853">
        <v>1</v>
      </c>
      <c r="AU295" s="854">
        <f t="shared" si="2456"/>
        <v>7.333333333333333</v>
      </c>
      <c r="AV295" s="853"/>
      <c r="AW295" s="854">
        <f t="shared" si="2457"/>
        <v>0</v>
      </c>
      <c r="AX295" s="853"/>
      <c r="AY295" s="854">
        <f t="shared" si="2458"/>
        <v>0</v>
      </c>
      <c r="AZ295" s="854"/>
      <c r="BA295" s="854">
        <f t="shared" si="2459"/>
        <v>0</v>
      </c>
      <c r="BB295" s="853"/>
      <c r="BC295" s="854">
        <f t="shared" si="2460"/>
        <v>0</v>
      </c>
      <c r="BD295" s="853"/>
      <c r="BE295" s="854">
        <f t="shared" si="2461"/>
        <v>0</v>
      </c>
      <c r="BF295" s="854">
        <f t="shared" si="2462"/>
        <v>90.333333333333329</v>
      </c>
      <c r="BG295" s="854">
        <f t="shared" si="2463"/>
        <v>36</v>
      </c>
      <c r="BH295" s="84"/>
      <c r="BI295" s="424"/>
      <c r="BJ295" s="424"/>
      <c r="BK295" s="424"/>
      <c r="BL295" s="424"/>
      <c r="BM295" s="424"/>
      <c r="BN295" s="951" t="s">
        <v>148</v>
      </c>
      <c r="BO295" s="952" t="s">
        <v>183</v>
      </c>
      <c r="BP295" s="929" t="s">
        <v>84</v>
      </c>
      <c r="BQ295" s="592" t="s">
        <v>30</v>
      </c>
      <c r="BR295" s="592" t="s">
        <v>47</v>
      </c>
      <c r="BS295" s="593">
        <v>6</v>
      </c>
      <c r="BT295" s="593">
        <v>22</v>
      </c>
      <c r="BU295" s="593">
        <v>1</v>
      </c>
      <c r="BV295" s="660">
        <v>1</v>
      </c>
      <c r="BW295" s="660">
        <f t="shared" si="2464"/>
        <v>2</v>
      </c>
      <c r="BX295" s="591">
        <v>80</v>
      </c>
      <c r="BY295" s="594">
        <f t="shared" si="2465"/>
        <v>58</v>
      </c>
      <c r="BZ295" s="595"/>
      <c r="CA295" s="767"/>
      <c r="CB295" s="796">
        <v>18</v>
      </c>
      <c r="CC295" s="767">
        <f t="shared" si="2466"/>
        <v>18</v>
      </c>
      <c r="CD295" s="796">
        <v>40</v>
      </c>
      <c r="CE295" s="767">
        <f t="shared" si="2467"/>
        <v>40</v>
      </c>
      <c r="CF295" s="768"/>
      <c r="CG295" s="769">
        <f t="shared" si="2468"/>
        <v>0</v>
      </c>
      <c r="CH295" s="768"/>
      <c r="CI295" s="769">
        <f>SUM(CH295)*BW295</f>
        <v>0</v>
      </c>
      <c r="CJ295" s="769">
        <f>SUM(BV295*DJ295*2+BW295*DL295*2)</f>
        <v>0</v>
      </c>
      <c r="CK295" s="767">
        <f t="shared" si="2470"/>
        <v>4</v>
      </c>
      <c r="CL295" s="768"/>
      <c r="CM295" s="769"/>
      <c r="CN295" s="768"/>
      <c r="CO295" s="767">
        <f>SUM(CN295)*3*BT295/5</f>
        <v>0</v>
      </c>
      <c r="CP295" s="768"/>
      <c r="CQ295" s="770">
        <f>SUM(CP295*BT295*(30+4))</f>
        <v>0</v>
      </c>
      <c r="CR295" s="768"/>
      <c r="CS295" s="769">
        <f t="shared" si="2473"/>
        <v>0</v>
      </c>
      <c r="CT295" s="769"/>
      <c r="CU295" s="769">
        <f t="shared" si="2474"/>
        <v>0</v>
      </c>
      <c r="CV295" s="768"/>
      <c r="CW295" s="769">
        <f t="shared" si="2475"/>
        <v>0</v>
      </c>
      <c r="CX295" s="768">
        <v>1</v>
      </c>
      <c r="CY295" s="767">
        <f t="shared" si="2476"/>
        <v>44</v>
      </c>
      <c r="CZ295" s="768"/>
      <c r="DA295" s="769">
        <f>SUM(CZ295*BV295*2)</f>
        <v>0</v>
      </c>
      <c r="DB295" s="768"/>
      <c r="DC295" s="767">
        <f t="shared" si="2478"/>
        <v>0</v>
      </c>
      <c r="DD295" s="768">
        <v>1</v>
      </c>
      <c r="DE295" s="769">
        <f>DD295*BV295*6</f>
        <v>6</v>
      </c>
      <c r="DF295" s="768"/>
      <c r="DG295" s="769">
        <f t="shared" si="2479"/>
        <v>0</v>
      </c>
      <c r="DH295" s="768"/>
      <c r="DI295" s="769">
        <f>SUM(BV295*DH295*6)</f>
        <v>0</v>
      </c>
      <c r="DJ295" s="768"/>
      <c r="DK295" s="769">
        <f>SUM(BV295*DJ295*8)</f>
        <v>0</v>
      </c>
      <c r="DL295" s="769"/>
      <c r="DM295" s="769">
        <f t="shared" si="2481"/>
        <v>0</v>
      </c>
      <c r="DN295" s="768"/>
      <c r="DO295" s="769">
        <f t="shared" si="2482"/>
        <v>0</v>
      </c>
      <c r="DP295" s="768"/>
      <c r="DQ295" s="769">
        <f t="shared" si="2483"/>
        <v>0</v>
      </c>
      <c r="DR295" s="769">
        <f t="shared" si="2484"/>
        <v>112</v>
      </c>
      <c r="DS295" s="769">
        <f t="shared" si="2485"/>
        <v>64</v>
      </c>
      <c r="DT295" s="84"/>
      <c r="DU295" s="424"/>
      <c r="DV295" s="424"/>
      <c r="DW295" s="424"/>
      <c r="DX295" s="424"/>
      <c r="DY295" s="424"/>
      <c r="DZ295" s="971"/>
      <c r="EA295" s="972"/>
      <c r="EB295" s="611"/>
      <c r="EC295" s="424"/>
      <c r="ED295" s="424"/>
      <c r="EE295" s="424"/>
      <c r="EF295" s="424"/>
      <c r="EG295" s="424"/>
      <c r="EH295" s="424"/>
      <c r="EI295" s="424"/>
      <c r="EJ295" s="429">
        <f t="shared" si="2194"/>
        <v>140</v>
      </c>
      <c r="EK295" s="429">
        <f t="shared" si="2195"/>
        <v>94</v>
      </c>
      <c r="EL295" s="429">
        <f t="shared" si="2196"/>
        <v>0</v>
      </c>
      <c r="EM295" s="1058">
        <f t="shared" si="2197"/>
        <v>0</v>
      </c>
      <c r="EN295" s="1058">
        <f t="shared" si="2198"/>
        <v>24</v>
      </c>
      <c r="EO295" s="1058">
        <f t="shared" si="2199"/>
        <v>24</v>
      </c>
      <c r="EP295" s="1058">
        <f t="shared" si="2200"/>
        <v>70</v>
      </c>
      <c r="EQ295" s="1058">
        <f t="shared" si="2201"/>
        <v>70</v>
      </c>
      <c r="ER295" s="1058">
        <f t="shared" si="2202"/>
        <v>0</v>
      </c>
      <c r="ES295" s="1058">
        <f t="shared" si="2203"/>
        <v>0</v>
      </c>
      <c r="ET295" s="1058">
        <f t="shared" si="2204"/>
        <v>0</v>
      </c>
      <c r="EU295" s="1058">
        <f t="shared" si="2205"/>
        <v>0</v>
      </c>
      <c r="EV295" s="1058">
        <f t="shared" si="2206"/>
        <v>0</v>
      </c>
      <c r="EW295" s="1058">
        <f t="shared" si="2207"/>
        <v>7</v>
      </c>
      <c r="EX295" s="1058">
        <f t="shared" si="2208"/>
        <v>0</v>
      </c>
      <c r="EY295" s="1058">
        <f t="shared" si="2209"/>
        <v>0</v>
      </c>
      <c r="EZ295" s="1058">
        <f t="shared" si="2210"/>
        <v>0</v>
      </c>
      <c r="FA295" s="1058">
        <f t="shared" si="2211"/>
        <v>0</v>
      </c>
      <c r="FB295" s="1058">
        <f t="shared" si="2212"/>
        <v>0</v>
      </c>
      <c r="FC295" s="1058">
        <f t="shared" si="2213"/>
        <v>0</v>
      </c>
      <c r="FD295" s="1058">
        <f t="shared" si="2214"/>
        <v>0</v>
      </c>
      <c r="FE295" s="1058">
        <f t="shared" si="2215"/>
        <v>0</v>
      </c>
      <c r="FF295" s="1058">
        <f t="shared" si="2216"/>
        <v>0</v>
      </c>
      <c r="FG295" s="1058">
        <f t="shared" si="2217"/>
        <v>0</v>
      </c>
      <c r="FH295" s="1058">
        <f t="shared" si="2218"/>
        <v>0</v>
      </c>
      <c r="FI295" s="1058">
        <f t="shared" si="2219"/>
        <v>0</v>
      </c>
      <c r="FJ295" s="1058">
        <f t="shared" si="2220"/>
        <v>2</v>
      </c>
      <c r="FK295" s="1058">
        <f t="shared" si="2221"/>
        <v>88</v>
      </c>
      <c r="FL295" s="1058">
        <f t="shared" si="2222"/>
        <v>0</v>
      </c>
      <c r="FM295" s="1058">
        <f t="shared" si="2223"/>
        <v>0</v>
      </c>
      <c r="FN295" s="1058">
        <f t="shared" si="2224"/>
        <v>0</v>
      </c>
      <c r="FO295" s="1059">
        <f t="shared" si="2225"/>
        <v>0</v>
      </c>
      <c r="FP295" s="1058">
        <f t="shared" si="2226"/>
        <v>1</v>
      </c>
      <c r="FQ295" s="1058">
        <f t="shared" si="2227"/>
        <v>6</v>
      </c>
      <c r="FR295" s="1058">
        <f t="shared" si="2228"/>
        <v>1</v>
      </c>
      <c r="FS295" s="1058">
        <f t="shared" si="2229"/>
        <v>7.333333333333333</v>
      </c>
      <c r="FT295" s="1058">
        <f t="shared" si="2230"/>
        <v>0</v>
      </c>
      <c r="FU295" s="1058">
        <f t="shared" si="2231"/>
        <v>0</v>
      </c>
      <c r="FV295" s="1058">
        <f t="shared" si="2232"/>
        <v>0</v>
      </c>
      <c r="FW295" s="1058">
        <f t="shared" si="2233"/>
        <v>0</v>
      </c>
      <c r="FX295" s="1058">
        <f t="shared" si="2234"/>
        <v>0</v>
      </c>
      <c r="FY295" s="1058">
        <f t="shared" si="2235"/>
        <v>0</v>
      </c>
      <c r="FZ295" s="1058">
        <f t="shared" si="2236"/>
        <v>0</v>
      </c>
      <c r="GA295" s="1058">
        <f t="shared" si="2237"/>
        <v>0</v>
      </c>
      <c r="GB295" s="1058">
        <f t="shared" si="2238"/>
        <v>0</v>
      </c>
      <c r="GC295" s="1058">
        <f t="shared" si="2239"/>
        <v>0</v>
      </c>
      <c r="GE295" s="1058">
        <v>202.33333333333331</v>
      </c>
      <c r="GF295" s="1058">
        <v>100</v>
      </c>
      <c r="GG295" s="424"/>
      <c r="GH295" s="424"/>
      <c r="GI295" s="424"/>
      <c r="GJ295" s="424"/>
      <c r="GL295" s="559"/>
      <c r="GM295" s="559"/>
      <c r="GN295" s="9"/>
      <c r="GO295" s="17"/>
      <c r="GP295" s="17"/>
      <c r="GQ295" s="406"/>
      <c r="GR295" s="406"/>
    </row>
    <row r="296" spans="1:200" ht="24.95" customHeight="1" x14ac:dyDescent="0.45">
      <c r="A296" s="424"/>
      <c r="B296" s="951" t="s">
        <v>148</v>
      </c>
      <c r="C296" s="952" t="s">
        <v>183</v>
      </c>
      <c r="D296" s="929" t="s">
        <v>349</v>
      </c>
      <c r="E296" s="592" t="s">
        <v>30</v>
      </c>
      <c r="F296" s="593" t="s">
        <v>47</v>
      </c>
      <c r="G296" s="592">
        <v>5</v>
      </c>
      <c r="H296" s="593">
        <f>22+25</f>
        <v>47</v>
      </c>
      <c r="I296" s="593">
        <v>1</v>
      </c>
      <c r="J296" s="660">
        <v>2</v>
      </c>
      <c r="K296" s="593">
        <f>SUM(J296)*2</f>
        <v>4</v>
      </c>
      <c r="L296" s="591">
        <v>60</v>
      </c>
      <c r="M296" s="594">
        <f t="shared" si="2441"/>
        <v>36</v>
      </c>
      <c r="N296" s="595"/>
      <c r="O296" s="852"/>
      <c r="P296" s="853">
        <v>6</v>
      </c>
      <c r="Q296" s="852">
        <f t="shared" si="2442"/>
        <v>12</v>
      </c>
      <c r="R296" s="853">
        <v>30</v>
      </c>
      <c r="S296" s="852">
        <f t="shared" si="2443"/>
        <v>60</v>
      </c>
      <c r="T296" s="853"/>
      <c r="U296" s="854">
        <f t="shared" si="2444"/>
        <v>0</v>
      </c>
      <c r="V296" s="853"/>
      <c r="W296" s="854">
        <f t="shared" si="2445"/>
        <v>0</v>
      </c>
      <c r="X296" s="854">
        <f t="shared" si="2446"/>
        <v>0</v>
      </c>
      <c r="Y296" s="852">
        <f t="shared" si="2447"/>
        <v>6</v>
      </c>
      <c r="Z296" s="853"/>
      <c r="AA296" s="854"/>
      <c r="AB296" s="853"/>
      <c r="AC296" s="852">
        <f t="shared" si="2448"/>
        <v>0</v>
      </c>
      <c r="AD296" s="853"/>
      <c r="AE296" s="855">
        <f t="shared" si="2449"/>
        <v>0</v>
      </c>
      <c r="AF296" s="853"/>
      <c r="AG296" s="854">
        <f t="shared" si="2450"/>
        <v>0</v>
      </c>
      <c r="AH296" s="854"/>
      <c r="AI296" s="854">
        <f t="shared" si="2451"/>
        <v>0</v>
      </c>
      <c r="AJ296" s="853"/>
      <c r="AK296" s="854">
        <f t="shared" si="2452"/>
        <v>0</v>
      </c>
      <c r="AL296" s="853">
        <v>1</v>
      </c>
      <c r="AM296" s="852">
        <f t="shared" si="2453"/>
        <v>94</v>
      </c>
      <c r="AN296" s="853"/>
      <c r="AO296" s="854">
        <f t="shared" si="2454"/>
        <v>0</v>
      </c>
      <c r="AP296" s="853"/>
      <c r="AQ296" s="852">
        <f t="shared" si="2455"/>
        <v>0</v>
      </c>
      <c r="AR296" s="853"/>
      <c r="AS296" s="852">
        <f>SUM(J296*AR296*6)</f>
        <v>0</v>
      </c>
      <c r="AT296" s="853">
        <v>1</v>
      </c>
      <c r="AU296" s="854">
        <f t="shared" si="2456"/>
        <v>15.666666666666666</v>
      </c>
      <c r="AV296" s="853"/>
      <c r="AW296" s="854">
        <f t="shared" si="2457"/>
        <v>0</v>
      </c>
      <c r="AX296" s="853"/>
      <c r="AY296" s="854">
        <f t="shared" si="2458"/>
        <v>0</v>
      </c>
      <c r="AZ296" s="854"/>
      <c r="BA296" s="854">
        <f t="shared" si="2459"/>
        <v>0</v>
      </c>
      <c r="BB296" s="853"/>
      <c r="BC296" s="854">
        <f t="shared" si="2460"/>
        <v>0</v>
      </c>
      <c r="BD296" s="853"/>
      <c r="BE296" s="854">
        <f>SUM(BD296*50)</f>
        <v>0</v>
      </c>
      <c r="BF296" s="854">
        <f t="shared" si="2462"/>
        <v>187.66666666666666</v>
      </c>
      <c r="BG296" s="854">
        <f t="shared" si="2463"/>
        <v>72</v>
      </c>
      <c r="BH296" s="84"/>
      <c r="BI296" s="49"/>
      <c r="BJ296" s="424"/>
      <c r="BK296" s="424"/>
      <c r="BL296" s="424"/>
      <c r="BM296" s="424"/>
      <c r="BN296" s="951" t="s">
        <v>148</v>
      </c>
      <c r="BO296" s="952" t="s">
        <v>183</v>
      </c>
      <c r="BP296" s="929" t="s">
        <v>349</v>
      </c>
      <c r="BQ296" s="592" t="s">
        <v>30</v>
      </c>
      <c r="BR296" s="593" t="s">
        <v>47</v>
      </c>
      <c r="BS296" s="592">
        <v>6</v>
      </c>
      <c r="BT296" s="593">
        <f>22+25</f>
        <v>47</v>
      </c>
      <c r="BU296" s="593">
        <v>1</v>
      </c>
      <c r="BV296" s="660">
        <v>2</v>
      </c>
      <c r="BW296" s="660">
        <f t="shared" si="2464"/>
        <v>4</v>
      </c>
      <c r="BX296" s="591">
        <v>80</v>
      </c>
      <c r="BY296" s="594">
        <f>SUM(BZ296+CB296+CD296+CF296+CH296)</f>
        <v>58</v>
      </c>
      <c r="BZ296" s="595"/>
      <c r="CA296" s="767"/>
      <c r="CB296" s="796">
        <v>18</v>
      </c>
      <c r="CC296" s="767">
        <f>CB296*BV296</f>
        <v>36</v>
      </c>
      <c r="CD296" s="796">
        <v>40</v>
      </c>
      <c r="CE296" s="767">
        <f t="shared" si="2467"/>
        <v>80</v>
      </c>
      <c r="CF296" s="768"/>
      <c r="CG296" s="769">
        <f t="shared" si="2468"/>
        <v>0</v>
      </c>
      <c r="CH296" s="768"/>
      <c r="CI296" s="769">
        <f>SUM(CH296)*BW296</f>
        <v>0</v>
      </c>
      <c r="CJ296" s="769">
        <f>SUM(BV296*DJ296*2+BW296*DL296*2)</f>
        <v>0</v>
      </c>
      <c r="CK296" s="767">
        <f t="shared" si="2470"/>
        <v>8</v>
      </c>
      <c r="CL296" s="768"/>
      <c r="CM296" s="769"/>
      <c r="CN296" s="768"/>
      <c r="CO296" s="767">
        <f>SUM(CN296)*3*BT296/5</f>
        <v>0</v>
      </c>
      <c r="CP296" s="768"/>
      <c r="CQ296" s="770">
        <f>SUM(CP296*BT296*(30+4))</f>
        <v>0</v>
      </c>
      <c r="CR296" s="768"/>
      <c r="CS296" s="769">
        <f>SUM(CR296*BT296*3)</f>
        <v>0</v>
      </c>
      <c r="CT296" s="769"/>
      <c r="CU296" s="769">
        <f>SUM(CT296*BT296/3)</f>
        <v>0</v>
      </c>
      <c r="CV296" s="768"/>
      <c r="CW296" s="769">
        <f>SUM(CV296*BT296*2/3)</f>
        <v>0</v>
      </c>
      <c r="CX296" s="768">
        <v>1</v>
      </c>
      <c r="CY296" s="767">
        <f t="shared" si="2476"/>
        <v>94</v>
      </c>
      <c r="CZ296" s="768"/>
      <c r="DA296" s="769">
        <f>SUM(CZ296*BV296*2)</f>
        <v>0</v>
      </c>
      <c r="DB296" s="768"/>
      <c r="DC296" s="767">
        <f>SUM(DB296*BT296*2)</f>
        <v>0</v>
      </c>
      <c r="DD296" s="768">
        <v>1</v>
      </c>
      <c r="DE296" s="769">
        <f>DD296*BV296*6</f>
        <v>12</v>
      </c>
      <c r="DF296" s="768"/>
      <c r="DG296" s="769">
        <f t="shared" si="2479"/>
        <v>0</v>
      </c>
      <c r="DH296" s="768"/>
      <c r="DI296" s="769">
        <f>SUM(BV296*DH296*6)</f>
        <v>0</v>
      </c>
      <c r="DJ296" s="768"/>
      <c r="DK296" s="769">
        <f>SUM(BV296*DJ296*8)</f>
        <v>0</v>
      </c>
      <c r="DL296" s="769"/>
      <c r="DM296" s="769">
        <f>SUM(DL296*BW296*5*6)</f>
        <v>0</v>
      </c>
      <c r="DN296" s="768"/>
      <c r="DO296" s="769">
        <f>SUM(DN296*BW296*4*6)</f>
        <v>0</v>
      </c>
      <c r="DP296" s="768"/>
      <c r="DQ296" s="769">
        <f>SUM(DP296*50)</f>
        <v>0</v>
      </c>
      <c r="DR296" s="769">
        <f t="shared" si="2484"/>
        <v>230</v>
      </c>
      <c r="DS296" s="769">
        <f t="shared" si="2485"/>
        <v>128</v>
      </c>
      <c r="DT296" s="84"/>
      <c r="DU296" s="424"/>
      <c r="DV296" s="424"/>
      <c r="DW296" s="424"/>
      <c r="DX296" s="424"/>
      <c r="DY296" s="424"/>
      <c r="DZ296" s="971"/>
      <c r="EA296" s="972"/>
      <c r="EB296" s="611"/>
      <c r="EC296" s="424"/>
      <c r="ED296" s="424"/>
      <c r="EE296" s="424"/>
      <c r="EF296" s="424"/>
      <c r="EG296" s="424"/>
      <c r="EH296" s="424"/>
      <c r="EI296" s="424"/>
      <c r="EJ296" s="429">
        <f t="shared" si="2194"/>
        <v>140</v>
      </c>
      <c r="EK296" s="429">
        <f t="shared" si="2195"/>
        <v>94</v>
      </c>
      <c r="EL296" s="429">
        <f t="shared" si="2196"/>
        <v>0</v>
      </c>
      <c r="EM296" s="1058">
        <f t="shared" si="2197"/>
        <v>0</v>
      </c>
      <c r="EN296" s="1058">
        <f t="shared" si="2198"/>
        <v>24</v>
      </c>
      <c r="EO296" s="1058">
        <f t="shared" si="2199"/>
        <v>48</v>
      </c>
      <c r="EP296" s="1058">
        <f t="shared" si="2200"/>
        <v>70</v>
      </c>
      <c r="EQ296" s="1058">
        <f t="shared" si="2201"/>
        <v>140</v>
      </c>
      <c r="ER296" s="1058">
        <f t="shared" si="2202"/>
        <v>0</v>
      </c>
      <c r="ES296" s="1058">
        <f t="shared" si="2203"/>
        <v>0</v>
      </c>
      <c r="ET296" s="1058">
        <f t="shared" si="2204"/>
        <v>0</v>
      </c>
      <c r="EU296" s="1058">
        <f t="shared" si="2205"/>
        <v>0</v>
      </c>
      <c r="EV296" s="1058">
        <f t="shared" si="2206"/>
        <v>0</v>
      </c>
      <c r="EW296" s="1058">
        <f t="shared" si="2207"/>
        <v>14</v>
      </c>
      <c r="EX296" s="1058">
        <f t="shared" si="2208"/>
        <v>0</v>
      </c>
      <c r="EY296" s="1058">
        <f t="shared" si="2209"/>
        <v>0</v>
      </c>
      <c r="EZ296" s="1058">
        <f t="shared" si="2210"/>
        <v>0</v>
      </c>
      <c r="FA296" s="1058">
        <f t="shared" si="2211"/>
        <v>0</v>
      </c>
      <c r="FB296" s="1058">
        <f t="shared" si="2212"/>
        <v>0</v>
      </c>
      <c r="FC296" s="1058">
        <f t="shared" si="2213"/>
        <v>0</v>
      </c>
      <c r="FD296" s="1058">
        <f t="shared" si="2214"/>
        <v>0</v>
      </c>
      <c r="FE296" s="1058">
        <f t="shared" si="2215"/>
        <v>0</v>
      </c>
      <c r="FF296" s="1058">
        <f t="shared" si="2216"/>
        <v>0</v>
      </c>
      <c r="FG296" s="1058">
        <f t="shared" si="2217"/>
        <v>0</v>
      </c>
      <c r="FH296" s="1058">
        <f t="shared" si="2218"/>
        <v>0</v>
      </c>
      <c r="FI296" s="1058">
        <f t="shared" si="2219"/>
        <v>0</v>
      </c>
      <c r="FJ296" s="1058">
        <f t="shared" si="2220"/>
        <v>2</v>
      </c>
      <c r="FK296" s="1058">
        <f t="shared" si="2221"/>
        <v>188</v>
      </c>
      <c r="FL296" s="1058">
        <f t="shared" si="2222"/>
        <v>0</v>
      </c>
      <c r="FM296" s="1058">
        <f t="shared" si="2223"/>
        <v>0</v>
      </c>
      <c r="FN296" s="1058">
        <f t="shared" si="2224"/>
        <v>0</v>
      </c>
      <c r="FO296" s="1059">
        <f t="shared" si="2225"/>
        <v>0</v>
      </c>
      <c r="FP296" s="1058">
        <f t="shared" si="2226"/>
        <v>1</v>
      </c>
      <c r="FQ296" s="1058">
        <f t="shared" si="2227"/>
        <v>12</v>
      </c>
      <c r="FR296" s="1058">
        <f t="shared" si="2228"/>
        <v>1</v>
      </c>
      <c r="FS296" s="1058">
        <f t="shared" si="2229"/>
        <v>15.666666666666666</v>
      </c>
      <c r="FT296" s="1058">
        <f t="shared" si="2230"/>
        <v>0</v>
      </c>
      <c r="FU296" s="1058">
        <f t="shared" si="2231"/>
        <v>0</v>
      </c>
      <c r="FV296" s="1058">
        <f t="shared" si="2232"/>
        <v>0</v>
      </c>
      <c r="FW296" s="1058">
        <f t="shared" si="2233"/>
        <v>0</v>
      </c>
      <c r="FX296" s="1058">
        <f t="shared" si="2234"/>
        <v>0</v>
      </c>
      <c r="FY296" s="1058">
        <f t="shared" si="2235"/>
        <v>0</v>
      </c>
      <c r="FZ296" s="1058">
        <f t="shared" si="2236"/>
        <v>0</v>
      </c>
      <c r="GA296" s="1058">
        <f t="shared" si="2237"/>
        <v>0</v>
      </c>
      <c r="GB296" s="1058">
        <f t="shared" si="2238"/>
        <v>0</v>
      </c>
      <c r="GC296" s="1058">
        <f t="shared" si="2239"/>
        <v>0</v>
      </c>
      <c r="GE296" s="1058">
        <v>417.66666666666663</v>
      </c>
      <c r="GF296" s="1058">
        <v>200</v>
      </c>
      <c r="GG296" s="424"/>
      <c r="GH296" s="424"/>
      <c r="GI296" s="424"/>
      <c r="GJ296" s="424"/>
      <c r="GL296" s="559"/>
      <c r="GM296" s="559"/>
      <c r="GN296" s="9"/>
      <c r="GO296" s="17"/>
      <c r="GP296" s="17"/>
      <c r="GQ296" s="406"/>
      <c r="GR296" s="406"/>
    </row>
    <row r="297" spans="1:200" ht="24.95" customHeight="1" x14ac:dyDescent="0.45">
      <c r="A297" s="424"/>
      <c r="B297" s="955" t="s">
        <v>150</v>
      </c>
      <c r="C297" s="956" t="s">
        <v>183</v>
      </c>
      <c r="D297" s="932" t="s">
        <v>24</v>
      </c>
      <c r="E297" s="160" t="s">
        <v>323</v>
      </c>
      <c r="F297" s="160" t="s">
        <v>126</v>
      </c>
      <c r="G297" s="260">
        <v>9</v>
      </c>
      <c r="H297" s="160">
        <v>2</v>
      </c>
      <c r="I297" s="160">
        <v>1</v>
      </c>
      <c r="J297" s="563">
        <v>1</v>
      </c>
      <c r="K297" s="160">
        <v>1</v>
      </c>
      <c r="L297" s="159"/>
      <c r="M297" s="259">
        <f t="shared" si="2441"/>
        <v>0</v>
      </c>
      <c r="N297" s="258"/>
      <c r="O297" s="859">
        <f t="shared" ref="O297" si="2486">SUM(N297)*I297</f>
        <v>0</v>
      </c>
      <c r="P297" s="860"/>
      <c r="Q297" s="859">
        <f t="shared" si="2442"/>
        <v>0</v>
      </c>
      <c r="R297" s="860"/>
      <c r="S297" s="859">
        <f t="shared" si="2443"/>
        <v>0</v>
      </c>
      <c r="T297" s="860"/>
      <c r="U297" s="861">
        <f t="shared" ref="U297" si="2487">SUM(T297)*K297</f>
        <v>0</v>
      </c>
      <c r="V297" s="860"/>
      <c r="W297" s="861">
        <f t="shared" ref="W297" si="2488">SUM(V297)*J297*5</f>
        <v>0</v>
      </c>
      <c r="X297" s="861"/>
      <c r="Y297" s="859">
        <f t="shared" ref="Y297" si="2489">L297*J297*0.05</f>
        <v>0</v>
      </c>
      <c r="Z297" s="860"/>
      <c r="AA297" s="861"/>
      <c r="AB297" s="860"/>
      <c r="AC297" s="859">
        <f t="shared" ref="AC297" si="2490">SUM(AB297)*3*H297/5</f>
        <v>0</v>
      </c>
      <c r="AD297" s="860">
        <v>1</v>
      </c>
      <c r="AE297" s="862">
        <f t="shared" ref="AE297" si="2491">SUM(AD297*H297*(15))</f>
        <v>30</v>
      </c>
      <c r="AF297" s="860"/>
      <c r="AG297" s="861">
        <f t="shared" ref="AG297" si="2492">SUM(AF297*H297*3)</f>
        <v>0</v>
      </c>
      <c r="AH297" s="860"/>
      <c r="AI297" s="861">
        <f t="shared" ref="AI297" si="2493">SUM(AH297*H297/3)</f>
        <v>0</v>
      </c>
      <c r="AJ297" s="860"/>
      <c r="AK297" s="861">
        <f t="shared" ref="AK297" si="2494">SUM(AJ297*H297*2/3)</f>
        <v>0</v>
      </c>
      <c r="AL297" s="860"/>
      <c r="AM297" s="859">
        <f t="shared" si="2453"/>
        <v>0</v>
      </c>
      <c r="AN297" s="860"/>
      <c r="AO297" s="861">
        <f t="shared" ref="AO297" si="2495">SUM(AN297*J297)</f>
        <v>0</v>
      </c>
      <c r="AP297" s="860"/>
      <c r="AQ297" s="859">
        <f t="shared" ref="AQ297" si="2496">SUM(AP297*H297*2)</f>
        <v>0</v>
      </c>
      <c r="AR297" s="860"/>
      <c r="AS297" s="861">
        <f t="shared" ref="AS297" si="2497">SUM(J297*AR297*6)</f>
        <v>0</v>
      </c>
      <c r="AT297" s="863"/>
      <c r="AU297" s="864">
        <f t="shared" si="2456"/>
        <v>0</v>
      </c>
      <c r="AV297" s="860"/>
      <c r="AW297" s="861">
        <f t="shared" ref="AW297" si="2498">SUM(AV297*H297/3)</f>
        <v>0</v>
      </c>
      <c r="AX297" s="860"/>
      <c r="AY297" s="861">
        <f t="shared" ref="AY297" si="2499">SUM(J297*AX297*8)</f>
        <v>0</v>
      </c>
      <c r="AZ297" s="860"/>
      <c r="BA297" s="861">
        <f>SUM(AZ297*H297*5*2/3)</f>
        <v>0</v>
      </c>
      <c r="BB297" s="860"/>
      <c r="BC297" s="861">
        <f t="shared" ref="BC297" si="2500">SUM(BB297*K297*4*6)</f>
        <v>0</v>
      </c>
      <c r="BD297" s="860"/>
      <c r="BE297" s="861">
        <f t="shared" ref="BE297" si="2501">SUM(BD297*50)</f>
        <v>0</v>
      </c>
      <c r="BF297" s="864">
        <f t="shared" si="2462"/>
        <v>30</v>
      </c>
      <c r="BG297" s="864">
        <f t="shared" si="2463"/>
        <v>0</v>
      </c>
      <c r="BH297" s="84"/>
      <c r="BI297" s="49"/>
      <c r="BJ297" s="49"/>
      <c r="BK297" s="49"/>
      <c r="BL297" s="49"/>
      <c r="BM297" s="424"/>
      <c r="BN297" s="955" t="s">
        <v>175</v>
      </c>
      <c r="BO297" s="956" t="s">
        <v>183</v>
      </c>
      <c r="BP297" s="932" t="s">
        <v>24</v>
      </c>
      <c r="BQ297" s="160" t="s">
        <v>323</v>
      </c>
      <c r="BR297" s="160" t="s">
        <v>126</v>
      </c>
      <c r="BS297" s="260">
        <v>10</v>
      </c>
      <c r="BT297" s="160">
        <v>2</v>
      </c>
      <c r="BU297" s="160">
        <v>1</v>
      </c>
      <c r="BV297" s="563">
        <v>1</v>
      </c>
      <c r="BW297" s="563">
        <v>1</v>
      </c>
      <c r="BX297" s="159"/>
      <c r="BY297" s="259">
        <f t="shared" ref="BY297" si="2502">SUM(BZ297+CB297+CD297+CF297+CH297)</f>
        <v>0</v>
      </c>
      <c r="BZ297" s="258"/>
      <c r="CA297" s="774">
        <f t="shared" ref="CA297" si="2503">SUM(BZ297)*BU297</f>
        <v>0</v>
      </c>
      <c r="CB297" s="808"/>
      <c r="CC297" s="774">
        <f t="shared" ref="CC297" si="2504">CB297*BV297</f>
        <v>0</v>
      </c>
      <c r="CD297" s="808"/>
      <c r="CE297" s="774">
        <f t="shared" ref="CE297" si="2505">SUM(CD297)*BV297</f>
        <v>0</v>
      </c>
      <c r="CF297" s="775"/>
      <c r="CG297" s="776">
        <f t="shared" ref="CG297" si="2506">SUM(CF297)*BW297</f>
        <v>0</v>
      </c>
      <c r="CH297" s="775"/>
      <c r="CI297" s="776">
        <f t="shared" ref="CI297" si="2507">SUM(CH297)*BV297*5</f>
        <v>0</v>
      </c>
      <c r="CJ297" s="776"/>
      <c r="CK297" s="774">
        <f t="shared" ref="CK297" si="2508">BX297*BV297*0.05</f>
        <v>0</v>
      </c>
      <c r="CL297" s="775"/>
      <c r="CM297" s="776"/>
      <c r="CN297" s="775"/>
      <c r="CO297" s="774">
        <f t="shared" ref="CO297" si="2509">SUM(CN297)*3*BT297/5</f>
        <v>0</v>
      </c>
      <c r="CP297" s="775">
        <v>1</v>
      </c>
      <c r="CQ297" s="777">
        <f>SUM(CP297*BT297*(15))</f>
        <v>30</v>
      </c>
      <c r="CR297" s="775"/>
      <c r="CS297" s="776">
        <f t="shared" ref="CS297" si="2510">SUM(CR297*BT297*3)</f>
        <v>0</v>
      </c>
      <c r="CT297" s="775"/>
      <c r="CU297" s="776">
        <f t="shared" ref="CU297" si="2511">SUM(CT297*BT297/3)</f>
        <v>0</v>
      </c>
      <c r="CV297" s="775"/>
      <c r="CW297" s="776">
        <f t="shared" ref="CW297" si="2512">SUM(CV297*BT297*2/3)</f>
        <v>0</v>
      </c>
      <c r="CX297" s="775"/>
      <c r="CY297" s="774">
        <f t="shared" si="2476"/>
        <v>0</v>
      </c>
      <c r="CZ297" s="775"/>
      <c r="DA297" s="776">
        <f t="shared" ref="DA297" si="2513">SUM(CZ297*BV297)</f>
        <v>0</v>
      </c>
      <c r="DB297" s="775"/>
      <c r="DC297" s="774">
        <f t="shared" ref="DC297" si="2514">SUM(DB297*BT297*2)</f>
        <v>0</v>
      </c>
      <c r="DD297" s="775"/>
      <c r="DE297" s="776">
        <f t="shared" ref="DE297" si="2515">SUM(BV297*DD297*6)</f>
        <v>0</v>
      </c>
      <c r="DF297" s="778"/>
      <c r="DG297" s="779">
        <f t="shared" si="2479"/>
        <v>0</v>
      </c>
      <c r="DH297" s="775"/>
      <c r="DI297" s="776">
        <f t="shared" ref="DI297" si="2516">SUM(DH297*BT297/3)</f>
        <v>0</v>
      </c>
      <c r="DJ297" s="775"/>
      <c r="DK297" s="776">
        <f t="shared" ref="DK297" si="2517">SUM(BV297*DJ297*8)</f>
        <v>0</v>
      </c>
      <c r="DL297" s="775"/>
      <c r="DM297" s="776">
        <f>SUM(DL297*BW297*3*8)</f>
        <v>0</v>
      </c>
      <c r="DN297" s="775"/>
      <c r="DO297" s="776">
        <f t="shared" ref="DO297" si="2518">SUM(DN297*BW297*4*6)</f>
        <v>0</v>
      </c>
      <c r="DP297" s="775"/>
      <c r="DQ297" s="776">
        <f t="shared" ref="DQ297" si="2519">SUM(DP297*50)</f>
        <v>0</v>
      </c>
      <c r="DR297" s="779">
        <f t="shared" si="2484"/>
        <v>30</v>
      </c>
      <c r="DS297" s="779">
        <f t="shared" si="2485"/>
        <v>0</v>
      </c>
      <c r="DT297" s="84"/>
      <c r="DU297" s="424"/>
      <c r="DV297" s="424"/>
      <c r="DW297" s="424"/>
      <c r="DX297" s="424"/>
      <c r="DY297" s="424"/>
      <c r="DZ297" s="971"/>
      <c r="EA297" s="972"/>
      <c r="EB297" s="611"/>
      <c r="EC297" s="424"/>
      <c r="ED297" s="424"/>
      <c r="EE297" s="424"/>
      <c r="EF297" s="424"/>
      <c r="EG297" s="424"/>
      <c r="EH297" s="424"/>
      <c r="EI297" s="424"/>
      <c r="EJ297" s="429">
        <f t="shared" si="2194"/>
        <v>0</v>
      </c>
      <c r="EK297" s="429">
        <f t="shared" si="2195"/>
        <v>0</v>
      </c>
      <c r="EL297" s="429">
        <f t="shared" si="2196"/>
        <v>0</v>
      </c>
      <c r="EM297" s="1058">
        <f t="shared" si="2197"/>
        <v>0</v>
      </c>
      <c r="EN297" s="1058">
        <f t="shared" si="2198"/>
        <v>0</v>
      </c>
      <c r="EO297" s="1058">
        <f t="shared" si="2199"/>
        <v>0</v>
      </c>
      <c r="EP297" s="1058">
        <f t="shared" si="2200"/>
        <v>0</v>
      </c>
      <c r="EQ297" s="1058">
        <f t="shared" si="2201"/>
        <v>0</v>
      </c>
      <c r="ER297" s="1058">
        <f t="shared" si="2202"/>
        <v>0</v>
      </c>
      <c r="ES297" s="1058">
        <f t="shared" si="2203"/>
        <v>0</v>
      </c>
      <c r="ET297" s="1058">
        <f t="shared" si="2204"/>
        <v>0</v>
      </c>
      <c r="EU297" s="1058">
        <f t="shared" si="2205"/>
        <v>0</v>
      </c>
      <c r="EV297" s="1058">
        <f t="shared" si="2206"/>
        <v>0</v>
      </c>
      <c r="EW297" s="1058">
        <f t="shared" si="2207"/>
        <v>0</v>
      </c>
      <c r="EX297" s="1058">
        <f t="shared" si="2208"/>
        <v>0</v>
      </c>
      <c r="EY297" s="1058">
        <f t="shared" si="2209"/>
        <v>0</v>
      </c>
      <c r="EZ297" s="1058">
        <f t="shared" si="2210"/>
        <v>0</v>
      </c>
      <c r="FA297" s="1058">
        <f t="shared" si="2211"/>
        <v>0</v>
      </c>
      <c r="FB297" s="1058">
        <f t="shared" si="2212"/>
        <v>2</v>
      </c>
      <c r="FC297" s="1058">
        <f t="shared" si="2213"/>
        <v>60</v>
      </c>
      <c r="FD297" s="1058">
        <f t="shared" si="2214"/>
        <v>0</v>
      </c>
      <c r="FE297" s="1058">
        <f t="shared" si="2215"/>
        <v>0</v>
      </c>
      <c r="FF297" s="1058">
        <f t="shared" si="2216"/>
        <v>0</v>
      </c>
      <c r="FG297" s="1058">
        <f t="shared" si="2217"/>
        <v>0</v>
      </c>
      <c r="FH297" s="1058">
        <f t="shared" si="2218"/>
        <v>0</v>
      </c>
      <c r="FI297" s="1058">
        <f t="shared" si="2219"/>
        <v>0</v>
      </c>
      <c r="FJ297" s="1058">
        <f t="shared" si="2220"/>
        <v>0</v>
      </c>
      <c r="FK297" s="1058">
        <f t="shared" si="2221"/>
        <v>0</v>
      </c>
      <c r="FL297" s="1058">
        <f t="shared" si="2222"/>
        <v>0</v>
      </c>
      <c r="FM297" s="1058">
        <f t="shared" si="2223"/>
        <v>0</v>
      </c>
      <c r="FN297" s="1058">
        <f t="shared" si="2224"/>
        <v>0</v>
      </c>
      <c r="FO297" s="1059">
        <f t="shared" si="2225"/>
        <v>0</v>
      </c>
      <c r="FP297" s="1058">
        <f t="shared" si="2226"/>
        <v>0</v>
      </c>
      <c r="FQ297" s="1058">
        <f t="shared" si="2227"/>
        <v>0</v>
      </c>
      <c r="FR297" s="1058">
        <f t="shared" si="2228"/>
        <v>0</v>
      </c>
      <c r="FS297" s="1058">
        <f t="shared" si="2229"/>
        <v>0</v>
      </c>
      <c r="FT297" s="1058">
        <f t="shared" si="2230"/>
        <v>0</v>
      </c>
      <c r="FU297" s="1058">
        <f t="shared" si="2231"/>
        <v>0</v>
      </c>
      <c r="FV297" s="1058">
        <f t="shared" si="2232"/>
        <v>0</v>
      </c>
      <c r="FW297" s="1058">
        <f t="shared" si="2233"/>
        <v>0</v>
      </c>
      <c r="FX297" s="1058">
        <f t="shared" si="2234"/>
        <v>0</v>
      </c>
      <c r="FY297" s="1058">
        <f t="shared" si="2235"/>
        <v>0</v>
      </c>
      <c r="FZ297" s="1058">
        <f t="shared" si="2236"/>
        <v>0</v>
      </c>
      <c r="GA297" s="1058">
        <f t="shared" si="2237"/>
        <v>0</v>
      </c>
      <c r="GB297" s="1058">
        <f t="shared" si="2238"/>
        <v>0</v>
      </c>
      <c r="GC297" s="1058">
        <f t="shared" si="2239"/>
        <v>0</v>
      </c>
      <c r="GE297" s="1058">
        <v>60</v>
      </c>
      <c r="GF297" s="1058">
        <v>0</v>
      </c>
      <c r="GG297" s="424"/>
      <c r="GH297" s="424"/>
      <c r="GI297" s="424"/>
      <c r="GJ297" s="424"/>
      <c r="GL297" s="559"/>
      <c r="GM297" s="559"/>
      <c r="GN297" s="9"/>
      <c r="GO297" s="17"/>
      <c r="GP297" s="17"/>
      <c r="GQ297" s="406"/>
      <c r="GR297" s="406"/>
    </row>
    <row r="298" spans="1:200" ht="24.95" customHeight="1" x14ac:dyDescent="0.45">
      <c r="A298" s="424"/>
      <c r="B298" s="957"/>
      <c r="C298" s="958"/>
      <c r="D298" s="867"/>
      <c r="E298" s="605"/>
      <c r="F298" s="605"/>
      <c r="G298" s="607"/>
      <c r="H298" s="607"/>
      <c r="I298" s="607"/>
      <c r="J298" s="747"/>
      <c r="K298" s="607"/>
      <c r="L298" s="606"/>
      <c r="M298" s="608">
        <f t="shared" ref="M298:M309" si="2520">SUM(N298+P298+T298+V298+AR298*2)</f>
        <v>0</v>
      </c>
      <c r="N298" s="70"/>
      <c r="O298" s="852"/>
      <c r="P298" s="866"/>
      <c r="Q298" s="852"/>
      <c r="R298" s="866"/>
      <c r="S298" s="852"/>
      <c r="T298" s="866"/>
      <c r="U298" s="867"/>
      <c r="V298" s="866"/>
      <c r="W298" s="867"/>
      <c r="X298" s="852"/>
      <c r="Y298" s="852"/>
      <c r="Z298" s="866"/>
      <c r="AA298" s="867"/>
      <c r="AB298" s="866"/>
      <c r="AC298" s="852"/>
      <c r="AD298" s="866"/>
      <c r="AE298" s="855"/>
      <c r="AF298" s="866"/>
      <c r="AG298" s="867"/>
      <c r="AH298" s="866"/>
      <c r="AI298" s="867"/>
      <c r="AJ298" s="866"/>
      <c r="AK298" s="867"/>
      <c r="AL298" s="866"/>
      <c r="AM298" s="852"/>
      <c r="AN298" s="866"/>
      <c r="AO298" s="867"/>
      <c r="AP298" s="866"/>
      <c r="AQ298" s="852"/>
      <c r="AR298" s="866"/>
      <c r="AS298" s="852"/>
      <c r="AT298" s="866"/>
      <c r="AU298" s="867"/>
      <c r="AV298" s="866"/>
      <c r="AW298" s="867"/>
      <c r="AX298" s="866"/>
      <c r="AY298" s="867"/>
      <c r="AZ298" s="866"/>
      <c r="BA298" s="867"/>
      <c r="BB298" s="866"/>
      <c r="BC298" s="867"/>
      <c r="BD298" s="866"/>
      <c r="BE298" s="867"/>
      <c r="BF298" s="867"/>
      <c r="BG298" s="867">
        <f t="shared" ref="BG298:BG309" si="2521">SUM(AO298+BE298+BC298+BA298+AY298+AW298+AS298+AQ298+AK298+AM298+AI298+AG298+AE298+AC298+AA298+Y298+X298+W298+U298+Q298+O298+S298+AU298)</f>
        <v>0</v>
      </c>
      <c r="BH298" s="84"/>
      <c r="BI298" s="49"/>
      <c r="BJ298" s="49"/>
      <c r="BK298" s="49"/>
      <c r="BL298" s="49"/>
      <c r="BM298" s="424"/>
      <c r="BN298" s="957"/>
      <c r="BO298" s="958"/>
      <c r="BP298" s="867"/>
      <c r="BQ298" s="605"/>
      <c r="BR298" s="605"/>
      <c r="BS298" s="607"/>
      <c r="BT298" s="607"/>
      <c r="BU298" s="607"/>
      <c r="BV298" s="747"/>
      <c r="BW298" s="747"/>
      <c r="BX298" s="606"/>
      <c r="BY298" s="608">
        <f t="shared" ref="BY298:BY309" si="2522">SUM(BZ298+CB298+CF298+CH298+DD298*2)</f>
        <v>0</v>
      </c>
      <c r="BZ298" s="70"/>
      <c r="CA298" s="767"/>
      <c r="CB298" s="796"/>
      <c r="CC298" s="767"/>
      <c r="CD298" s="796"/>
      <c r="CE298" s="767"/>
      <c r="CF298" s="780"/>
      <c r="CG298" s="612"/>
      <c r="CH298" s="780"/>
      <c r="CI298" s="612"/>
      <c r="CJ298" s="612"/>
      <c r="CK298" s="767"/>
      <c r="CL298" s="780"/>
      <c r="CM298" s="612"/>
      <c r="CN298" s="780"/>
      <c r="CO298" s="767"/>
      <c r="CP298" s="780"/>
      <c r="CQ298" s="770"/>
      <c r="CR298" s="780"/>
      <c r="CS298" s="612"/>
      <c r="CT298" s="780"/>
      <c r="CU298" s="612"/>
      <c r="CV298" s="780"/>
      <c r="CW298" s="612"/>
      <c r="CX298" s="780"/>
      <c r="CY298" s="767"/>
      <c r="CZ298" s="780"/>
      <c r="DA298" s="612"/>
      <c r="DB298" s="780"/>
      <c r="DC298" s="767"/>
      <c r="DD298" s="780"/>
      <c r="DE298" s="612"/>
      <c r="DF298" s="780"/>
      <c r="DG298" s="612"/>
      <c r="DH298" s="780"/>
      <c r="DI298" s="612"/>
      <c r="DJ298" s="780"/>
      <c r="DK298" s="612"/>
      <c r="DL298" s="780"/>
      <c r="DM298" s="612"/>
      <c r="DN298" s="780"/>
      <c r="DO298" s="612"/>
      <c r="DP298" s="780"/>
      <c r="DQ298" s="612"/>
      <c r="DR298" s="612"/>
      <c r="DS298" s="612">
        <f t="shared" ref="DS298:DS309" si="2523">SUM(DA298+DQ298+DO298+DM298+DK298+DI298+DE298+DC298+CW298+CY298+CU298+CS298+CQ298+CO298+CM298+CK298+CJ298+CI298+CG298+CC298+CA298+CE298+DG298)</f>
        <v>0</v>
      </c>
      <c r="DT298" s="84"/>
      <c r="DU298" s="424"/>
      <c r="DV298" s="424"/>
      <c r="DW298" s="424"/>
      <c r="DX298" s="424"/>
      <c r="DY298" s="424"/>
      <c r="DZ298" s="971"/>
      <c r="EA298" s="972"/>
      <c r="EB298" s="611"/>
      <c r="EC298" s="424"/>
      <c r="ED298" s="424"/>
      <c r="EE298" s="424"/>
      <c r="EF298" s="424"/>
      <c r="EG298" s="424"/>
      <c r="EH298" s="424"/>
      <c r="EI298" s="424"/>
      <c r="EJ298" s="429">
        <f t="shared" si="2194"/>
        <v>0</v>
      </c>
      <c r="EK298" s="429">
        <f t="shared" si="2195"/>
        <v>0</v>
      </c>
      <c r="EL298" s="429">
        <f t="shared" si="2196"/>
        <v>0</v>
      </c>
      <c r="EM298" s="1058">
        <f t="shared" si="2197"/>
        <v>0</v>
      </c>
      <c r="EN298" s="1058">
        <f t="shared" si="2198"/>
        <v>0</v>
      </c>
      <c r="EO298" s="1058">
        <f t="shared" si="2199"/>
        <v>0</v>
      </c>
      <c r="EP298" s="1058">
        <f t="shared" si="2200"/>
        <v>0</v>
      </c>
      <c r="EQ298" s="1058">
        <f t="shared" si="2201"/>
        <v>0</v>
      </c>
      <c r="ER298" s="1058">
        <f t="shared" si="2202"/>
        <v>0</v>
      </c>
      <c r="ES298" s="1058">
        <f t="shared" si="2203"/>
        <v>0</v>
      </c>
      <c r="ET298" s="1058">
        <f t="shared" si="2204"/>
        <v>0</v>
      </c>
      <c r="EU298" s="1058">
        <f t="shared" si="2205"/>
        <v>0</v>
      </c>
      <c r="EV298" s="1058">
        <f t="shared" si="2206"/>
        <v>0</v>
      </c>
      <c r="EW298" s="1058">
        <f t="shared" si="2207"/>
        <v>0</v>
      </c>
      <c r="EX298" s="1058">
        <f t="shared" si="2208"/>
        <v>0</v>
      </c>
      <c r="EY298" s="1058">
        <f t="shared" si="2209"/>
        <v>0</v>
      </c>
      <c r="EZ298" s="1058">
        <f t="shared" si="2210"/>
        <v>0</v>
      </c>
      <c r="FA298" s="1058">
        <f t="shared" si="2211"/>
        <v>0</v>
      </c>
      <c r="FB298" s="1058">
        <f t="shared" si="2212"/>
        <v>0</v>
      </c>
      <c r="FC298" s="1058">
        <f t="shared" si="2213"/>
        <v>0</v>
      </c>
      <c r="FD298" s="1058">
        <f t="shared" si="2214"/>
        <v>0</v>
      </c>
      <c r="FE298" s="1058">
        <f t="shared" si="2215"/>
        <v>0</v>
      </c>
      <c r="FF298" s="1058">
        <f t="shared" si="2216"/>
        <v>0</v>
      </c>
      <c r="FG298" s="1058">
        <f t="shared" si="2217"/>
        <v>0</v>
      </c>
      <c r="FH298" s="1058">
        <f t="shared" si="2218"/>
        <v>0</v>
      </c>
      <c r="FI298" s="1058">
        <f t="shared" si="2219"/>
        <v>0</v>
      </c>
      <c r="FJ298" s="1058">
        <f t="shared" si="2220"/>
        <v>0</v>
      </c>
      <c r="FK298" s="1058">
        <f t="shared" si="2221"/>
        <v>0</v>
      </c>
      <c r="FL298" s="1058">
        <f t="shared" si="2222"/>
        <v>0</v>
      </c>
      <c r="FM298" s="1058">
        <f t="shared" si="2223"/>
        <v>0</v>
      </c>
      <c r="FN298" s="1058">
        <f t="shared" si="2224"/>
        <v>0</v>
      </c>
      <c r="FO298" s="1059">
        <f t="shared" si="2225"/>
        <v>0</v>
      </c>
      <c r="FP298" s="1058">
        <f t="shared" si="2226"/>
        <v>0</v>
      </c>
      <c r="FQ298" s="1058">
        <f t="shared" si="2227"/>
        <v>0</v>
      </c>
      <c r="FR298" s="1058">
        <f t="shared" si="2228"/>
        <v>0</v>
      </c>
      <c r="FS298" s="1058">
        <f t="shared" si="2229"/>
        <v>0</v>
      </c>
      <c r="FT298" s="1058">
        <f t="shared" si="2230"/>
        <v>0</v>
      </c>
      <c r="FU298" s="1058">
        <f t="shared" si="2231"/>
        <v>0</v>
      </c>
      <c r="FV298" s="1058">
        <f t="shared" si="2232"/>
        <v>0</v>
      </c>
      <c r="FW298" s="1058">
        <f t="shared" si="2233"/>
        <v>0</v>
      </c>
      <c r="FX298" s="1058">
        <f t="shared" si="2234"/>
        <v>0</v>
      </c>
      <c r="FY298" s="1058">
        <f t="shared" si="2235"/>
        <v>0</v>
      </c>
      <c r="FZ298" s="1058">
        <f t="shared" si="2236"/>
        <v>0</v>
      </c>
      <c r="GA298" s="1058">
        <f t="shared" si="2237"/>
        <v>0</v>
      </c>
      <c r="GB298" s="1058">
        <f t="shared" si="2238"/>
        <v>0</v>
      </c>
      <c r="GC298" s="1058">
        <f t="shared" si="2239"/>
        <v>0</v>
      </c>
      <c r="GE298" s="1058">
        <v>0</v>
      </c>
      <c r="GF298" s="1058">
        <v>0</v>
      </c>
      <c r="GG298" s="424"/>
      <c r="GH298" s="424"/>
      <c r="GI298" s="424"/>
      <c r="GJ298" s="424"/>
      <c r="GL298" s="559"/>
      <c r="GM298" s="559"/>
      <c r="GN298" s="9"/>
      <c r="GO298" s="17"/>
      <c r="GP298" s="17"/>
      <c r="GQ298" s="406"/>
      <c r="GR298" s="406"/>
    </row>
    <row r="299" spans="1:200" ht="24.95" customHeight="1" x14ac:dyDescent="0.45">
      <c r="A299" s="424"/>
      <c r="B299" s="957"/>
      <c r="C299" s="972"/>
      <c r="D299" s="611"/>
      <c r="E299" s="179"/>
      <c r="F299" s="40"/>
      <c r="G299" s="179"/>
      <c r="H299" s="179"/>
      <c r="I299" s="179"/>
      <c r="J299" s="661"/>
      <c r="K299" s="179"/>
      <c r="L299" s="678"/>
      <c r="M299" s="608">
        <f t="shared" si="2520"/>
        <v>0</v>
      </c>
      <c r="N299" s="70"/>
      <c r="O299" s="852"/>
      <c r="P299" s="866"/>
      <c r="Q299" s="852"/>
      <c r="R299" s="866"/>
      <c r="S299" s="852"/>
      <c r="T299" s="866"/>
      <c r="U299" s="867"/>
      <c r="V299" s="866"/>
      <c r="W299" s="867"/>
      <c r="X299" s="852"/>
      <c r="Y299" s="852"/>
      <c r="Z299" s="866"/>
      <c r="AA299" s="867"/>
      <c r="AB299" s="866"/>
      <c r="AC299" s="852"/>
      <c r="AD299" s="866"/>
      <c r="AE299" s="855"/>
      <c r="AF299" s="866"/>
      <c r="AG299" s="867"/>
      <c r="AH299" s="866"/>
      <c r="AI299" s="867"/>
      <c r="AJ299" s="866"/>
      <c r="AK299" s="867"/>
      <c r="AL299" s="866"/>
      <c r="AM299" s="852"/>
      <c r="AN299" s="866"/>
      <c r="AO299" s="867"/>
      <c r="AP299" s="866"/>
      <c r="AQ299" s="852"/>
      <c r="AR299" s="866"/>
      <c r="AS299" s="852"/>
      <c r="AT299" s="866"/>
      <c r="AU299" s="867"/>
      <c r="AV299" s="866"/>
      <c r="AW299" s="867"/>
      <c r="AX299" s="866"/>
      <c r="AY299" s="867"/>
      <c r="AZ299" s="866"/>
      <c r="BA299" s="867"/>
      <c r="BB299" s="866"/>
      <c r="BC299" s="867"/>
      <c r="BD299" s="866"/>
      <c r="BE299" s="867"/>
      <c r="BF299" s="867"/>
      <c r="BG299" s="867">
        <f t="shared" si="2521"/>
        <v>0</v>
      </c>
      <c r="BH299" s="84"/>
      <c r="BI299" s="49"/>
      <c r="BJ299" s="49"/>
      <c r="BK299" s="49"/>
      <c r="BL299" s="49"/>
      <c r="BM299" s="424"/>
      <c r="BN299" s="957"/>
      <c r="BO299" s="972"/>
      <c r="BP299" s="611"/>
      <c r="BQ299" s="179"/>
      <c r="BR299" s="40"/>
      <c r="BS299" s="179"/>
      <c r="BT299" s="179"/>
      <c r="BU299" s="179"/>
      <c r="BV299" s="661"/>
      <c r="BW299" s="661"/>
      <c r="BX299" s="678"/>
      <c r="BY299" s="608">
        <f t="shared" si="2522"/>
        <v>0</v>
      </c>
      <c r="BZ299" s="70"/>
      <c r="CA299" s="767"/>
      <c r="CB299" s="796"/>
      <c r="CC299" s="767"/>
      <c r="CD299" s="796"/>
      <c r="CE299" s="767"/>
      <c r="CF299" s="780"/>
      <c r="CG299" s="612"/>
      <c r="CH299" s="780"/>
      <c r="CI299" s="612"/>
      <c r="CJ299" s="612"/>
      <c r="CK299" s="767"/>
      <c r="CL299" s="780"/>
      <c r="CM299" s="612"/>
      <c r="CN299" s="780"/>
      <c r="CO299" s="767"/>
      <c r="CP299" s="780"/>
      <c r="CQ299" s="770"/>
      <c r="CR299" s="780"/>
      <c r="CS299" s="612"/>
      <c r="CT299" s="780"/>
      <c r="CU299" s="612"/>
      <c r="CV299" s="780"/>
      <c r="CW299" s="612"/>
      <c r="CX299" s="780"/>
      <c r="CY299" s="767"/>
      <c r="CZ299" s="780"/>
      <c r="DA299" s="612"/>
      <c r="DB299" s="780"/>
      <c r="DC299" s="767"/>
      <c r="DD299" s="780"/>
      <c r="DE299" s="612"/>
      <c r="DF299" s="780"/>
      <c r="DG299" s="612"/>
      <c r="DH299" s="780"/>
      <c r="DI299" s="612"/>
      <c r="DJ299" s="780"/>
      <c r="DK299" s="612"/>
      <c r="DL299" s="780"/>
      <c r="DM299" s="612"/>
      <c r="DN299" s="780"/>
      <c r="DO299" s="612"/>
      <c r="DP299" s="780"/>
      <c r="DQ299" s="612"/>
      <c r="DR299" s="612"/>
      <c r="DS299" s="612">
        <f t="shared" si="2523"/>
        <v>0</v>
      </c>
      <c r="DT299" s="84"/>
      <c r="DU299" s="424"/>
      <c r="DV299" s="424"/>
      <c r="DW299" s="424"/>
      <c r="DX299" s="424"/>
      <c r="DY299" s="424"/>
      <c r="DZ299" s="971"/>
      <c r="EA299" s="972"/>
      <c r="EB299" s="611"/>
      <c r="EC299" s="424"/>
      <c r="ED299" s="424"/>
      <c r="EE299" s="424"/>
      <c r="EF299" s="424"/>
      <c r="EG299" s="424"/>
      <c r="EH299" s="424"/>
      <c r="EI299" s="424"/>
      <c r="EJ299" s="429">
        <f t="shared" si="2194"/>
        <v>0</v>
      </c>
      <c r="EK299" s="429">
        <f t="shared" si="2195"/>
        <v>0</v>
      </c>
      <c r="EL299" s="429">
        <f t="shared" si="2196"/>
        <v>0</v>
      </c>
      <c r="EM299" s="1058">
        <f t="shared" si="2197"/>
        <v>0</v>
      </c>
      <c r="EN299" s="1058">
        <f t="shared" si="2198"/>
        <v>0</v>
      </c>
      <c r="EO299" s="1058">
        <f t="shared" si="2199"/>
        <v>0</v>
      </c>
      <c r="EP299" s="1058">
        <f t="shared" si="2200"/>
        <v>0</v>
      </c>
      <c r="EQ299" s="1058">
        <f t="shared" si="2201"/>
        <v>0</v>
      </c>
      <c r="ER299" s="1058">
        <f t="shared" si="2202"/>
        <v>0</v>
      </c>
      <c r="ES299" s="1058">
        <f t="shared" si="2203"/>
        <v>0</v>
      </c>
      <c r="ET299" s="1058">
        <f t="shared" si="2204"/>
        <v>0</v>
      </c>
      <c r="EU299" s="1058">
        <f t="shared" si="2205"/>
        <v>0</v>
      </c>
      <c r="EV299" s="1058">
        <f t="shared" si="2206"/>
        <v>0</v>
      </c>
      <c r="EW299" s="1058">
        <f t="shared" si="2207"/>
        <v>0</v>
      </c>
      <c r="EX299" s="1058">
        <f t="shared" si="2208"/>
        <v>0</v>
      </c>
      <c r="EY299" s="1058">
        <f t="shared" si="2209"/>
        <v>0</v>
      </c>
      <c r="EZ299" s="1058">
        <f t="shared" si="2210"/>
        <v>0</v>
      </c>
      <c r="FA299" s="1058">
        <f t="shared" si="2211"/>
        <v>0</v>
      </c>
      <c r="FB299" s="1058">
        <f t="shared" si="2212"/>
        <v>0</v>
      </c>
      <c r="FC299" s="1058">
        <f t="shared" si="2213"/>
        <v>0</v>
      </c>
      <c r="FD299" s="1058">
        <f t="shared" si="2214"/>
        <v>0</v>
      </c>
      <c r="FE299" s="1058">
        <f t="shared" si="2215"/>
        <v>0</v>
      </c>
      <c r="FF299" s="1058">
        <f t="shared" si="2216"/>
        <v>0</v>
      </c>
      <c r="FG299" s="1058">
        <f t="shared" si="2217"/>
        <v>0</v>
      </c>
      <c r="FH299" s="1058">
        <f t="shared" si="2218"/>
        <v>0</v>
      </c>
      <c r="FI299" s="1058">
        <f t="shared" si="2219"/>
        <v>0</v>
      </c>
      <c r="FJ299" s="1058">
        <f t="shared" si="2220"/>
        <v>0</v>
      </c>
      <c r="FK299" s="1058">
        <f t="shared" si="2221"/>
        <v>0</v>
      </c>
      <c r="FL299" s="1058">
        <f t="shared" si="2222"/>
        <v>0</v>
      </c>
      <c r="FM299" s="1058">
        <f t="shared" si="2223"/>
        <v>0</v>
      </c>
      <c r="FN299" s="1058">
        <f t="shared" si="2224"/>
        <v>0</v>
      </c>
      <c r="FO299" s="1059">
        <f t="shared" si="2225"/>
        <v>0</v>
      </c>
      <c r="FP299" s="1058">
        <f t="shared" si="2226"/>
        <v>0</v>
      </c>
      <c r="FQ299" s="1058">
        <f t="shared" si="2227"/>
        <v>0</v>
      </c>
      <c r="FR299" s="1058">
        <f t="shared" si="2228"/>
        <v>0</v>
      </c>
      <c r="FS299" s="1058">
        <f t="shared" si="2229"/>
        <v>0</v>
      </c>
      <c r="FT299" s="1058">
        <f t="shared" si="2230"/>
        <v>0</v>
      </c>
      <c r="FU299" s="1058">
        <f t="shared" si="2231"/>
        <v>0</v>
      </c>
      <c r="FV299" s="1058">
        <f t="shared" si="2232"/>
        <v>0</v>
      </c>
      <c r="FW299" s="1058">
        <f t="shared" si="2233"/>
        <v>0</v>
      </c>
      <c r="FX299" s="1058">
        <f t="shared" si="2234"/>
        <v>0</v>
      </c>
      <c r="FY299" s="1058">
        <f t="shared" si="2235"/>
        <v>0</v>
      </c>
      <c r="FZ299" s="1058">
        <f t="shared" si="2236"/>
        <v>0</v>
      </c>
      <c r="GA299" s="1058">
        <f t="shared" si="2237"/>
        <v>0</v>
      </c>
      <c r="GB299" s="1058">
        <f t="shared" si="2238"/>
        <v>0</v>
      </c>
      <c r="GC299" s="1058">
        <f t="shared" si="2239"/>
        <v>0</v>
      </c>
      <c r="GE299" s="1058">
        <v>0</v>
      </c>
      <c r="GF299" s="1058">
        <v>0</v>
      </c>
      <c r="GG299" s="424"/>
      <c r="GH299" s="424"/>
      <c r="GI299" s="424"/>
      <c r="GJ299" s="424"/>
      <c r="GL299" s="559"/>
      <c r="GM299" s="559"/>
      <c r="GN299" s="9"/>
      <c r="GO299" s="17"/>
      <c r="GP299" s="17"/>
      <c r="GQ299" s="406"/>
      <c r="GR299" s="406"/>
    </row>
    <row r="300" spans="1:200" ht="24.95" customHeight="1" x14ac:dyDescent="0.45">
      <c r="A300" s="424"/>
      <c r="B300" s="971"/>
      <c r="C300" s="972"/>
      <c r="D300" s="611"/>
      <c r="E300" s="40"/>
      <c r="F300" s="40"/>
      <c r="G300" s="40"/>
      <c r="H300" s="40"/>
      <c r="I300" s="329"/>
      <c r="J300" s="660"/>
      <c r="K300" s="40"/>
      <c r="L300" s="49"/>
      <c r="M300" s="608">
        <f t="shared" si="2520"/>
        <v>0</v>
      </c>
      <c r="N300" s="70"/>
      <c r="O300" s="852"/>
      <c r="P300" s="866"/>
      <c r="Q300" s="852"/>
      <c r="R300" s="866"/>
      <c r="S300" s="852"/>
      <c r="T300" s="866"/>
      <c r="U300" s="867"/>
      <c r="V300" s="866"/>
      <c r="W300" s="867"/>
      <c r="X300" s="852"/>
      <c r="Y300" s="852"/>
      <c r="Z300" s="866"/>
      <c r="AA300" s="867"/>
      <c r="AB300" s="866"/>
      <c r="AC300" s="852"/>
      <c r="AD300" s="866"/>
      <c r="AE300" s="855"/>
      <c r="AF300" s="866"/>
      <c r="AG300" s="867"/>
      <c r="AH300" s="866"/>
      <c r="AI300" s="867"/>
      <c r="AJ300" s="866"/>
      <c r="AK300" s="867"/>
      <c r="AL300" s="866"/>
      <c r="AM300" s="852"/>
      <c r="AN300" s="866"/>
      <c r="AO300" s="867"/>
      <c r="AP300" s="866"/>
      <c r="AQ300" s="852"/>
      <c r="AR300" s="866"/>
      <c r="AS300" s="852"/>
      <c r="AT300" s="866"/>
      <c r="AU300" s="867"/>
      <c r="AV300" s="866"/>
      <c r="AW300" s="867"/>
      <c r="AX300" s="866"/>
      <c r="AY300" s="867"/>
      <c r="AZ300" s="866"/>
      <c r="BA300" s="867"/>
      <c r="BB300" s="866"/>
      <c r="BC300" s="867"/>
      <c r="BD300" s="866"/>
      <c r="BE300" s="867"/>
      <c r="BF300" s="867"/>
      <c r="BG300" s="867">
        <f t="shared" si="2521"/>
        <v>0</v>
      </c>
      <c r="BH300" s="84"/>
      <c r="BI300" s="424"/>
      <c r="BJ300" s="49"/>
      <c r="BK300" s="49"/>
      <c r="BL300" s="49"/>
      <c r="BM300" s="424"/>
      <c r="BN300" s="971"/>
      <c r="BO300" s="972"/>
      <c r="BP300" s="611"/>
      <c r="BQ300" s="40"/>
      <c r="BR300" s="40"/>
      <c r="BS300" s="40"/>
      <c r="BT300" s="40"/>
      <c r="BU300" s="329"/>
      <c r="BV300" s="660"/>
      <c r="BW300" s="660"/>
      <c r="BX300" s="49"/>
      <c r="BY300" s="608">
        <f t="shared" si="2522"/>
        <v>0</v>
      </c>
      <c r="BZ300" s="70"/>
      <c r="CA300" s="767"/>
      <c r="CB300" s="796"/>
      <c r="CC300" s="767"/>
      <c r="CD300" s="796"/>
      <c r="CE300" s="767"/>
      <c r="CF300" s="780"/>
      <c r="CG300" s="612"/>
      <c r="CH300" s="780"/>
      <c r="CI300" s="612"/>
      <c r="CJ300" s="612"/>
      <c r="CK300" s="767"/>
      <c r="CL300" s="780"/>
      <c r="CM300" s="612"/>
      <c r="CN300" s="780"/>
      <c r="CO300" s="767"/>
      <c r="CP300" s="780"/>
      <c r="CQ300" s="770"/>
      <c r="CR300" s="780"/>
      <c r="CS300" s="612"/>
      <c r="CT300" s="780"/>
      <c r="CU300" s="612"/>
      <c r="CV300" s="780"/>
      <c r="CW300" s="612"/>
      <c r="CX300" s="780"/>
      <c r="CY300" s="767"/>
      <c r="CZ300" s="780"/>
      <c r="DA300" s="612"/>
      <c r="DB300" s="780"/>
      <c r="DC300" s="767"/>
      <c r="DD300" s="780"/>
      <c r="DE300" s="612"/>
      <c r="DF300" s="780"/>
      <c r="DG300" s="612"/>
      <c r="DH300" s="780"/>
      <c r="DI300" s="612"/>
      <c r="DJ300" s="780"/>
      <c r="DK300" s="612"/>
      <c r="DL300" s="780"/>
      <c r="DM300" s="612"/>
      <c r="DN300" s="780"/>
      <c r="DO300" s="612"/>
      <c r="DP300" s="780"/>
      <c r="DQ300" s="612"/>
      <c r="DR300" s="612"/>
      <c r="DS300" s="612">
        <f t="shared" si="2523"/>
        <v>0</v>
      </c>
      <c r="DT300" s="84"/>
      <c r="DU300" s="424"/>
      <c r="DV300" s="424"/>
      <c r="DW300" s="424"/>
      <c r="DX300" s="424"/>
      <c r="DY300" s="424"/>
      <c r="DZ300" s="971"/>
      <c r="EA300" s="972"/>
      <c r="EB300" s="611"/>
      <c r="EC300" s="424"/>
      <c r="ED300" s="424"/>
      <c r="EE300" s="424"/>
      <c r="EF300" s="424"/>
      <c r="EG300" s="424"/>
      <c r="EH300" s="424"/>
      <c r="EI300" s="424"/>
      <c r="EJ300" s="429">
        <f t="shared" si="2194"/>
        <v>0</v>
      </c>
      <c r="EK300" s="429">
        <f t="shared" si="2195"/>
        <v>0</v>
      </c>
      <c r="EL300" s="429">
        <f t="shared" si="2196"/>
        <v>0</v>
      </c>
      <c r="EM300" s="1058">
        <f t="shared" si="2197"/>
        <v>0</v>
      </c>
      <c r="EN300" s="1058">
        <f t="shared" si="2198"/>
        <v>0</v>
      </c>
      <c r="EO300" s="1058">
        <f t="shared" si="2199"/>
        <v>0</v>
      </c>
      <c r="EP300" s="1058">
        <f t="shared" si="2200"/>
        <v>0</v>
      </c>
      <c r="EQ300" s="1058">
        <f t="shared" si="2201"/>
        <v>0</v>
      </c>
      <c r="ER300" s="1058">
        <f t="shared" si="2202"/>
        <v>0</v>
      </c>
      <c r="ES300" s="1058">
        <f t="shared" si="2203"/>
        <v>0</v>
      </c>
      <c r="ET300" s="1058">
        <f t="shared" si="2204"/>
        <v>0</v>
      </c>
      <c r="EU300" s="1058">
        <f t="shared" si="2205"/>
        <v>0</v>
      </c>
      <c r="EV300" s="1058">
        <f t="shared" si="2206"/>
        <v>0</v>
      </c>
      <c r="EW300" s="1058">
        <f t="shared" si="2207"/>
        <v>0</v>
      </c>
      <c r="EX300" s="1058">
        <f t="shared" si="2208"/>
        <v>0</v>
      </c>
      <c r="EY300" s="1058">
        <f t="shared" si="2209"/>
        <v>0</v>
      </c>
      <c r="EZ300" s="1058">
        <f t="shared" si="2210"/>
        <v>0</v>
      </c>
      <c r="FA300" s="1058">
        <f t="shared" si="2211"/>
        <v>0</v>
      </c>
      <c r="FB300" s="1058">
        <f t="shared" si="2212"/>
        <v>0</v>
      </c>
      <c r="FC300" s="1058">
        <f t="shared" si="2213"/>
        <v>0</v>
      </c>
      <c r="FD300" s="1058">
        <f t="shared" si="2214"/>
        <v>0</v>
      </c>
      <c r="FE300" s="1058">
        <f t="shared" si="2215"/>
        <v>0</v>
      </c>
      <c r="FF300" s="1058">
        <f t="shared" si="2216"/>
        <v>0</v>
      </c>
      <c r="FG300" s="1058">
        <f t="shared" si="2217"/>
        <v>0</v>
      </c>
      <c r="FH300" s="1058">
        <f t="shared" si="2218"/>
        <v>0</v>
      </c>
      <c r="FI300" s="1058">
        <f t="shared" si="2219"/>
        <v>0</v>
      </c>
      <c r="FJ300" s="1058">
        <f t="shared" si="2220"/>
        <v>0</v>
      </c>
      <c r="FK300" s="1058">
        <f t="shared" si="2221"/>
        <v>0</v>
      </c>
      <c r="FL300" s="1058">
        <f t="shared" si="2222"/>
        <v>0</v>
      </c>
      <c r="FM300" s="1058">
        <f t="shared" si="2223"/>
        <v>0</v>
      </c>
      <c r="FN300" s="1058">
        <f t="shared" si="2224"/>
        <v>0</v>
      </c>
      <c r="FO300" s="1059">
        <f t="shared" si="2225"/>
        <v>0</v>
      </c>
      <c r="FP300" s="1058">
        <f t="shared" si="2226"/>
        <v>0</v>
      </c>
      <c r="FQ300" s="1058">
        <f t="shared" si="2227"/>
        <v>0</v>
      </c>
      <c r="FR300" s="1058">
        <f t="shared" si="2228"/>
        <v>0</v>
      </c>
      <c r="FS300" s="1058">
        <f t="shared" si="2229"/>
        <v>0</v>
      </c>
      <c r="FT300" s="1058">
        <f t="shared" si="2230"/>
        <v>0</v>
      </c>
      <c r="FU300" s="1058">
        <f t="shared" si="2231"/>
        <v>0</v>
      </c>
      <c r="FV300" s="1058">
        <f t="shared" si="2232"/>
        <v>0</v>
      </c>
      <c r="FW300" s="1058">
        <f t="shared" si="2233"/>
        <v>0</v>
      </c>
      <c r="FX300" s="1058">
        <f t="shared" si="2234"/>
        <v>0</v>
      </c>
      <c r="FY300" s="1058">
        <f t="shared" si="2235"/>
        <v>0</v>
      </c>
      <c r="FZ300" s="1058">
        <f t="shared" si="2236"/>
        <v>0</v>
      </c>
      <c r="GA300" s="1058">
        <f t="shared" si="2237"/>
        <v>0</v>
      </c>
      <c r="GB300" s="1058">
        <f t="shared" si="2238"/>
        <v>0</v>
      </c>
      <c r="GC300" s="1058">
        <f t="shared" si="2239"/>
        <v>0</v>
      </c>
      <c r="GE300" s="1058">
        <v>0</v>
      </c>
      <c r="GF300" s="1058">
        <v>0</v>
      </c>
      <c r="GG300" s="424"/>
      <c r="GH300" s="424"/>
      <c r="GI300" s="424"/>
      <c r="GJ300" s="424"/>
      <c r="GL300" s="559"/>
      <c r="GM300" s="559"/>
      <c r="GN300" s="9"/>
      <c r="GO300" s="17"/>
      <c r="GP300" s="17"/>
      <c r="GQ300" s="406"/>
      <c r="GR300" s="406"/>
    </row>
    <row r="301" spans="1:200" ht="24.95" customHeight="1" x14ac:dyDescent="0.45">
      <c r="A301" s="424"/>
      <c r="B301" s="971"/>
      <c r="C301" s="972"/>
      <c r="D301" s="611"/>
      <c r="E301" s="40"/>
      <c r="F301" s="40"/>
      <c r="G301" s="40"/>
      <c r="H301" s="40"/>
      <c r="I301" s="40"/>
      <c r="J301" s="660"/>
      <c r="K301" s="40"/>
      <c r="L301" s="666"/>
      <c r="M301" s="608">
        <f t="shared" si="2520"/>
        <v>0</v>
      </c>
      <c r="N301" s="70"/>
      <c r="O301" s="852"/>
      <c r="P301" s="866"/>
      <c r="Q301" s="852"/>
      <c r="R301" s="866"/>
      <c r="S301" s="852"/>
      <c r="T301" s="866"/>
      <c r="U301" s="867"/>
      <c r="V301" s="866"/>
      <c r="W301" s="867"/>
      <c r="X301" s="852"/>
      <c r="Y301" s="852"/>
      <c r="Z301" s="866"/>
      <c r="AA301" s="867"/>
      <c r="AB301" s="866"/>
      <c r="AC301" s="852"/>
      <c r="AD301" s="866"/>
      <c r="AE301" s="855"/>
      <c r="AF301" s="866"/>
      <c r="AG301" s="867"/>
      <c r="AH301" s="866"/>
      <c r="AI301" s="867"/>
      <c r="AJ301" s="866"/>
      <c r="AK301" s="867"/>
      <c r="AL301" s="866"/>
      <c r="AM301" s="852"/>
      <c r="AN301" s="866"/>
      <c r="AO301" s="867"/>
      <c r="AP301" s="866"/>
      <c r="AQ301" s="852"/>
      <c r="AR301" s="866"/>
      <c r="AS301" s="852"/>
      <c r="AT301" s="866"/>
      <c r="AU301" s="867"/>
      <c r="AV301" s="866"/>
      <c r="AW301" s="867"/>
      <c r="AX301" s="866"/>
      <c r="AY301" s="867"/>
      <c r="AZ301" s="866"/>
      <c r="BA301" s="867"/>
      <c r="BB301" s="866"/>
      <c r="BC301" s="867"/>
      <c r="BD301" s="866"/>
      <c r="BE301" s="867"/>
      <c r="BF301" s="867"/>
      <c r="BG301" s="867">
        <f t="shared" si="2521"/>
        <v>0</v>
      </c>
      <c r="BH301" s="84"/>
      <c r="BI301" s="424"/>
      <c r="BJ301" s="49"/>
      <c r="BK301" s="49"/>
      <c r="BL301" s="49"/>
      <c r="BM301" s="424"/>
      <c r="BN301" s="971"/>
      <c r="BO301" s="972"/>
      <c r="BP301" s="611"/>
      <c r="BQ301" s="40"/>
      <c r="BR301" s="40"/>
      <c r="BS301" s="40"/>
      <c r="BT301" s="40"/>
      <c r="BU301" s="40"/>
      <c r="BV301" s="660"/>
      <c r="BW301" s="660"/>
      <c r="BX301" s="666"/>
      <c r="BY301" s="608">
        <f t="shared" si="2522"/>
        <v>0</v>
      </c>
      <c r="BZ301" s="70"/>
      <c r="CA301" s="767"/>
      <c r="CB301" s="796"/>
      <c r="CC301" s="767"/>
      <c r="CD301" s="796"/>
      <c r="CE301" s="767"/>
      <c r="CF301" s="780"/>
      <c r="CG301" s="612"/>
      <c r="CH301" s="780"/>
      <c r="CI301" s="612"/>
      <c r="CJ301" s="612"/>
      <c r="CK301" s="767"/>
      <c r="CL301" s="780"/>
      <c r="CM301" s="612"/>
      <c r="CN301" s="780"/>
      <c r="CO301" s="767"/>
      <c r="CP301" s="780"/>
      <c r="CQ301" s="770"/>
      <c r="CR301" s="780"/>
      <c r="CS301" s="612"/>
      <c r="CT301" s="780"/>
      <c r="CU301" s="612"/>
      <c r="CV301" s="780"/>
      <c r="CW301" s="612"/>
      <c r="CX301" s="780"/>
      <c r="CY301" s="767"/>
      <c r="CZ301" s="780"/>
      <c r="DA301" s="612"/>
      <c r="DB301" s="780"/>
      <c r="DC301" s="767"/>
      <c r="DD301" s="780"/>
      <c r="DE301" s="612"/>
      <c r="DF301" s="780"/>
      <c r="DG301" s="612"/>
      <c r="DH301" s="780"/>
      <c r="DI301" s="612"/>
      <c r="DJ301" s="780"/>
      <c r="DK301" s="612"/>
      <c r="DL301" s="780"/>
      <c r="DM301" s="612"/>
      <c r="DN301" s="780"/>
      <c r="DO301" s="612"/>
      <c r="DP301" s="780"/>
      <c r="DQ301" s="612"/>
      <c r="DR301" s="612"/>
      <c r="DS301" s="612">
        <f t="shared" si="2523"/>
        <v>0</v>
      </c>
      <c r="DT301" s="84"/>
      <c r="DU301" s="424"/>
      <c r="DV301" s="424"/>
      <c r="DW301" s="424"/>
      <c r="DX301" s="424"/>
      <c r="DY301" s="424"/>
      <c r="DZ301" s="971"/>
      <c r="EA301" s="972"/>
      <c r="EB301" s="611"/>
      <c r="EC301" s="424"/>
      <c r="ED301" s="424"/>
      <c r="EE301" s="424"/>
      <c r="EF301" s="424"/>
      <c r="EG301" s="424"/>
      <c r="EH301" s="424"/>
      <c r="EI301" s="424"/>
      <c r="EJ301" s="429">
        <f t="shared" si="2194"/>
        <v>0</v>
      </c>
      <c r="EK301" s="429">
        <f t="shared" si="2195"/>
        <v>0</v>
      </c>
      <c r="EL301" s="429">
        <f t="shared" si="2196"/>
        <v>0</v>
      </c>
      <c r="EM301" s="1058">
        <f t="shared" si="2197"/>
        <v>0</v>
      </c>
      <c r="EN301" s="1058">
        <f t="shared" si="2198"/>
        <v>0</v>
      </c>
      <c r="EO301" s="1058">
        <f t="shared" si="2199"/>
        <v>0</v>
      </c>
      <c r="EP301" s="1058">
        <f t="shared" si="2200"/>
        <v>0</v>
      </c>
      <c r="EQ301" s="1058">
        <f t="shared" si="2201"/>
        <v>0</v>
      </c>
      <c r="ER301" s="1058">
        <f t="shared" si="2202"/>
        <v>0</v>
      </c>
      <c r="ES301" s="1058">
        <f t="shared" si="2203"/>
        <v>0</v>
      </c>
      <c r="ET301" s="1058">
        <f t="shared" si="2204"/>
        <v>0</v>
      </c>
      <c r="EU301" s="1058">
        <f t="shared" si="2205"/>
        <v>0</v>
      </c>
      <c r="EV301" s="1058">
        <f t="shared" si="2206"/>
        <v>0</v>
      </c>
      <c r="EW301" s="1058">
        <f t="shared" si="2207"/>
        <v>0</v>
      </c>
      <c r="EX301" s="1058">
        <f t="shared" si="2208"/>
        <v>0</v>
      </c>
      <c r="EY301" s="1058">
        <f t="shared" si="2209"/>
        <v>0</v>
      </c>
      <c r="EZ301" s="1058">
        <f t="shared" si="2210"/>
        <v>0</v>
      </c>
      <c r="FA301" s="1058">
        <f t="shared" si="2211"/>
        <v>0</v>
      </c>
      <c r="FB301" s="1058">
        <f t="shared" si="2212"/>
        <v>0</v>
      </c>
      <c r="FC301" s="1058">
        <f t="shared" si="2213"/>
        <v>0</v>
      </c>
      <c r="FD301" s="1058">
        <f t="shared" si="2214"/>
        <v>0</v>
      </c>
      <c r="FE301" s="1058">
        <f t="shared" si="2215"/>
        <v>0</v>
      </c>
      <c r="FF301" s="1058">
        <f t="shared" si="2216"/>
        <v>0</v>
      </c>
      <c r="FG301" s="1058">
        <f t="shared" si="2217"/>
        <v>0</v>
      </c>
      <c r="FH301" s="1058">
        <f t="shared" si="2218"/>
        <v>0</v>
      </c>
      <c r="FI301" s="1058">
        <f t="shared" si="2219"/>
        <v>0</v>
      </c>
      <c r="FJ301" s="1058">
        <f t="shared" si="2220"/>
        <v>0</v>
      </c>
      <c r="FK301" s="1058">
        <f t="shared" si="2221"/>
        <v>0</v>
      </c>
      <c r="FL301" s="1058">
        <f t="shared" si="2222"/>
        <v>0</v>
      </c>
      <c r="FM301" s="1058">
        <f t="shared" si="2223"/>
        <v>0</v>
      </c>
      <c r="FN301" s="1058">
        <f t="shared" si="2224"/>
        <v>0</v>
      </c>
      <c r="FO301" s="1059">
        <f t="shared" si="2225"/>
        <v>0</v>
      </c>
      <c r="FP301" s="1058">
        <f t="shared" si="2226"/>
        <v>0</v>
      </c>
      <c r="FQ301" s="1058">
        <f t="shared" si="2227"/>
        <v>0</v>
      </c>
      <c r="FR301" s="1058">
        <f t="shared" si="2228"/>
        <v>0</v>
      </c>
      <c r="FS301" s="1058">
        <f t="shared" si="2229"/>
        <v>0</v>
      </c>
      <c r="FT301" s="1058">
        <f t="shared" si="2230"/>
        <v>0</v>
      </c>
      <c r="FU301" s="1058">
        <f t="shared" si="2231"/>
        <v>0</v>
      </c>
      <c r="FV301" s="1058">
        <f t="shared" si="2232"/>
        <v>0</v>
      </c>
      <c r="FW301" s="1058">
        <f t="shared" si="2233"/>
        <v>0</v>
      </c>
      <c r="FX301" s="1058">
        <f t="shared" si="2234"/>
        <v>0</v>
      </c>
      <c r="FY301" s="1058">
        <f t="shared" si="2235"/>
        <v>0</v>
      </c>
      <c r="FZ301" s="1058">
        <f t="shared" si="2236"/>
        <v>0</v>
      </c>
      <c r="GA301" s="1058">
        <f t="shared" si="2237"/>
        <v>0</v>
      </c>
      <c r="GB301" s="1058">
        <f t="shared" si="2238"/>
        <v>0</v>
      </c>
      <c r="GC301" s="1058">
        <f t="shared" si="2239"/>
        <v>0</v>
      </c>
      <c r="GE301" s="1058">
        <v>0</v>
      </c>
      <c r="GF301" s="1058">
        <v>0</v>
      </c>
      <c r="GG301" s="424"/>
      <c r="GH301" s="424"/>
      <c r="GI301" s="424"/>
      <c r="GJ301" s="424"/>
      <c r="GL301" s="559"/>
      <c r="GM301" s="559"/>
      <c r="GN301" s="9"/>
      <c r="GO301" s="17"/>
      <c r="GP301" s="17"/>
      <c r="GQ301" s="406"/>
      <c r="GR301" s="406"/>
    </row>
    <row r="302" spans="1:200" ht="24.95" customHeight="1" x14ac:dyDescent="0.45">
      <c r="A302" s="424"/>
      <c r="B302" s="971"/>
      <c r="C302" s="972"/>
      <c r="D302" s="611"/>
      <c r="E302" s="40"/>
      <c r="F302" s="40"/>
      <c r="G302" s="40"/>
      <c r="H302" s="40"/>
      <c r="I302" s="40"/>
      <c r="J302" s="660"/>
      <c r="K302" s="40"/>
      <c r="L302" s="49"/>
      <c r="M302" s="608">
        <f t="shared" si="2520"/>
        <v>0</v>
      </c>
      <c r="N302" s="70"/>
      <c r="O302" s="852"/>
      <c r="P302" s="866"/>
      <c r="Q302" s="852"/>
      <c r="R302" s="866"/>
      <c r="S302" s="852"/>
      <c r="T302" s="866"/>
      <c r="U302" s="867"/>
      <c r="V302" s="866"/>
      <c r="W302" s="867"/>
      <c r="X302" s="852"/>
      <c r="Y302" s="852"/>
      <c r="Z302" s="866"/>
      <c r="AA302" s="867"/>
      <c r="AB302" s="866"/>
      <c r="AC302" s="852"/>
      <c r="AD302" s="866"/>
      <c r="AE302" s="855"/>
      <c r="AF302" s="866"/>
      <c r="AG302" s="867"/>
      <c r="AH302" s="866"/>
      <c r="AI302" s="867"/>
      <c r="AJ302" s="866"/>
      <c r="AK302" s="867"/>
      <c r="AL302" s="866"/>
      <c r="AM302" s="852"/>
      <c r="AN302" s="866"/>
      <c r="AO302" s="867"/>
      <c r="AP302" s="866"/>
      <c r="AQ302" s="852"/>
      <c r="AR302" s="866"/>
      <c r="AS302" s="852"/>
      <c r="AT302" s="866"/>
      <c r="AU302" s="867"/>
      <c r="AV302" s="866"/>
      <c r="AW302" s="867"/>
      <c r="AX302" s="866"/>
      <c r="AY302" s="867"/>
      <c r="AZ302" s="866"/>
      <c r="BA302" s="867"/>
      <c r="BB302" s="866"/>
      <c r="BC302" s="867"/>
      <c r="BD302" s="866"/>
      <c r="BE302" s="867"/>
      <c r="BF302" s="867"/>
      <c r="BG302" s="867">
        <f t="shared" si="2521"/>
        <v>0</v>
      </c>
      <c r="BH302" s="84"/>
      <c r="BI302" s="424"/>
      <c r="BJ302" s="49"/>
      <c r="BK302" s="49"/>
      <c r="BL302" s="49"/>
      <c r="BM302" s="424"/>
      <c r="BN302" s="971"/>
      <c r="BO302" s="972"/>
      <c r="BP302" s="611"/>
      <c r="BQ302" s="40"/>
      <c r="BR302" s="40"/>
      <c r="BS302" s="40"/>
      <c r="BT302" s="40"/>
      <c r="BU302" s="40"/>
      <c r="BV302" s="660"/>
      <c r="BW302" s="660"/>
      <c r="BX302" s="49"/>
      <c r="BY302" s="608">
        <f t="shared" si="2522"/>
        <v>0</v>
      </c>
      <c r="BZ302" s="70"/>
      <c r="CA302" s="767"/>
      <c r="CB302" s="796"/>
      <c r="CC302" s="767"/>
      <c r="CD302" s="796"/>
      <c r="CE302" s="767"/>
      <c r="CF302" s="780"/>
      <c r="CG302" s="612"/>
      <c r="CH302" s="780"/>
      <c r="CI302" s="612"/>
      <c r="CJ302" s="612"/>
      <c r="CK302" s="767"/>
      <c r="CL302" s="780"/>
      <c r="CM302" s="612"/>
      <c r="CN302" s="780"/>
      <c r="CO302" s="767"/>
      <c r="CP302" s="780"/>
      <c r="CQ302" s="770"/>
      <c r="CR302" s="780"/>
      <c r="CS302" s="612"/>
      <c r="CT302" s="780"/>
      <c r="CU302" s="612"/>
      <c r="CV302" s="780"/>
      <c r="CW302" s="612"/>
      <c r="CX302" s="780"/>
      <c r="CY302" s="767"/>
      <c r="CZ302" s="780"/>
      <c r="DA302" s="612"/>
      <c r="DB302" s="780"/>
      <c r="DC302" s="767"/>
      <c r="DD302" s="780"/>
      <c r="DE302" s="612"/>
      <c r="DF302" s="780"/>
      <c r="DG302" s="612"/>
      <c r="DH302" s="780"/>
      <c r="DI302" s="612"/>
      <c r="DJ302" s="780"/>
      <c r="DK302" s="612"/>
      <c r="DL302" s="780"/>
      <c r="DM302" s="612"/>
      <c r="DN302" s="780"/>
      <c r="DO302" s="612"/>
      <c r="DP302" s="780"/>
      <c r="DQ302" s="612"/>
      <c r="DR302" s="612"/>
      <c r="DS302" s="612">
        <f t="shared" si="2523"/>
        <v>0</v>
      </c>
      <c r="DT302" s="84"/>
      <c r="DU302" s="424"/>
      <c r="DV302" s="424"/>
      <c r="DW302" s="424"/>
      <c r="DX302" s="424"/>
      <c r="DY302" s="424"/>
      <c r="DZ302" s="971"/>
      <c r="EA302" s="972"/>
      <c r="EB302" s="611"/>
      <c r="EC302" s="424"/>
      <c r="ED302" s="424"/>
      <c r="EE302" s="424"/>
      <c r="EF302" s="424"/>
      <c r="EG302" s="424"/>
      <c r="EH302" s="424"/>
      <c r="EI302" s="424"/>
      <c r="EJ302" s="429">
        <f t="shared" si="2194"/>
        <v>0</v>
      </c>
      <c r="EK302" s="429">
        <f t="shared" si="2195"/>
        <v>0</v>
      </c>
      <c r="EL302" s="429">
        <f t="shared" si="2196"/>
        <v>0</v>
      </c>
      <c r="EM302" s="1058">
        <f t="shared" si="2197"/>
        <v>0</v>
      </c>
      <c r="EN302" s="1058">
        <f t="shared" si="2198"/>
        <v>0</v>
      </c>
      <c r="EO302" s="1058">
        <f t="shared" si="2199"/>
        <v>0</v>
      </c>
      <c r="EP302" s="1058">
        <f t="shared" si="2200"/>
        <v>0</v>
      </c>
      <c r="EQ302" s="1058">
        <f t="shared" si="2201"/>
        <v>0</v>
      </c>
      <c r="ER302" s="1058">
        <f t="shared" si="2202"/>
        <v>0</v>
      </c>
      <c r="ES302" s="1058">
        <f t="shared" si="2203"/>
        <v>0</v>
      </c>
      <c r="ET302" s="1058">
        <f t="shared" si="2204"/>
        <v>0</v>
      </c>
      <c r="EU302" s="1058">
        <f t="shared" si="2205"/>
        <v>0</v>
      </c>
      <c r="EV302" s="1058">
        <f t="shared" si="2206"/>
        <v>0</v>
      </c>
      <c r="EW302" s="1058">
        <f t="shared" si="2207"/>
        <v>0</v>
      </c>
      <c r="EX302" s="1058">
        <f t="shared" si="2208"/>
        <v>0</v>
      </c>
      <c r="EY302" s="1058">
        <f t="shared" si="2209"/>
        <v>0</v>
      </c>
      <c r="EZ302" s="1058">
        <f t="shared" si="2210"/>
        <v>0</v>
      </c>
      <c r="FA302" s="1058">
        <f t="shared" si="2211"/>
        <v>0</v>
      </c>
      <c r="FB302" s="1058">
        <f t="shared" si="2212"/>
        <v>0</v>
      </c>
      <c r="FC302" s="1058">
        <f t="shared" si="2213"/>
        <v>0</v>
      </c>
      <c r="FD302" s="1058">
        <f t="shared" si="2214"/>
        <v>0</v>
      </c>
      <c r="FE302" s="1058">
        <f t="shared" si="2215"/>
        <v>0</v>
      </c>
      <c r="FF302" s="1058">
        <f t="shared" si="2216"/>
        <v>0</v>
      </c>
      <c r="FG302" s="1058">
        <f t="shared" si="2217"/>
        <v>0</v>
      </c>
      <c r="FH302" s="1058">
        <f t="shared" si="2218"/>
        <v>0</v>
      </c>
      <c r="FI302" s="1058">
        <f t="shared" si="2219"/>
        <v>0</v>
      </c>
      <c r="FJ302" s="1058">
        <f t="shared" si="2220"/>
        <v>0</v>
      </c>
      <c r="FK302" s="1058">
        <f t="shared" si="2221"/>
        <v>0</v>
      </c>
      <c r="FL302" s="1058">
        <f t="shared" si="2222"/>
        <v>0</v>
      </c>
      <c r="FM302" s="1058">
        <f t="shared" si="2223"/>
        <v>0</v>
      </c>
      <c r="FN302" s="1058">
        <f t="shared" si="2224"/>
        <v>0</v>
      </c>
      <c r="FO302" s="1059">
        <f t="shared" si="2225"/>
        <v>0</v>
      </c>
      <c r="FP302" s="1058">
        <f t="shared" si="2226"/>
        <v>0</v>
      </c>
      <c r="FQ302" s="1058">
        <f t="shared" si="2227"/>
        <v>0</v>
      </c>
      <c r="FR302" s="1058">
        <f t="shared" si="2228"/>
        <v>0</v>
      </c>
      <c r="FS302" s="1058">
        <f t="shared" si="2229"/>
        <v>0</v>
      </c>
      <c r="FT302" s="1058">
        <f t="shared" si="2230"/>
        <v>0</v>
      </c>
      <c r="FU302" s="1058">
        <f t="shared" si="2231"/>
        <v>0</v>
      </c>
      <c r="FV302" s="1058">
        <f t="shared" si="2232"/>
        <v>0</v>
      </c>
      <c r="FW302" s="1058">
        <f t="shared" si="2233"/>
        <v>0</v>
      </c>
      <c r="FX302" s="1058">
        <f t="shared" si="2234"/>
        <v>0</v>
      </c>
      <c r="FY302" s="1058">
        <f t="shared" si="2235"/>
        <v>0</v>
      </c>
      <c r="FZ302" s="1058">
        <f t="shared" si="2236"/>
        <v>0</v>
      </c>
      <c r="GA302" s="1058">
        <f t="shared" si="2237"/>
        <v>0</v>
      </c>
      <c r="GB302" s="1058">
        <f t="shared" si="2238"/>
        <v>0</v>
      </c>
      <c r="GC302" s="1058">
        <f t="shared" si="2239"/>
        <v>0</v>
      </c>
      <c r="GE302" s="1058">
        <v>0</v>
      </c>
      <c r="GF302" s="1058">
        <v>0</v>
      </c>
      <c r="GG302" s="424"/>
      <c r="GH302" s="424"/>
      <c r="GI302" s="424"/>
      <c r="GJ302" s="424"/>
      <c r="GL302" s="559"/>
      <c r="GM302" s="559"/>
      <c r="GN302" s="9"/>
      <c r="GO302" s="17"/>
      <c r="GP302" s="17"/>
      <c r="GQ302" s="406"/>
      <c r="GR302" s="406"/>
    </row>
    <row r="303" spans="1:200" ht="24.95" customHeight="1" x14ac:dyDescent="0.45">
      <c r="A303" s="424"/>
      <c r="B303" s="971"/>
      <c r="C303" s="972"/>
      <c r="D303" s="611"/>
      <c r="E303" s="40"/>
      <c r="F303" s="40"/>
      <c r="G303" s="40"/>
      <c r="H303" s="40"/>
      <c r="I303" s="40"/>
      <c r="J303" s="660"/>
      <c r="K303" s="40"/>
      <c r="L303" s="666"/>
      <c r="M303" s="608">
        <f t="shared" si="2520"/>
        <v>0</v>
      </c>
      <c r="N303" s="70"/>
      <c r="O303" s="852"/>
      <c r="P303" s="866"/>
      <c r="Q303" s="852"/>
      <c r="R303" s="866"/>
      <c r="S303" s="852"/>
      <c r="T303" s="866"/>
      <c r="U303" s="867"/>
      <c r="V303" s="866"/>
      <c r="W303" s="867"/>
      <c r="X303" s="852"/>
      <c r="Y303" s="852"/>
      <c r="Z303" s="866"/>
      <c r="AA303" s="867"/>
      <c r="AB303" s="866"/>
      <c r="AC303" s="852"/>
      <c r="AD303" s="866"/>
      <c r="AE303" s="855"/>
      <c r="AF303" s="866"/>
      <c r="AG303" s="867"/>
      <c r="AH303" s="866"/>
      <c r="AI303" s="867"/>
      <c r="AJ303" s="866"/>
      <c r="AK303" s="867"/>
      <c r="AL303" s="866"/>
      <c r="AM303" s="852"/>
      <c r="AN303" s="866"/>
      <c r="AO303" s="867"/>
      <c r="AP303" s="866"/>
      <c r="AQ303" s="852"/>
      <c r="AR303" s="866"/>
      <c r="AS303" s="852"/>
      <c r="AT303" s="866"/>
      <c r="AU303" s="867"/>
      <c r="AV303" s="866"/>
      <c r="AW303" s="867"/>
      <c r="AX303" s="866"/>
      <c r="AY303" s="867"/>
      <c r="AZ303" s="866"/>
      <c r="BA303" s="867"/>
      <c r="BB303" s="866"/>
      <c r="BC303" s="867"/>
      <c r="BD303" s="866"/>
      <c r="BE303" s="867"/>
      <c r="BF303" s="867"/>
      <c r="BG303" s="867">
        <f t="shared" si="2521"/>
        <v>0</v>
      </c>
      <c r="BH303" s="84"/>
      <c r="BI303" s="424"/>
      <c r="BJ303" s="49"/>
      <c r="BK303" s="49"/>
      <c r="BL303" s="49"/>
      <c r="BM303" s="424"/>
      <c r="BN303" s="971"/>
      <c r="BO303" s="972"/>
      <c r="BP303" s="611"/>
      <c r="BQ303" s="40"/>
      <c r="BR303" s="40"/>
      <c r="BS303" s="40"/>
      <c r="BT303" s="40"/>
      <c r="BU303" s="40"/>
      <c r="BV303" s="660"/>
      <c r="BW303" s="660"/>
      <c r="BX303" s="666"/>
      <c r="BY303" s="608">
        <f t="shared" si="2522"/>
        <v>0</v>
      </c>
      <c r="BZ303" s="70"/>
      <c r="CA303" s="767"/>
      <c r="CB303" s="796"/>
      <c r="CC303" s="767"/>
      <c r="CD303" s="796"/>
      <c r="CE303" s="767"/>
      <c r="CF303" s="780"/>
      <c r="CG303" s="612"/>
      <c r="CH303" s="780"/>
      <c r="CI303" s="612"/>
      <c r="CJ303" s="612"/>
      <c r="CK303" s="767"/>
      <c r="CL303" s="780"/>
      <c r="CM303" s="612"/>
      <c r="CN303" s="780"/>
      <c r="CO303" s="767"/>
      <c r="CP303" s="780"/>
      <c r="CQ303" s="770"/>
      <c r="CR303" s="780"/>
      <c r="CS303" s="612"/>
      <c r="CT303" s="780"/>
      <c r="CU303" s="612"/>
      <c r="CV303" s="780"/>
      <c r="CW303" s="612"/>
      <c r="CX303" s="780"/>
      <c r="CY303" s="767"/>
      <c r="CZ303" s="780"/>
      <c r="DA303" s="612"/>
      <c r="DB303" s="780"/>
      <c r="DC303" s="767"/>
      <c r="DD303" s="780"/>
      <c r="DE303" s="612"/>
      <c r="DF303" s="780"/>
      <c r="DG303" s="612"/>
      <c r="DH303" s="780"/>
      <c r="DI303" s="612"/>
      <c r="DJ303" s="780"/>
      <c r="DK303" s="612"/>
      <c r="DL303" s="780"/>
      <c r="DM303" s="612"/>
      <c r="DN303" s="780"/>
      <c r="DO303" s="612"/>
      <c r="DP303" s="780"/>
      <c r="DQ303" s="612"/>
      <c r="DR303" s="612"/>
      <c r="DS303" s="612">
        <f t="shared" si="2523"/>
        <v>0</v>
      </c>
      <c r="DT303" s="84"/>
      <c r="DU303" s="424"/>
      <c r="DV303" s="424"/>
      <c r="DW303" s="424"/>
      <c r="DX303" s="424"/>
      <c r="DY303" s="424"/>
      <c r="DZ303" s="971"/>
      <c r="EA303" s="972"/>
      <c r="EB303" s="611"/>
      <c r="EC303" s="424"/>
      <c r="ED303" s="424"/>
      <c r="EE303" s="424"/>
      <c r="EF303" s="424"/>
      <c r="EG303" s="424"/>
      <c r="EH303" s="424"/>
      <c r="EI303" s="424"/>
      <c r="EJ303" s="429">
        <f t="shared" si="2194"/>
        <v>0</v>
      </c>
      <c r="EK303" s="429">
        <f t="shared" si="2195"/>
        <v>0</v>
      </c>
      <c r="EL303" s="429">
        <f t="shared" si="2196"/>
        <v>0</v>
      </c>
      <c r="EM303" s="1058">
        <f t="shared" si="2197"/>
        <v>0</v>
      </c>
      <c r="EN303" s="1058">
        <f t="shared" si="2198"/>
        <v>0</v>
      </c>
      <c r="EO303" s="1058">
        <f t="shared" si="2199"/>
        <v>0</v>
      </c>
      <c r="EP303" s="1058">
        <f t="shared" si="2200"/>
        <v>0</v>
      </c>
      <c r="EQ303" s="1058">
        <f t="shared" si="2201"/>
        <v>0</v>
      </c>
      <c r="ER303" s="1058">
        <f t="shared" si="2202"/>
        <v>0</v>
      </c>
      <c r="ES303" s="1058">
        <f t="shared" si="2203"/>
        <v>0</v>
      </c>
      <c r="ET303" s="1058">
        <f t="shared" si="2204"/>
        <v>0</v>
      </c>
      <c r="EU303" s="1058">
        <f t="shared" si="2205"/>
        <v>0</v>
      </c>
      <c r="EV303" s="1058">
        <f t="shared" si="2206"/>
        <v>0</v>
      </c>
      <c r="EW303" s="1058">
        <f t="shared" si="2207"/>
        <v>0</v>
      </c>
      <c r="EX303" s="1058">
        <f t="shared" si="2208"/>
        <v>0</v>
      </c>
      <c r="EY303" s="1058">
        <f t="shared" si="2209"/>
        <v>0</v>
      </c>
      <c r="EZ303" s="1058">
        <f t="shared" si="2210"/>
        <v>0</v>
      </c>
      <c r="FA303" s="1058">
        <f t="shared" si="2211"/>
        <v>0</v>
      </c>
      <c r="FB303" s="1058">
        <f t="shared" si="2212"/>
        <v>0</v>
      </c>
      <c r="FC303" s="1058">
        <f t="shared" si="2213"/>
        <v>0</v>
      </c>
      <c r="FD303" s="1058">
        <f t="shared" si="2214"/>
        <v>0</v>
      </c>
      <c r="FE303" s="1058">
        <f t="shared" si="2215"/>
        <v>0</v>
      </c>
      <c r="FF303" s="1058">
        <f t="shared" si="2216"/>
        <v>0</v>
      </c>
      <c r="FG303" s="1058">
        <f t="shared" si="2217"/>
        <v>0</v>
      </c>
      <c r="FH303" s="1058">
        <f t="shared" si="2218"/>
        <v>0</v>
      </c>
      <c r="FI303" s="1058">
        <f t="shared" si="2219"/>
        <v>0</v>
      </c>
      <c r="FJ303" s="1058">
        <f t="shared" si="2220"/>
        <v>0</v>
      </c>
      <c r="FK303" s="1058">
        <f t="shared" si="2221"/>
        <v>0</v>
      </c>
      <c r="FL303" s="1058">
        <f t="shared" si="2222"/>
        <v>0</v>
      </c>
      <c r="FM303" s="1058">
        <f t="shared" si="2223"/>
        <v>0</v>
      </c>
      <c r="FN303" s="1058">
        <f t="shared" si="2224"/>
        <v>0</v>
      </c>
      <c r="FO303" s="1059">
        <f t="shared" si="2225"/>
        <v>0</v>
      </c>
      <c r="FP303" s="1058">
        <f t="shared" si="2226"/>
        <v>0</v>
      </c>
      <c r="FQ303" s="1058">
        <f t="shared" si="2227"/>
        <v>0</v>
      </c>
      <c r="FR303" s="1058">
        <f t="shared" si="2228"/>
        <v>0</v>
      </c>
      <c r="FS303" s="1058">
        <f t="shared" si="2229"/>
        <v>0</v>
      </c>
      <c r="FT303" s="1058">
        <f t="shared" si="2230"/>
        <v>0</v>
      </c>
      <c r="FU303" s="1058">
        <f t="shared" si="2231"/>
        <v>0</v>
      </c>
      <c r="FV303" s="1058">
        <f t="shared" si="2232"/>
        <v>0</v>
      </c>
      <c r="FW303" s="1058">
        <f t="shared" si="2233"/>
        <v>0</v>
      </c>
      <c r="FX303" s="1058">
        <f t="shared" si="2234"/>
        <v>0</v>
      </c>
      <c r="FY303" s="1058">
        <f t="shared" si="2235"/>
        <v>0</v>
      </c>
      <c r="FZ303" s="1058">
        <f t="shared" si="2236"/>
        <v>0</v>
      </c>
      <c r="GA303" s="1058">
        <f t="shared" si="2237"/>
        <v>0</v>
      </c>
      <c r="GB303" s="1058">
        <f t="shared" si="2238"/>
        <v>0</v>
      </c>
      <c r="GC303" s="1058">
        <f t="shared" si="2239"/>
        <v>0</v>
      </c>
      <c r="GE303" s="1058">
        <v>0</v>
      </c>
      <c r="GF303" s="1058">
        <v>0</v>
      </c>
      <c r="GG303" s="424"/>
      <c r="GH303" s="424"/>
      <c r="GI303" s="424"/>
      <c r="GJ303" s="424"/>
      <c r="GL303" s="559"/>
      <c r="GM303" s="559"/>
      <c r="GN303" s="9"/>
      <c r="GO303" s="17"/>
      <c r="GP303" s="17"/>
      <c r="GQ303" s="406"/>
      <c r="GR303" s="406"/>
    </row>
    <row r="304" spans="1:200" ht="24.95" customHeight="1" x14ac:dyDescent="0.45">
      <c r="A304" s="424"/>
      <c r="B304" s="971"/>
      <c r="C304" s="972"/>
      <c r="D304" s="611"/>
      <c r="E304" s="40"/>
      <c r="F304" s="40"/>
      <c r="G304" s="40"/>
      <c r="H304" s="40"/>
      <c r="I304" s="40"/>
      <c r="J304" s="660"/>
      <c r="K304" s="40"/>
      <c r="L304" s="49"/>
      <c r="M304" s="608">
        <f t="shared" si="2520"/>
        <v>0</v>
      </c>
      <c r="N304" s="70"/>
      <c r="O304" s="852"/>
      <c r="P304" s="866"/>
      <c r="Q304" s="852"/>
      <c r="R304" s="866"/>
      <c r="S304" s="852"/>
      <c r="T304" s="866"/>
      <c r="U304" s="867"/>
      <c r="V304" s="866"/>
      <c r="W304" s="867"/>
      <c r="X304" s="852"/>
      <c r="Y304" s="852"/>
      <c r="Z304" s="866"/>
      <c r="AA304" s="867"/>
      <c r="AB304" s="866"/>
      <c r="AC304" s="852"/>
      <c r="AD304" s="866"/>
      <c r="AE304" s="855"/>
      <c r="AF304" s="866"/>
      <c r="AG304" s="867"/>
      <c r="AH304" s="866"/>
      <c r="AI304" s="867"/>
      <c r="AJ304" s="866"/>
      <c r="AK304" s="867"/>
      <c r="AL304" s="866"/>
      <c r="AM304" s="852"/>
      <c r="AN304" s="866"/>
      <c r="AO304" s="867"/>
      <c r="AP304" s="866"/>
      <c r="AQ304" s="852"/>
      <c r="AR304" s="866"/>
      <c r="AS304" s="852"/>
      <c r="AT304" s="866"/>
      <c r="AU304" s="867"/>
      <c r="AV304" s="866"/>
      <c r="AW304" s="867"/>
      <c r="AX304" s="866"/>
      <c r="AY304" s="867"/>
      <c r="AZ304" s="866"/>
      <c r="BA304" s="867"/>
      <c r="BB304" s="866"/>
      <c r="BC304" s="867"/>
      <c r="BD304" s="866"/>
      <c r="BE304" s="867"/>
      <c r="BF304" s="867"/>
      <c r="BG304" s="867">
        <f t="shared" si="2521"/>
        <v>0</v>
      </c>
      <c r="BH304" s="84"/>
      <c r="BI304" s="424"/>
      <c r="BJ304" s="49"/>
      <c r="BK304" s="49"/>
      <c r="BL304" s="49"/>
      <c r="BM304" s="424"/>
      <c r="BN304" s="971"/>
      <c r="BO304" s="972"/>
      <c r="BP304" s="611"/>
      <c r="BQ304" s="40"/>
      <c r="BR304" s="40"/>
      <c r="BS304" s="40"/>
      <c r="BT304" s="40"/>
      <c r="BU304" s="40"/>
      <c r="BV304" s="660"/>
      <c r="BW304" s="660"/>
      <c r="BX304" s="49"/>
      <c r="BY304" s="608">
        <f t="shared" si="2522"/>
        <v>0</v>
      </c>
      <c r="BZ304" s="70"/>
      <c r="CA304" s="767"/>
      <c r="CB304" s="796"/>
      <c r="CC304" s="767"/>
      <c r="CD304" s="796"/>
      <c r="CE304" s="767"/>
      <c r="CF304" s="780"/>
      <c r="CG304" s="612"/>
      <c r="CH304" s="780"/>
      <c r="CI304" s="612"/>
      <c r="CJ304" s="612"/>
      <c r="CK304" s="767"/>
      <c r="CL304" s="780"/>
      <c r="CM304" s="612"/>
      <c r="CN304" s="780"/>
      <c r="CO304" s="767"/>
      <c r="CP304" s="780"/>
      <c r="CQ304" s="770"/>
      <c r="CR304" s="780"/>
      <c r="CS304" s="612"/>
      <c r="CT304" s="780"/>
      <c r="CU304" s="612"/>
      <c r="CV304" s="780"/>
      <c r="CW304" s="612"/>
      <c r="CX304" s="780"/>
      <c r="CY304" s="767"/>
      <c r="CZ304" s="780"/>
      <c r="DA304" s="612"/>
      <c r="DB304" s="780"/>
      <c r="DC304" s="767"/>
      <c r="DD304" s="780"/>
      <c r="DE304" s="612"/>
      <c r="DF304" s="780"/>
      <c r="DG304" s="612"/>
      <c r="DH304" s="780"/>
      <c r="DI304" s="612"/>
      <c r="DJ304" s="780"/>
      <c r="DK304" s="612"/>
      <c r="DL304" s="780"/>
      <c r="DM304" s="612"/>
      <c r="DN304" s="780"/>
      <c r="DO304" s="612"/>
      <c r="DP304" s="780"/>
      <c r="DQ304" s="612"/>
      <c r="DR304" s="612"/>
      <c r="DS304" s="612">
        <f t="shared" si="2523"/>
        <v>0</v>
      </c>
      <c r="DT304" s="84"/>
      <c r="DU304" s="424"/>
      <c r="DV304" s="424"/>
      <c r="DW304" s="424"/>
      <c r="DX304" s="424"/>
      <c r="DY304" s="424"/>
      <c r="DZ304" s="971"/>
      <c r="EA304" s="972"/>
      <c r="EB304" s="611"/>
      <c r="EC304" s="424"/>
      <c r="ED304" s="424"/>
      <c r="EE304" s="424"/>
      <c r="EF304" s="424"/>
      <c r="EG304" s="424"/>
      <c r="EH304" s="424"/>
      <c r="EI304" s="424"/>
      <c r="EJ304" s="429">
        <f t="shared" si="2194"/>
        <v>0</v>
      </c>
      <c r="EK304" s="429">
        <f t="shared" si="2195"/>
        <v>0</v>
      </c>
      <c r="EL304" s="429">
        <f t="shared" si="2196"/>
        <v>0</v>
      </c>
      <c r="EM304" s="1058">
        <f t="shared" si="2197"/>
        <v>0</v>
      </c>
      <c r="EN304" s="1058">
        <f t="shared" si="2198"/>
        <v>0</v>
      </c>
      <c r="EO304" s="1058">
        <f t="shared" si="2199"/>
        <v>0</v>
      </c>
      <c r="EP304" s="1058">
        <f t="shared" si="2200"/>
        <v>0</v>
      </c>
      <c r="EQ304" s="1058">
        <f t="shared" si="2201"/>
        <v>0</v>
      </c>
      <c r="ER304" s="1058">
        <f t="shared" si="2202"/>
        <v>0</v>
      </c>
      <c r="ES304" s="1058">
        <f t="shared" si="2203"/>
        <v>0</v>
      </c>
      <c r="ET304" s="1058">
        <f t="shared" si="2204"/>
        <v>0</v>
      </c>
      <c r="EU304" s="1058">
        <f t="shared" si="2205"/>
        <v>0</v>
      </c>
      <c r="EV304" s="1058">
        <f t="shared" si="2206"/>
        <v>0</v>
      </c>
      <c r="EW304" s="1058">
        <f t="shared" si="2207"/>
        <v>0</v>
      </c>
      <c r="EX304" s="1058">
        <f t="shared" si="2208"/>
        <v>0</v>
      </c>
      <c r="EY304" s="1058">
        <f t="shared" si="2209"/>
        <v>0</v>
      </c>
      <c r="EZ304" s="1058">
        <f t="shared" si="2210"/>
        <v>0</v>
      </c>
      <c r="FA304" s="1058">
        <f t="shared" si="2211"/>
        <v>0</v>
      </c>
      <c r="FB304" s="1058">
        <f t="shared" si="2212"/>
        <v>0</v>
      </c>
      <c r="FC304" s="1058">
        <f t="shared" si="2213"/>
        <v>0</v>
      </c>
      <c r="FD304" s="1058">
        <f t="shared" si="2214"/>
        <v>0</v>
      </c>
      <c r="FE304" s="1058">
        <f t="shared" si="2215"/>
        <v>0</v>
      </c>
      <c r="FF304" s="1058">
        <f t="shared" si="2216"/>
        <v>0</v>
      </c>
      <c r="FG304" s="1058">
        <f t="shared" si="2217"/>
        <v>0</v>
      </c>
      <c r="FH304" s="1058">
        <f t="shared" si="2218"/>
        <v>0</v>
      </c>
      <c r="FI304" s="1058">
        <f t="shared" si="2219"/>
        <v>0</v>
      </c>
      <c r="FJ304" s="1058">
        <f t="shared" si="2220"/>
        <v>0</v>
      </c>
      <c r="FK304" s="1058">
        <f t="shared" si="2221"/>
        <v>0</v>
      </c>
      <c r="FL304" s="1058">
        <f t="shared" si="2222"/>
        <v>0</v>
      </c>
      <c r="FM304" s="1058">
        <f t="shared" si="2223"/>
        <v>0</v>
      </c>
      <c r="FN304" s="1058">
        <f t="shared" si="2224"/>
        <v>0</v>
      </c>
      <c r="FO304" s="1059">
        <f t="shared" si="2225"/>
        <v>0</v>
      </c>
      <c r="FP304" s="1058">
        <f t="shared" si="2226"/>
        <v>0</v>
      </c>
      <c r="FQ304" s="1058">
        <f t="shared" si="2227"/>
        <v>0</v>
      </c>
      <c r="FR304" s="1058">
        <f t="shared" si="2228"/>
        <v>0</v>
      </c>
      <c r="FS304" s="1058">
        <f t="shared" si="2229"/>
        <v>0</v>
      </c>
      <c r="FT304" s="1058">
        <f t="shared" si="2230"/>
        <v>0</v>
      </c>
      <c r="FU304" s="1058">
        <f t="shared" si="2231"/>
        <v>0</v>
      </c>
      <c r="FV304" s="1058">
        <f t="shared" si="2232"/>
        <v>0</v>
      </c>
      <c r="FW304" s="1058">
        <f t="shared" si="2233"/>
        <v>0</v>
      </c>
      <c r="FX304" s="1058">
        <f t="shared" si="2234"/>
        <v>0</v>
      </c>
      <c r="FY304" s="1058">
        <f t="shared" si="2235"/>
        <v>0</v>
      </c>
      <c r="FZ304" s="1058">
        <f t="shared" si="2236"/>
        <v>0</v>
      </c>
      <c r="GA304" s="1058">
        <f t="shared" si="2237"/>
        <v>0</v>
      </c>
      <c r="GB304" s="1058">
        <f t="shared" si="2238"/>
        <v>0</v>
      </c>
      <c r="GC304" s="1058">
        <f t="shared" si="2239"/>
        <v>0</v>
      </c>
      <c r="GE304" s="1058">
        <v>0</v>
      </c>
      <c r="GF304" s="1058">
        <v>0</v>
      </c>
      <c r="GG304" s="424"/>
      <c r="GH304" s="424"/>
      <c r="GI304" s="424"/>
      <c r="GJ304" s="424"/>
      <c r="GL304" s="559"/>
      <c r="GM304" s="559"/>
      <c r="GN304" s="9"/>
      <c r="GO304" s="17"/>
      <c r="GP304" s="17"/>
      <c r="GQ304" s="406"/>
      <c r="GR304" s="406"/>
    </row>
    <row r="305" spans="1:200" ht="24.95" customHeight="1" x14ac:dyDescent="0.45">
      <c r="A305" s="424"/>
      <c r="B305" s="959"/>
      <c r="C305" s="959"/>
      <c r="D305" s="764"/>
      <c r="E305" s="424"/>
      <c r="F305" s="424"/>
      <c r="G305" s="424"/>
      <c r="H305" s="424"/>
      <c r="I305" s="424"/>
      <c r="J305" s="541"/>
      <c r="K305" s="424"/>
      <c r="L305" s="424"/>
      <c r="M305" s="608">
        <f t="shared" si="2520"/>
        <v>0</v>
      </c>
      <c r="N305" s="70"/>
      <c r="O305" s="852"/>
      <c r="P305" s="866"/>
      <c r="Q305" s="852"/>
      <c r="R305" s="866"/>
      <c r="S305" s="852"/>
      <c r="T305" s="866"/>
      <c r="U305" s="867"/>
      <c r="V305" s="866"/>
      <c r="W305" s="867"/>
      <c r="X305" s="852"/>
      <c r="Y305" s="852"/>
      <c r="Z305" s="866"/>
      <c r="AA305" s="867"/>
      <c r="AB305" s="866"/>
      <c r="AC305" s="852"/>
      <c r="AD305" s="866"/>
      <c r="AE305" s="855"/>
      <c r="AF305" s="866"/>
      <c r="AG305" s="867"/>
      <c r="AH305" s="866"/>
      <c r="AI305" s="867"/>
      <c r="AJ305" s="866"/>
      <c r="AK305" s="867"/>
      <c r="AL305" s="866"/>
      <c r="AM305" s="852"/>
      <c r="AN305" s="866"/>
      <c r="AO305" s="867"/>
      <c r="AP305" s="866"/>
      <c r="AQ305" s="852"/>
      <c r="AR305" s="866"/>
      <c r="AS305" s="852"/>
      <c r="AT305" s="866"/>
      <c r="AU305" s="867"/>
      <c r="AV305" s="866"/>
      <c r="AW305" s="867"/>
      <c r="AX305" s="866"/>
      <c r="AY305" s="867"/>
      <c r="AZ305" s="866"/>
      <c r="BA305" s="867"/>
      <c r="BB305" s="866"/>
      <c r="BC305" s="867"/>
      <c r="BD305" s="866"/>
      <c r="BE305" s="867"/>
      <c r="BF305" s="867"/>
      <c r="BG305" s="867">
        <f t="shared" si="2521"/>
        <v>0</v>
      </c>
      <c r="BH305" s="84"/>
      <c r="BI305" s="424"/>
      <c r="BJ305" s="49"/>
      <c r="BK305" s="49"/>
      <c r="BL305" s="49"/>
      <c r="BM305" s="424"/>
      <c r="BN305" s="959"/>
      <c r="BO305" s="959"/>
      <c r="BP305" s="764"/>
      <c r="BQ305" s="424"/>
      <c r="BR305" s="424"/>
      <c r="BS305" s="424"/>
      <c r="BT305" s="424"/>
      <c r="BU305" s="424"/>
      <c r="BV305" s="541"/>
      <c r="BW305" s="541"/>
      <c r="BX305" s="424"/>
      <c r="BY305" s="608">
        <f t="shared" si="2522"/>
        <v>0</v>
      </c>
      <c r="BZ305" s="70"/>
      <c r="CA305" s="767"/>
      <c r="CB305" s="796"/>
      <c r="CC305" s="767"/>
      <c r="CD305" s="796"/>
      <c r="CE305" s="767"/>
      <c r="CF305" s="780"/>
      <c r="CG305" s="612"/>
      <c r="CH305" s="780"/>
      <c r="CI305" s="612"/>
      <c r="CJ305" s="612"/>
      <c r="CK305" s="767"/>
      <c r="CL305" s="780"/>
      <c r="CM305" s="612"/>
      <c r="CN305" s="780"/>
      <c r="CO305" s="767"/>
      <c r="CP305" s="780"/>
      <c r="CQ305" s="770"/>
      <c r="CR305" s="780"/>
      <c r="CS305" s="612"/>
      <c r="CT305" s="780"/>
      <c r="CU305" s="612"/>
      <c r="CV305" s="780"/>
      <c r="CW305" s="612"/>
      <c r="CX305" s="780"/>
      <c r="CY305" s="767"/>
      <c r="CZ305" s="780"/>
      <c r="DA305" s="612"/>
      <c r="DB305" s="780"/>
      <c r="DC305" s="767"/>
      <c r="DD305" s="780"/>
      <c r="DE305" s="612"/>
      <c r="DF305" s="780"/>
      <c r="DG305" s="612"/>
      <c r="DH305" s="780"/>
      <c r="DI305" s="612"/>
      <c r="DJ305" s="780"/>
      <c r="DK305" s="612"/>
      <c r="DL305" s="780"/>
      <c r="DM305" s="612"/>
      <c r="DN305" s="780"/>
      <c r="DO305" s="612"/>
      <c r="DP305" s="780"/>
      <c r="DQ305" s="612"/>
      <c r="DR305" s="612"/>
      <c r="DS305" s="612">
        <f t="shared" si="2523"/>
        <v>0</v>
      </c>
      <c r="DT305" s="84"/>
      <c r="DU305" s="424"/>
      <c r="DV305" s="424"/>
      <c r="DW305" s="424"/>
      <c r="DX305" s="424"/>
      <c r="DY305" s="424"/>
      <c r="DZ305" s="959"/>
      <c r="EA305" s="959"/>
      <c r="EB305" s="764"/>
      <c r="EC305" s="424"/>
      <c r="ED305" s="424"/>
      <c r="EE305" s="424"/>
      <c r="EF305" s="424"/>
      <c r="EG305" s="424"/>
      <c r="EH305" s="424"/>
      <c r="EI305" s="424"/>
      <c r="EJ305" s="429">
        <f t="shared" si="2194"/>
        <v>0</v>
      </c>
      <c r="EK305" s="429">
        <f t="shared" si="2195"/>
        <v>0</v>
      </c>
      <c r="EL305" s="429">
        <f t="shared" si="2196"/>
        <v>0</v>
      </c>
      <c r="EM305" s="1058">
        <f t="shared" si="2197"/>
        <v>0</v>
      </c>
      <c r="EN305" s="1058">
        <f t="shared" si="2198"/>
        <v>0</v>
      </c>
      <c r="EO305" s="1058">
        <f t="shared" si="2199"/>
        <v>0</v>
      </c>
      <c r="EP305" s="1058">
        <f t="shared" si="2200"/>
        <v>0</v>
      </c>
      <c r="EQ305" s="1058">
        <f t="shared" si="2201"/>
        <v>0</v>
      </c>
      <c r="ER305" s="1058">
        <f t="shared" si="2202"/>
        <v>0</v>
      </c>
      <c r="ES305" s="1058">
        <f t="shared" si="2203"/>
        <v>0</v>
      </c>
      <c r="ET305" s="1058">
        <f t="shared" si="2204"/>
        <v>0</v>
      </c>
      <c r="EU305" s="1058">
        <f t="shared" si="2205"/>
        <v>0</v>
      </c>
      <c r="EV305" s="1058">
        <f t="shared" si="2206"/>
        <v>0</v>
      </c>
      <c r="EW305" s="1058">
        <f t="shared" si="2207"/>
        <v>0</v>
      </c>
      <c r="EX305" s="1058">
        <f t="shared" si="2208"/>
        <v>0</v>
      </c>
      <c r="EY305" s="1058">
        <f t="shared" si="2209"/>
        <v>0</v>
      </c>
      <c r="EZ305" s="1058">
        <f t="shared" si="2210"/>
        <v>0</v>
      </c>
      <c r="FA305" s="1058">
        <f t="shared" si="2211"/>
        <v>0</v>
      </c>
      <c r="FB305" s="1058">
        <f t="shared" si="2212"/>
        <v>0</v>
      </c>
      <c r="FC305" s="1058">
        <f t="shared" si="2213"/>
        <v>0</v>
      </c>
      <c r="FD305" s="1058">
        <f t="shared" si="2214"/>
        <v>0</v>
      </c>
      <c r="FE305" s="1058">
        <f t="shared" si="2215"/>
        <v>0</v>
      </c>
      <c r="FF305" s="1058">
        <f t="shared" si="2216"/>
        <v>0</v>
      </c>
      <c r="FG305" s="1058">
        <f t="shared" si="2217"/>
        <v>0</v>
      </c>
      <c r="FH305" s="1058">
        <f t="shared" si="2218"/>
        <v>0</v>
      </c>
      <c r="FI305" s="1058">
        <f t="shared" si="2219"/>
        <v>0</v>
      </c>
      <c r="FJ305" s="1058">
        <f t="shared" si="2220"/>
        <v>0</v>
      </c>
      <c r="FK305" s="1058">
        <f t="shared" si="2221"/>
        <v>0</v>
      </c>
      <c r="FL305" s="1058">
        <f t="shared" si="2222"/>
        <v>0</v>
      </c>
      <c r="FM305" s="1058">
        <f t="shared" si="2223"/>
        <v>0</v>
      </c>
      <c r="FN305" s="1058">
        <f t="shared" si="2224"/>
        <v>0</v>
      </c>
      <c r="FO305" s="1059">
        <f t="shared" si="2225"/>
        <v>0</v>
      </c>
      <c r="FP305" s="1058">
        <f t="shared" si="2226"/>
        <v>0</v>
      </c>
      <c r="FQ305" s="1058">
        <f t="shared" si="2227"/>
        <v>0</v>
      </c>
      <c r="FR305" s="1058">
        <f t="shared" si="2228"/>
        <v>0</v>
      </c>
      <c r="FS305" s="1058">
        <f t="shared" si="2229"/>
        <v>0</v>
      </c>
      <c r="FT305" s="1058">
        <f t="shared" si="2230"/>
        <v>0</v>
      </c>
      <c r="FU305" s="1058">
        <f t="shared" si="2231"/>
        <v>0</v>
      </c>
      <c r="FV305" s="1058">
        <f t="shared" si="2232"/>
        <v>0</v>
      </c>
      <c r="FW305" s="1058">
        <f t="shared" si="2233"/>
        <v>0</v>
      </c>
      <c r="FX305" s="1058">
        <f t="shared" si="2234"/>
        <v>0</v>
      </c>
      <c r="FY305" s="1058">
        <f t="shared" si="2235"/>
        <v>0</v>
      </c>
      <c r="FZ305" s="1058">
        <f t="shared" si="2236"/>
        <v>0</v>
      </c>
      <c r="GA305" s="1058">
        <f t="shared" si="2237"/>
        <v>0</v>
      </c>
      <c r="GB305" s="1058">
        <f t="shared" si="2238"/>
        <v>0</v>
      </c>
      <c r="GC305" s="1058">
        <f t="shared" si="2239"/>
        <v>0</v>
      </c>
      <c r="GE305" s="1058">
        <v>0</v>
      </c>
      <c r="GF305" s="1058">
        <v>0</v>
      </c>
      <c r="GG305" s="424"/>
      <c r="GH305" s="424"/>
      <c r="GI305" s="424"/>
      <c r="GJ305" s="424"/>
      <c r="GL305" s="559"/>
      <c r="GM305" s="559"/>
      <c r="GN305" s="406"/>
      <c r="GO305" s="406"/>
      <c r="GP305" s="406"/>
      <c r="GQ305" s="406"/>
      <c r="GR305" s="406"/>
    </row>
    <row r="306" spans="1:200" ht="24.95" customHeight="1" x14ac:dyDescent="0.45">
      <c r="A306" s="424"/>
      <c r="B306" s="959"/>
      <c r="C306" s="959"/>
      <c r="D306" s="764"/>
      <c r="E306" s="424"/>
      <c r="F306" s="424"/>
      <c r="G306" s="424"/>
      <c r="H306" s="424"/>
      <c r="I306" s="424"/>
      <c r="J306" s="541"/>
      <c r="K306" s="424"/>
      <c r="L306" s="424"/>
      <c r="M306" s="608">
        <f t="shared" si="2520"/>
        <v>0</v>
      </c>
      <c r="N306" s="70"/>
      <c r="O306" s="852"/>
      <c r="P306" s="866"/>
      <c r="Q306" s="852"/>
      <c r="R306" s="866"/>
      <c r="S306" s="852"/>
      <c r="T306" s="866"/>
      <c r="U306" s="867"/>
      <c r="V306" s="866"/>
      <c r="W306" s="867"/>
      <c r="X306" s="852"/>
      <c r="Y306" s="852"/>
      <c r="Z306" s="866"/>
      <c r="AA306" s="867"/>
      <c r="AB306" s="866"/>
      <c r="AC306" s="852"/>
      <c r="AD306" s="866"/>
      <c r="AE306" s="855"/>
      <c r="AF306" s="866"/>
      <c r="AG306" s="867"/>
      <c r="AH306" s="866"/>
      <c r="AI306" s="867"/>
      <c r="AJ306" s="866"/>
      <c r="AK306" s="867"/>
      <c r="AL306" s="866"/>
      <c r="AM306" s="852"/>
      <c r="AN306" s="866"/>
      <c r="AO306" s="867"/>
      <c r="AP306" s="866"/>
      <c r="AQ306" s="852"/>
      <c r="AR306" s="866"/>
      <c r="AS306" s="852"/>
      <c r="AT306" s="866"/>
      <c r="AU306" s="867"/>
      <c r="AV306" s="866"/>
      <c r="AW306" s="867"/>
      <c r="AX306" s="866"/>
      <c r="AY306" s="867"/>
      <c r="AZ306" s="866"/>
      <c r="BA306" s="867"/>
      <c r="BB306" s="866"/>
      <c r="BC306" s="867"/>
      <c r="BD306" s="866"/>
      <c r="BE306" s="867"/>
      <c r="BF306" s="867"/>
      <c r="BG306" s="867">
        <f t="shared" si="2521"/>
        <v>0</v>
      </c>
      <c r="BH306" s="84"/>
      <c r="BI306" s="424"/>
      <c r="BJ306" s="49"/>
      <c r="BK306" s="49"/>
      <c r="BL306" s="49"/>
      <c r="BM306" s="424"/>
      <c r="BN306" s="959"/>
      <c r="BO306" s="959"/>
      <c r="BP306" s="764"/>
      <c r="BQ306" s="424"/>
      <c r="BR306" s="424"/>
      <c r="BS306" s="424"/>
      <c r="BT306" s="424"/>
      <c r="BU306" s="424"/>
      <c r="BV306" s="541"/>
      <c r="BW306" s="541"/>
      <c r="BX306" s="424"/>
      <c r="BY306" s="608">
        <f t="shared" si="2522"/>
        <v>0</v>
      </c>
      <c r="BZ306" s="70"/>
      <c r="CA306" s="767"/>
      <c r="CB306" s="796"/>
      <c r="CC306" s="767"/>
      <c r="CD306" s="796"/>
      <c r="CE306" s="767"/>
      <c r="CF306" s="780"/>
      <c r="CG306" s="612"/>
      <c r="CH306" s="780"/>
      <c r="CI306" s="612"/>
      <c r="CJ306" s="612"/>
      <c r="CK306" s="767"/>
      <c r="CL306" s="780"/>
      <c r="CM306" s="612"/>
      <c r="CN306" s="780"/>
      <c r="CO306" s="767"/>
      <c r="CP306" s="780"/>
      <c r="CQ306" s="770"/>
      <c r="CR306" s="780"/>
      <c r="CS306" s="612"/>
      <c r="CT306" s="780"/>
      <c r="CU306" s="612"/>
      <c r="CV306" s="780"/>
      <c r="CW306" s="612"/>
      <c r="CX306" s="780"/>
      <c r="CY306" s="767"/>
      <c r="CZ306" s="780"/>
      <c r="DA306" s="612"/>
      <c r="DB306" s="780"/>
      <c r="DC306" s="767"/>
      <c r="DD306" s="780"/>
      <c r="DE306" s="612"/>
      <c r="DF306" s="780"/>
      <c r="DG306" s="612"/>
      <c r="DH306" s="780"/>
      <c r="DI306" s="612"/>
      <c r="DJ306" s="780"/>
      <c r="DK306" s="612"/>
      <c r="DL306" s="780"/>
      <c r="DM306" s="612"/>
      <c r="DN306" s="780"/>
      <c r="DO306" s="612"/>
      <c r="DP306" s="780"/>
      <c r="DQ306" s="612"/>
      <c r="DR306" s="612"/>
      <c r="DS306" s="612">
        <f t="shared" si="2523"/>
        <v>0</v>
      </c>
      <c r="DT306" s="84"/>
      <c r="DU306" s="424"/>
      <c r="DV306" s="424"/>
      <c r="DW306" s="424"/>
      <c r="DX306" s="424"/>
      <c r="DY306" s="424"/>
      <c r="DZ306" s="959"/>
      <c r="EA306" s="959"/>
      <c r="EB306" s="764"/>
      <c r="EC306" s="424"/>
      <c r="ED306" s="424"/>
      <c r="EE306" s="424"/>
      <c r="EF306" s="424"/>
      <c r="EG306" s="424"/>
      <c r="EH306" s="424"/>
      <c r="EI306" s="424"/>
      <c r="EJ306" s="429">
        <f t="shared" si="2194"/>
        <v>0</v>
      </c>
      <c r="EK306" s="429">
        <f t="shared" si="2195"/>
        <v>0</v>
      </c>
      <c r="EL306" s="429">
        <f t="shared" si="2196"/>
        <v>0</v>
      </c>
      <c r="EM306" s="1058">
        <f t="shared" si="2197"/>
        <v>0</v>
      </c>
      <c r="EN306" s="1058">
        <f t="shared" si="2198"/>
        <v>0</v>
      </c>
      <c r="EO306" s="1058">
        <f t="shared" si="2199"/>
        <v>0</v>
      </c>
      <c r="EP306" s="1058">
        <f t="shared" si="2200"/>
        <v>0</v>
      </c>
      <c r="EQ306" s="1058">
        <f t="shared" si="2201"/>
        <v>0</v>
      </c>
      <c r="ER306" s="1058">
        <f t="shared" si="2202"/>
        <v>0</v>
      </c>
      <c r="ES306" s="1058">
        <f t="shared" si="2203"/>
        <v>0</v>
      </c>
      <c r="ET306" s="1058">
        <f t="shared" si="2204"/>
        <v>0</v>
      </c>
      <c r="EU306" s="1058">
        <f t="shared" si="2205"/>
        <v>0</v>
      </c>
      <c r="EV306" s="1058">
        <f t="shared" si="2206"/>
        <v>0</v>
      </c>
      <c r="EW306" s="1058">
        <f t="shared" si="2207"/>
        <v>0</v>
      </c>
      <c r="EX306" s="1058">
        <f t="shared" si="2208"/>
        <v>0</v>
      </c>
      <c r="EY306" s="1058">
        <f t="shared" si="2209"/>
        <v>0</v>
      </c>
      <c r="EZ306" s="1058">
        <f t="shared" si="2210"/>
        <v>0</v>
      </c>
      <c r="FA306" s="1058">
        <f t="shared" si="2211"/>
        <v>0</v>
      </c>
      <c r="FB306" s="1058">
        <f t="shared" si="2212"/>
        <v>0</v>
      </c>
      <c r="FC306" s="1058">
        <f t="shared" si="2213"/>
        <v>0</v>
      </c>
      <c r="FD306" s="1058">
        <f t="shared" si="2214"/>
        <v>0</v>
      </c>
      <c r="FE306" s="1058">
        <f t="shared" si="2215"/>
        <v>0</v>
      </c>
      <c r="FF306" s="1058">
        <f t="shared" si="2216"/>
        <v>0</v>
      </c>
      <c r="FG306" s="1058">
        <f t="shared" si="2217"/>
        <v>0</v>
      </c>
      <c r="FH306" s="1058">
        <f t="shared" si="2218"/>
        <v>0</v>
      </c>
      <c r="FI306" s="1058">
        <f t="shared" si="2219"/>
        <v>0</v>
      </c>
      <c r="FJ306" s="1058">
        <f t="shared" si="2220"/>
        <v>0</v>
      </c>
      <c r="FK306" s="1058">
        <f t="shared" si="2221"/>
        <v>0</v>
      </c>
      <c r="FL306" s="1058">
        <f t="shared" si="2222"/>
        <v>0</v>
      </c>
      <c r="FM306" s="1058">
        <f t="shared" si="2223"/>
        <v>0</v>
      </c>
      <c r="FN306" s="1058">
        <f t="shared" si="2224"/>
        <v>0</v>
      </c>
      <c r="FO306" s="1059">
        <f t="shared" si="2225"/>
        <v>0</v>
      </c>
      <c r="FP306" s="1058">
        <f t="shared" si="2226"/>
        <v>0</v>
      </c>
      <c r="FQ306" s="1058">
        <f t="shared" si="2227"/>
        <v>0</v>
      </c>
      <c r="FR306" s="1058">
        <f t="shared" si="2228"/>
        <v>0</v>
      </c>
      <c r="FS306" s="1058">
        <f t="shared" si="2229"/>
        <v>0</v>
      </c>
      <c r="FT306" s="1058">
        <f t="shared" si="2230"/>
        <v>0</v>
      </c>
      <c r="FU306" s="1058">
        <f t="shared" si="2231"/>
        <v>0</v>
      </c>
      <c r="FV306" s="1058">
        <f t="shared" si="2232"/>
        <v>0</v>
      </c>
      <c r="FW306" s="1058">
        <f t="shared" si="2233"/>
        <v>0</v>
      </c>
      <c r="FX306" s="1058">
        <f t="shared" si="2234"/>
        <v>0</v>
      </c>
      <c r="FY306" s="1058">
        <f t="shared" si="2235"/>
        <v>0</v>
      </c>
      <c r="FZ306" s="1058">
        <f t="shared" si="2236"/>
        <v>0</v>
      </c>
      <c r="GA306" s="1058">
        <f t="shared" si="2237"/>
        <v>0</v>
      </c>
      <c r="GB306" s="1058">
        <f t="shared" si="2238"/>
        <v>0</v>
      </c>
      <c r="GC306" s="1058">
        <f t="shared" si="2239"/>
        <v>0</v>
      </c>
      <c r="GE306" s="1058">
        <v>0</v>
      </c>
      <c r="GF306" s="1058">
        <v>0</v>
      </c>
      <c r="GG306" s="424"/>
      <c r="GH306" s="424"/>
      <c r="GI306" s="424"/>
      <c r="GJ306" s="424"/>
      <c r="GL306" s="559"/>
      <c r="GM306" s="559"/>
      <c r="GN306" s="406"/>
      <c r="GO306" s="406"/>
      <c r="GP306" s="406"/>
      <c r="GQ306" s="406"/>
      <c r="GR306" s="406"/>
    </row>
    <row r="307" spans="1:200" ht="24.95" customHeight="1" x14ac:dyDescent="0.45">
      <c r="A307" s="424"/>
      <c r="B307" s="959"/>
      <c r="C307" s="959"/>
      <c r="D307" s="764"/>
      <c r="E307" s="424"/>
      <c r="F307" s="424"/>
      <c r="G307" s="424"/>
      <c r="H307" s="424"/>
      <c r="I307" s="424"/>
      <c r="J307" s="541"/>
      <c r="K307" s="424"/>
      <c r="L307" s="424"/>
      <c r="M307" s="608">
        <f t="shared" si="2520"/>
        <v>0</v>
      </c>
      <c r="N307" s="70"/>
      <c r="O307" s="852"/>
      <c r="P307" s="866"/>
      <c r="Q307" s="852"/>
      <c r="R307" s="866"/>
      <c r="S307" s="852"/>
      <c r="T307" s="866"/>
      <c r="U307" s="867"/>
      <c r="V307" s="866"/>
      <c r="W307" s="867"/>
      <c r="X307" s="852"/>
      <c r="Y307" s="852"/>
      <c r="Z307" s="866"/>
      <c r="AA307" s="867"/>
      <c r="AB307" s="866"/>
      <c r="AC307" s="852"/>
      <c r="AD307" s="866"/>
      <c r="AE307" s="855"/>
      <c r="AF307" s="866"/>
      <c r="AG307" s="867"/>
      <c r="AH307" s="866"/>
      <c r="AI307" s="867"/>
      <c r="AJ307" s="866"/>
      <c r="AK307" s="867"/>
      <c r="AL307" s="866"/>
      <c r="AM307" s="852"/>
      <c r="AN307" s="866"/>
      <c r="AO307" s="867"/>
      <c r="AP307" s="866"/>
      <c r="AQ307" s="852"/>
      <c r="AR307" s="866"/>
      <c r="AS307" s="852"/>
      <c r="AT307" s="866"/>
      <c r="AU307" s="867"/>
      <c r="AV307" s="866"/>
      <c r="AW307" s="867"/>
      <c r="AX307" s="866"/>
      <c r="AY307" s="867"/>
      <c r="AZ307" s="866"/>
      <c r="BA307" s="867"/>
      <c r="BB307" s="866"/>
      <c r="BC307" s="867"/>
      <c r="BD307" s="866"/>
      <c r="BE307" s="867"/>
      <c r="BF307" s="867"/>
      <c r="BG307" s="867">
        <f t="shared" si="2521"/>
        <v>0</v>
      </c>
      <c r="BH307" s="84"/>
      <c r="BI307" s="424"/>
      <c r="BJ307" s="49"/>
      <c r="BK307" s="49"/>
      <c r="BL307" s="49"/>
      <c r="BM307" s="424"/>
      <c r="BN307" s="959"/>
      <c r="BO307" s="959"/>
      <c r="BP307" s="764"/>
      <c r="BQ307" s="424"/>
      <c r="BR307" s="424"/>
      <c r="BS307" s="424"/>
      <c r="BT307" s="424"/>
      <c r="BU307" s="424"/>
      <c r="BV307" s="541"/>
      <c r="BW307" s="541"/>
      <c r="BX307" s="424"/>
      <c r="BY307" s="608">
        <f t="shared" si="2522"/>
        <v>0</v>
      </c>
      <c r="BZ307" s="70"/>
      <c r="CA307" s="767"/>
      <c r="CB307" s="796"/>
      <c r="CC307" s="767"/>
      <c r="CD307" s="796"/>
      <c r="CE307" s="767"/>
      <c r="CF307" s="780"/>
      <c r="CG307" s="612"/>
      <c r="CH307" s="780"/>
      <c r="CI307" s="612"/>
      <c r="CJ307" s="612"/>
      <c r="CK307" s="767"/>
      <c r="CL307" s="780"/>
      <c r="CM307" s="612"/>
      <c r="CN307" s="780"/>
      <c r="CO307" s="767"/>
      <c r="CP307" s="780"/>
      <c r="CQ307" s="770"/>
      <c r="CR307" s="780"/>
      <c r="CS307" s="612"/>
      <c r="CT307" s="780"/>
      <c r="CU307" s="612"/>
      <c r="CV307" s="780"/>
      <c r="CW307" s="612"/>
      <c r="CX307" s="780"/>
      <c r="CY307" s="767"/>
      <c r="CZ307" s="780"/>
      <c r="DA307" s="612"/>
      <c r="DB307" s="780"/>
      <c r="DC307" s="767"/>
      <c r="DD307" s="780"/>
      <c r="DE307" s="612"/>
      <c r="DF307" s="780"/>
      <c r="DG307" s="612"/>
      <c r="DH307" s="780"/>
      <c r="DI307" s="612"/>
      <c r="DJ307" s="780"/>
      <c r="DK307" s="612"/>
      <c r="DL307" s="780"/>
      <c r="DM307" s="612"/>
      <c r="DN307" s="780"/>
      <c r="DO307" s="612"/>
      <c r="DP307" s="780"/>
      <c r="DQ307" s="612"/>
      <c r="DR307" s="612"/>
      <c r="DS307" s="612">
        <f t="shared" si="2523"/>
        <v>0</v>
      </c>
      <c r="DT307" s="84"/>
      <c r="DU307" s="424"/>
      <c r="DV307" s="424"/>
      <c r="DW307" s="424"/>
      <c r="DX307" s="424"/>
      <c r="DY307" s="424"/>
      <c r="DZ307" s="959"/>
      <c r="EA307" s="959"/>
      <c r="EB307" s="764"/>
      <c r="EC307" s="424"/>
      <c r="ED307" s="424"/>
      <c r="EE307" s="424"/>
      <c r="EF307" s="424"/>
      <c r="EG307" s="424"/>
      <c r="EH307" s="424"/>
      <c r="EI307" s="424"/>
      <c r="EJ307" s="429">
        <f t="shared" si="2194"/>
        <v>0</v>
      </c>
      <c r="EK307" s="429">
        <f t="shared" si="2195"/>
        <v>0</v>
      </c>
      <c r="EL307" s="429">
        <f t="shared" si="2196"/>
        <v>0</v>
      </c>
      <c r="EM307" s="1058">
        <f t="shared" si="2197"/>
        <v>0</v>
      </c>
      <c r="EN307" s="1058">
        <f t="shared" si="2198"/>
        <v>0</v>
      </c>
      <c r="EO307" s="1058">
        <f t="shared" si="2199"/>
        <v>0</v>
      </c>
      <c r="EP307" s="1058">
        <f t="shared" si="2200"/>
        <v>0</v>
      </c>
      <c r="EQ307" s="1058">
        <f t="shared" si="2201"/>
        <v>0</v>
      </c>
      <c r="ER307" s="1058">
        <f t="shared" si="2202"/>
        <v>0</v>
      </c>
      <c r="ES307" s="1058">
        <f t="shared" si="2203"/>
        <v>0</v>
      </c>
      <c r="ET307" s="1058">
        <f t="shared" si="2204"/>
        <v>0</v>
      </c>
      <c r="EU307" s="1058">
        <f t="shared" si="2205"/>
        <v>0</v>
      </c>
      <c r="EV307" s="1058">
        <f t="shared" si="2206"/>
        <v>0</v>
      </c>
      <c r="EW307" s="1058">
        <f t="shared" si="2207"/>
        <v>0</v>
      </c>
      <c r="EX307" s="1058">
        <f t="shared" si="2208"/>
        <v>0</v>
      </c>
      <c r="EY307" s="1058">
        <f t="shared" si="2209"/>
        <v>0</v>
      </c>
      <c r="EZ307" s="1058">
        <f t="shared" si="2210"/>
        <v>0</v>
      </c>
      <c r="FA307" s="1058">
        <f t="shared" si="2211"/>
        <v>0</v>
      </c>
      <c r="FB307" s="1058">
        <f t="shared" si="2212"/>
        <v>0</v>
      </c>
      <c r="FC307" s="1058">
        <f t="shared" si="2213"/>
        <v>0</v>
      </c>
      <c r="FD307" s="1058">
        <f t="shared" si="2214"/>
        <v>0</v>
      </c>
      <c r="FE307" s="1058">
        <f t="shared" si="2215"/>
        <v>0</v>
      </c>
      <c r="FF307" s="1058">
        <f t="shared" si="2216"/>
        <v>0</v>
      </c>
      <c r="FG307" s="1058">
        <f t="shared" si="2217"/>
        <v>0</v>
      </c>
      <c r="FH307" s="1058">
        <f t="shared" si="2218"/>
        <v>0</v>
      </c>
      <c r="FI307" s="1058">
        <f t="shared" si="2219"/>
        <v>0</v>
      </c>
      <c r="FJ307" s="1058">
        <f t="shared" si="2220"/>
        <v>0</v>
      </c>
      <c r="FK307" s="1058">
        <f t="shared" si="2221"/>
        <v>0</v>
      </c>
      <c r="FL307" s="1058">
        <f t="shared" si="2222"/>
        <v>0</v>
      </c>
      <c r="FM307" s="1058">
        <f t="shared" si="2223"/>
        <v>0</v>
      </c>
      <c r="FN307" s="1058">
        <f t="shared" si="2224"/>
        <v>0</v>
      </c>
      <c r="FO307" s="1059">
        <f t="shared" si="2225"/>
        <v>0</v>
      </c>
      <c r="FP307" s="1058">
        <f t="shared" si="2226"/>
        <v>0</v>
      </c>
      <c r="FQ307" s="1058">
        <f t="shared" si="2227"/>
        <v>0</v>
      </c>
      <c r="FR307" s="1058">
        <f t="shared" si="2228"/>
        <v>0</v>
      </c>
      <c r="FS307" s="1058">
        <f t="shared" si="2229"/>
        <v>0</v>
      </c>
      <c r="FT307" s="1058">
        <f t="shared" si="2230"/>
        <v>0</v>
      </c>
      <c r="FU307" s="1058">
        <f t="shared" si="2231"/>
        <v>0</v>
      </c>
      <c r="FV307" s="1058">
        <f t="shared" si="2232"/>
        <v>0</v>
      </c>
      <c r="FW307" s="1058">
        <f t="shared" si="2233"/>
        <v>0</v>
      </c>
      <c r="FX307" s="1058">
        <f t="shared" si="2234"/>
        <v>0</v>
      </c>
      <c r="FY307" s="1058">
        <f t="shared" si="2235"/>
        <v>0</v>
      </c>
      <c r="FZ307" s="1058">
        <f t="shared" si="2236"/>
        <v>0</v>
      </c>
      <c r="GA307" s="1058">
        <f t="shared" si="2237"/>
        <v>0</v>
      </c>
      <c r="GB307" s="1058">
        <f t="shared" si="2238"/>
        <v>0</v>
      </c>
      <c r="GC307" s="1058">
        <f t="shared" si="2239"/>
        <v>0</v>
      </c>
      <c r="GE307" s="1058">
        <v>0</v>
      </c>
      <c r="GF307" s="1058">
        <v>0</v>
      </c>
      <c r="GG307" s="424"/>
      <c r="GH307" s="424"/>
      <c r="GI307" s="424"/>
      <c r="GJ307" s="424"/>
      <c r="GL307" s="559"/>
      <c r="GM307" s="559"/>
      <c r="GN307" s="406"/>
      <c r="GO307" s="406"/>
      <c r="GP307" s="406"/>
      <c r="GQ307" s="406"/>
      <c r="GR307" s="406"/>
    </row>
    <row r="308" spans="1:200" ht="24.95" customHeight="1" x14ac:dyDescent="0.45">
      <c r="A308" s="424"/>
      <c r="B308" s="959"/>
      <c r="C308" s="959"/>
      <c r="D308" s="764"/>
      <c r="E308" s="424"/>
      <c r="F308" s="424"/>
      <c r="G308" s="424"/>
      <c r="H308" s="424"/>
      <c r="I308" s="424"/>
      <c r="J308" s="541"/>
      <c r="K308" s="424"/>
      <c r="L308" s="424"/>
      <c r="M308" s="608">
        <f t="shared" si="2520"/>
        <v>0</v>
      </c>
      <c r="N308" s="70"/>
      <c r="O308" s="852"/>
      <c r="P308" s="866"/>
      <c r="Q308" s="852"/>
      <c r="R308" s="866"/>
      <c r="S308" s="852"/>
      <c r="T308" s="866"/>
      <c r="U308" s="867"/>
      <c r="V308" s="866"/>
      <c r="W308" s="867"/>
      <c r="X308" s="852"/>
      <c r="Y308" s="852"/>
      <c r="Z308" s="866"/>
      <c r="AA308" s="867"/>
      <c r="AB308" s="866"/>
      <c r="AC308" s="852"/>
      <c r="AD308" s="866"/>
      <c r="AE308" s="855"/>
      <c r="AF308" s="866"/>
      <c r="AG308" s="867"/>
      <c r="AH308" s="866"/>
      <c r="AI308" s="867"/>
      <c r="AJ308" s="866"/>
      <c r="AK308" s="867"/>
      <c r="AL308" s="866"/>
      <c r="AM308" s="852"/>
      <c r="AN308" s="866"/>
      <c r="AO308" s="867"/>
      <c r="AP308" s="866"/>
      <c r="AQ308" s="852"/>
      <c r="AR308" s="866"/>
      <c r="AS308" s="852"/>
      <c r="AT308" s="866"/>
      <c r="AU308" s="867"/>
      <c r="AV308" s="866"/>
      <c r="AW308" s="867"/>
      <c r="AX308" s="866"/>
      <c r="AY308" s="867"/>
      <c r="AZ308" s="866"/>
      <c r="BA308" s="867"/>
      <c r="BB308" s="866"/>
      <c r="BC308" s="867"/>
      <c r="BD308" s="866"/>
      <c r="BE308" s="867"/>
      <c r="BF308" s="867"/>
      <c r="BG308" s="867">
        <f t="shared" si="2521"/>
        <v>0</v>
      </c>
      <c r="BH308" s="84"/>
      <c r="BI308" s="424"/>
      <c r="BJ308" s="49"/>
      <c r="BK308" s="49"/>
      <c r="BL308" s="49"/>
      <c r="BM308" s="424"/>
      <c r="BN308" s="959"/>
      <c r="BO308" s="959"/>
      <c r="BP308" s="764"/>
      <c r="BQ308" s="424"/>
      <c r="BR308" s="424"/>
      <c r="BS308" s="424"/>
      <c r="BT308" s="424"/>
      <c r="BU308" s="424"/>
      <c r="BV308" s="541"/>
      <c r="BW308" s="541"/>
      <c r="BX308" s="424"/>
      <c r="BY308" s="608">
        <f t="shared" si="2522"/>
        <v>0</v>
      </c>
      <c r="BZ308" s="70"/>
      <c r="CA308" s="767"/>
      <c r="CB308" s="796"/>
      <c r="CC308" s="767"/>
      <c r="CD308" s="796"/>
      <c r="CE308" s="767"/>
      <c r="CF308" s="780"/>
      <c r="CG308" s="612"/>
      <c r="CH308" s="780"/>
      <c r="CI308" s="612"/>
      <c r="CJ308" s="612"/>
      <c r="CK308" s="767"/>
      <c r="CL308" s="780"/>
      <c r="CM308" s="612"/>
      <c r="CN308" s="780"/>
      <c r="CO308" s="767"/>
      <c r="CP308" s="780"/>
      <c r="CQ308" s="770"/>
      <c r="CR308" s="780"/>
      <c r="CS308" s="612"/>
      <c r="CT308" s="780"/>
      <c r="CU308" s="612"/>
      <c r="CV308" s="780"/>
      <c r="CW308" s="612"/>
      <c r="CX308" s="780"/>
      <c r="CY308" s="767"/>
      <c r="CZ308" s="780"/>
      <c r="DA308" s="612"/>
      <c r="DB308" s="780"/>
      <c r="DC308" s="767"/>
      <c r="DD308" s="780"/>
      <c r="DE308" s="612"/>
      <c r="DF308" s="780"/>
      <c r="DG308" s="612"/>
      <c r="DH308" s="780"/>
      <c r="DI308" s="612"/>
      <c r="DJ308" s="780"/>
      <c r="DK308" s="612"/>
      <c r="DL308" s="780"/>
      <c r="DM308" s="612"/>
      <c r="DN308" s="780"/>
      <c r="DO308" s="612"/>
      <c r="DP308" s="780"/>
      <c r="DQ308" s="612"/>
      <c r="DR308" s="612"/>
      <c r="DS308" s="612">
        <f t="shared" si="2523"/>
        <v>0</v>
      </c>
      <c r="DT308" s="84"/>
      <c r="DU308" s="424"/>
      <c r="DV308" s="424"/>
      <c r="DW308" s="424"/>
      <c r="DX308" s="424"/>
      <c r="DY308" s="424"/>
      <c r="DZ308" s="959"/>
      <c r="EA308" s="959"/>
      <c r="EB308" s="764"/>
      <c r="EC308" s="424"/>
      <c r="ED308" s="424"/>
      <c r="EE308" s="424"/>
      <c r="EF308" s="424"/>
      <c r="EG308" s="424"/>
      <c r="EH308" s="424"/>
      <c r="EI308" s="424"/>
      <c r="EJ308" s="429">
        <f t="shared" si="2194"/>
        <v>0</v>
      </c>
      <c r="EK308" s="429">
        <f t="shared" si="2195"/>
        <v>0</v>
      </c>
      <c r="EL308" s="429">
        <f t="shared" si="2196"/>
        <v>0</v>
      </c>
      <c r="EM308" s="1058">
        <f t="shared" si="2197"/>
        <v>0</v>
      </c>
      <c r="EN308" s="1058">
        <f t="shared" si="2198"/>
        <v>0</v>
      </c>
      <c r="EO308" s="1058">
        <f t="shared" si="2199"/>
        <v>0</v>
      </c>
      <c r="EP308" s="1058">
        <f t="shared" si="2200"/>
        <v>0</v>
      </c>
      <c r="EQ308" s="1058">
        <f t="shared" si="2201"/>
        <v>0</v>
      </c>
      <c r="ER308" s="1058">
        <f t="shared" si="2202"/>
        <v>0</v>
      </c>
      <c r="ES308" s="1058">
        <f t="shared" si="2203"/>
        <v>0</v>
      </c>
      <c r="ET308" s="1058">
        <f t="shared" si="2204"/>
        <v>0</v>
      </c>
      <c r="EU308" s="1058">
        <f t="shared" si="2205"/>
        <v>0</v>
      </c>
      <c r="EV308" s="1058">
        <f t="shared" si="2206"/>
        <v>0</v>
      </c>
      <c r="EW308" s="1058">
        <f t="shared" si="2207"/>
        <v>0</v>
      </c>
      <c r="EX308" s="1058">
        <f t="shared" si="2208"/>
        <v>0</v>
      </c>
      <c r="EY308" s="1058">
        <f t="shared" si="2209"/>
        <v>0</v>
      </c>
      <c r="EZ308" s="1058">
        <f t="shared" si="2210"/>
        <v>0</v>
      </c>
      <c r="FA308" s="1058">
        <f t="shared" si="2211"/>
        <v>0</v>
      </c>
      <c r="FB308" s="1058">
        <f t="shared" si="2212"/>
        <v>0</v>
      </c>
      <c r="FC308" s="1058">
        <f t="shared" si="2213"/>
        <v>0</v>
      </c>
      <c r="FD308" s="1058">
        <f t="shared" si="2214"/>
        <v>0</v>
      </c>
      <c r="FE308" s="1058">
        <f t="shared" si="2215"/>
        <v>0</v>
      </c>
      <c r="FF308" s="1058">
        <f t="shared" si="2216"/>
        <v>0</v>
      </c>
      <c r="FG308" s="1058">
        <f t="shared" si="2217"/>
        <v>0</v>
      </c>
      <c r="FH308" s="1058">
        <f t="shared" si="2218"/>
        <v>0</v>
      </c>
      <c r="FI308" s="1058">
        <f t="shared" si="2219"/>
        <v>0</v>
      </c>
      <c r="FJ308" s="1058">
        <f t="shared" si="2220"/>
        <v>0</v>
      </c>
      <c r="FK308" s="1058">
        <f t="shared" si="2221"/>
        <v>0</v>
      </c>
      <c r="FL308" s="1058">
        <f t="shared" si="2222"/>
        <v>0</v>
      </c>
      <c r="FM308" s="1058">
        <f t="shared" si="2223"/>
        <v>0</v>
      </c>
      <c r="FN308" s="1058">
        <f t="shared" si="2224"/>
        <v>0</v>
      </c>
      <c r="FO308" s="1059">
        <f t="shared" si="2225"/>
        <v>0</v>
      </c>
      <c r="FP308" s="1058">
        <f t="shared" si="2226"/>
        <v>0</v>
      </c>
      <c r="FQ308" s="1058">
        <f t="shared" si="2227"/>
        <v>0</v>
      </c>
      <c r="FR308" s="1058">
        <f t="shared" si="2228"/>
        <v>0</v>
      </c>
      <c r="FS308" s="1058">
        <f t="shared" si="2229"/>
        <v>0</v>
      </c>
      <c r="FT308" s="1058">
        <f t="shared" si="2230"/>
        <v>0</v>
      </c>
      <c r="FU308" s="1058">
        <f t="shared" si="2231"/>
        <v>0</v>
      </c>
      <c r="FV308" s="1058">
        <f t="shared" si="2232"/>
        <v>0</v>
      </c>
      <c r="FW308" s="1058">
        <f t="shared" si="2233"/>
        <v>0</v>
      </c>
      <c r="FX308" s="1058">
        <f t="shared" si="2234"/>
        <v>0</v>
      </c>
      <c r="FY308" s="1058">
        <f t="shared" si="2235"/>
        <v>0</v>
      </c>
      <c r="FZ308" s="1058">
        <f t="shared" si="2236"/>
        <v>0</v>
      </c>
      <c r="GA308" s="1058">
        <f t="shared" si="2237"/>
        <v>0</v>
      </c>
      <c r="GB308" s="1058">
        <f t="shared" si="2238"/>
        <v>0</v>
      </c>
      <c r="GC308" s="1058">
        <f t="shared" si="2239"/>
        <v>0</v>
      </c>
      <c r="GE308" s="1058">
        <v>0</v>
      </c>
      <c r="GF308" s="1058">
        <v>0</v>
      </c>
      <c r="GG308" s="424"/>
      <c r="GH308" s="424"/>
      <c r="GI308" s="424"/>
      <c r="GJ308" s="424"/>
      <c r="GL308" s="559"/>
      <c r="GM308" s="559"/>
      <c r="GN308" s="406"/>
      <c r="GO308" s="406"/>
      <c r="GP308" s="406"/>
      <c r="GQ308" s="406"/>
      <c r="GR308" s="406"/>
    </row>
    <row r="309" spans="1:200" ht="24.95" customHeight="1" x14ac:dyDescent="0.45">
      <c r="A309" s="424"/>
      <c r="B309" s="959"/>
      <c r="C309" s="959"/>
      <c r="D309" s="764"/>
      <c r="E309" s="424"/>
      <c r="F309" s="424"/>
      <c r="G309" s="424"/>
      <c r="H309" s="424"/>
      <c r="I309" s="424"/>
      <c r="J309" s="541"/>
      <c r="K309" s="424"/>
      <c r="L309" s="424"/>
      <c r="M309" s="608">
        <f t="shared" si="2520"/>
        <v>0</v>
      </c>
      <c r="N309" s="70"/>
      <c r="O309" s="852"/>
      <c r="P309" s="866"/>
      <c r="Q309" s="852"/>
      <c r="R309" s="866"/>
      <c r="S309" s="852"/>
      <c r="T309" s="866"/>
      <c r="U309" s="867"/>
      <c r="V309" s="866"/>
      <c r="W309" s="867"/>
      <c r="X309" s="852"/>
      <c r="Y309" s="852"/>
      <c r="Z309" s="866"/>
      <c r="AA309" s="867"/>
      <c r="AB309" s="866"/>
      <c r="AC309" s="852"/>
      <c r="AD309" s="866"/>
      <c r="AE309" s="855"/>
      <c r="AF309" s="866"/>
      <c r="AG309" s="867"/>
      <c r="AH309" s="866"/>
      <c r="AI309" s="867"/>
      <c r="AJ309" s="866"/>
      <c r="AK309" s="867"/>
      <c r="AL309" s="866"/>
      <c r="AM309" s="852"/>
      <c r="AN309" s="866"/>
      <c r="AO309" s="867"/>
      <c r="AP309" s="866"/>
      <c r="AQ309" s="852"/>
      <c r="AR309" s="866"/>
      <c r="AS309" s="852"/>
      <c r="AT309" s="866"/>
      <c r="AU309" s="867"/>
      <c r="AV309" s="866"/>
      <c r="AW309" s="867"/>
      <c r="AX309" s="866"/>
      <c r="AY309" s="867"/>
      <c r="AZ309" s="866"/>
      <c r="BA309" s="867"/>
      <c r="BB309" s="866"/>
      <c r="BC309" s="867"/>
      <c r="BD309" s="866"/>
      <c r="BE309" s="867"/>
      <c r="BF309" s="867"/>
      <c r="BG309" s="867">
        <f t="shared" si="2521"/>
        <v>0</v>
      </c>
      <c r="BH309" s="84"/>
      <c r="BI309" s="424"/>
      <c r="BJ309" s="49"/>
      <c r="BK309" s="49"/>
      <c r="BL309" s="49"/>
      <c r="BM309" s="424"/>
      <c r="BN309" s="959"/>
      <c r="BO309" s="959"/>
      <c r="BP309" s="764"/>
      <c r="BQ309" s="424"/>
      <c r="BR309" s="424"/>
      <c r="BS309" s="424"/>
      <c r="BT309" s="424"/>
      <c r="BU309" s="424"/>
      <c r="BV309" s="541"/>
      <c r="BW309" s="541"/>
      <c r="BX309" s="424"/>
      <c r="BY309" s="608">
        <f t="shared" si="2522"/>
        <v>0</v>
      </c>
      <c r="BZ309" s="70"/>
      <c r="CA309" s="767"/>
      <c r="CB309" s="796"/>
      <c r="CC309" s="767"/>
      <c r="CD309" s="796"/>
      <c r="CE309" s="767"/>
      <c r="CF309" s="780"/>
      <c r="CG309" s="612"/>
      <c r="CH309" s="780"/>
      <c r="CI309" s="612"/>
      <c r="CJ309" s="612"/>
      <c r="CK309" s="767"/>
      <c r="CL309" s="780"/>
      <c r="CM309" s="612"/>
      <c r="CN309" s="780"/>
      <c r="CO309" s="767"/>
      <c r="CP309" s="780"/>
      <c r="CQ309" s="770"/>
      <c r="CR309" s="780"/>
      <c r="CS309" s="612"/>
      <c r="CT309" s="780"/>
      <c r="CU309" s="612"/>
      <c r="CV309" s="780"/>
      <c r="CW309" s="612"/>
      <c r="CX309" s="780"/>
      <c r="CY309" s="767"/>
      <c r="CZ309" s="780"/>
      <c r="DA309" s="612"/>
      <c r="DB309" s="780"/>
      <c r="DC309" s="767"/>
      <c r="DD309" s="780"/>
      <c r="DE309" s="612"/>
      <c r="DF309" s="780"/>
      <c r="DG309" s="612"/>
      <c r="DH309" s="780"/>
      <c r="DI309" s="612"/>
      <c r="DJ309" s="780"/>
      <c r="DK309" s="612"/>
      <c r="DL309" s="780"/>
      <c r="DM309" s="612"/>
      <c r="DN309" s="780"/>
      <c r="DO309" s="612"/>
      <c r="DP309" s="780"/>
      <c r="DQ309" s="612"/>
      <c r="DR309" s="612"/>
      <c r="DS309" s="612">
        <f t="shared" si="2523"/>
        <v>0</v>
      </c>
      <c r="DT309" s="84"/>
      <c r="DU309" s="424"/>
      <c r="DV309" s="424"/>
      <c r="DW309" s="424"/>
      <c r="DX309" s="424"/>
      <c r="DY309" s="424"/>
      <c r="DZ309" s="959"/>
      <c r="EA309" s="959"/>
      <c r="EB309" s="764"/>
      <c r="EC309" s="424"/>
      <c r="ED309" s="424"/>
      <c r="EE309" s="424"/>
      <c r="EF309" s="424"/>
      <c r="EG309" s="424"/>
      <c r="EH309" s="424"/>
      <c r="EI309" s="424"/>
      <c r="EJ309" s="429">
        <f t="shared" si="2194"/>
        <v>0</v>
      </c>
      <c r="EK309" s="429">
        <f t="shared" si="2195"/>
        <v>0</v>
      </c>
      <c r="EL309" s="429">
        <f t="shared" si="2196"/>
        <v>0</v>
      </c>
      <c r="EM309" s="1058">
        <f t="shared" si="2197"/>
        <v>0</v>
      </c>
      <c r="EN309" s="1058">
        <f t="shared" si="2198"/>
        <v>0</v>
      </c>
      <c r="EO309" s="1058">
        <f t="shared" si="2199"/>
        <v>0</v>
      </c>
      <c r="EP309" s="1058">
        <f t="shared" si="2200"/>
        <v>0</v>
      </c>
      <c r="EQ309" s="1058">
        <f t="shared" si="2201"/>
        <v>0</v>
      </c>
      <c r="ER309" s="1058">
        <f t="shared" si="2202"/>
        <v>0</v>
      </c>
      <c r="ES309" s="1058">
        <f t="shared" si="2203"/>
        <v>0</v>
      </c>
      <c r="ET309" s="1058">
        <f t="shared" si="2204"/>
        <v>0</v>
      </c>
      <c r="EU309" s="1058">
        <f t="shared" si="2205"/>
        <v>0</v>
      </c>
      <c r="EV309" s="1058">
        <f t="shared" si="2206"/>
        <v>0</v>
      </c>
      <c r="EW309" s="1058">
        <f t="shared" si="2207"/>
        <v>0</v>
      </c>
      <c r="EX309" s="1058">
        <f t="shared" si="2208"/>
        <v>0</v>
      </c>
      <c r="EY309" s="1058">
        <f t="shared" si="2209"/>
        <v>0</v>
      </c>
      <c r="EZ309" s="1058">
        <f t="shared" si="2210"/>
        <v>0</v>
      </c>
      <c r="FA309" s="1058">
        <f t="shared" si="2211"/>
        <v>0</v>
      </c>
      <c r="FB309" s="1058">
        <f t="shared" si="2212"/>
        <v>0</v>
      </c>
      <c r="FC309" s="1058">
        <f t="shared" si="2213"/>
        <v>0</v>
      </c>
      <c r="FD309" s="1058">
        <f t="shared" si="2214"/>
        <v>0</v>
      </c>
      <c r="FE309" s="1058">
        <f t="shared" si="2215"/>
        <v>0</v>
      </c>
      <c r="FF309" s="1058">
        <f t="shared" si="2216"/>
        <v>0</v>
      </c>
      <c r="FG309" s="1058">
        <f t="shared" si="2217"/>
        <v>0</v>
      </c>
      <c r="FH309" s="1058">
        <f t="shared" si="2218"/>
        <v>0</v>
      </c>
      <c r="FI309" s="1058">
        <f t="shared" si="2219"/>
        <v>0</v>
      </c>
      <c r="FJ309" s="1058">
        <f t="shared" si="2220"/>
        <v>0</v>
      </c>
      <c r="FK309" s="1058">
        <f t="shared" si="2221"/>
        <v>0</v>
      </c>
      <c r="FL309" s="1058">
        <f t="shared" si="2222"/>
        <v>0</v>
      </c>
      <c r="FM309" s="1058">
        <f t="shared" si="2223"/>
        <v>0</v>
      </c>
      <c r="FN309" s="1058">
        <f t="shared" si="2224"/>
        <v>0</v>
      </c>
      <c r="FO309" s="1059">
        <f t="shared" si="2225"/>
        <v>0</v>
      </c>
      <c r="FP309" s="1058">
        <f t="shared" si="2226"/>
        <v>0</v>
      </c>
      <c r="FQ309" s="1058">
        <f t="shared" si="2227"/>
        <v>0</v>
      </c>
      <c r="FR309" s="1058">
        <f t="shared" si="2228"/>
        <v>0</v>
      </c>
      <c r="FS309" s="1058">
        <f t="shared" si="2229"/>
        <v>0</v>
      </c>
      <c r="FT309" s="1058">
        <f t="shared" si="2230"/>
        <v>0</v>
      </c>
      <c r="FU309" s="1058">
        <f t="shared" si="2231"/>
        <v>0</v>
      </c>
      <c r="FV309" s="1058">
        <f t="shared" si="2232"/>
        <v>0</v>
      </c>
      <c r="FW309" s="1058">
        <f t="shared" si="2233"/>
        <v>0</v>
      </c>
      <c r="FX309" s="1058">
        <f t="shared" si="2234"/>
        <v>0</v>
      </c>
      <c r="FY309" s="1058">
        <f t="shared" si="2235"/>
        <v>0</v>
      </c>
      <c r="FZ309" s="1058">
        <f t="shared" si="2236"/>
        <v>0</v>
      </c>
      <c r="GA309" s="1058">
        <f t="shared" si="2237"/>
        <v>0</v>
      </c>
      <c r="GB309" s="1058">
        <f t="shared" si="2238"/>
        <v>0</v>
      </c>
      <c r="GC309" s="1058">
        <f t="shared" si="2239"/>
        <v>0</v>
      </c>
      <c r="GE309" s="1058">
        <v>0</v>
      </c>
      <c r="GF309" s="1058">
        <v>0</v>
      </c>
      <c r="GG309" s="424"/>
      <c r="GH309" s="424"/>
      <c r="GI309" s="424"/>
      <c r="GJ309" s="424"/>
      <c r="GL309" s="559"/>
      <c r="GM309" s="559"/>
      <c r="GN309" s="406"/>
      <c r="GO309" s="406"/>
      <c r="GP309" s="406"/>
      <c r="GQ309" s="406"/>
      <c r="GR309" s="406"/>
    </row>
    <row r="310" spans="1:200" ht="24.75" customHeight="1" x14ac:dyDescent="0.45">
      <c r="A310" s="424">
        <v>22</v>
      </c>
      <c r="B310" s="974" t="s">
        <v>671</v>
      </c>
      <c r="C310" s="975" t="s">
        <v>656</v>
      </c>
      <c r="D310" s="927">
        <v>1</v>
      </c>
      <c r="E310" s="424"/>
      <c r="F310" s="424"/>
      <c r="G310" s="424"/>
      <c r="H310" s="424"/>
      <c r="I310" s="424"/>
      <c r="J310" s="541"/>
      <c r="K310" s="424"/>
      <c r="L310" s="425">
        <f>SUM(L311:L320)</f>
        <v>160</v>
      </c>
      <c r="M310" s="425">
        <f>SUM(M311:M320)</f>
        <v>104</v>
      </c>
      <c r="N310" s="425">
        <f>SUM(N311:N320)</f>
        <v>0</v>
      </c>
      <c r="O310" s="765">
        <f t="shared" ref="O310:BG310" si="2524">SUM(O311:O326)</f>
        <v>0</v>
      </c>
      <c r="P310" s="766">
        <f t="shared" si="2524"/>
        <v>24</v>
      </c>
      <c r="Q310" s="765">
        <f t="shared" si="2524"/>
        <v>34</v>
      </c>
      <c r="R310" s="766">
        <f t="shared" si="2524"/>
        <v>80</v>
      </c>
      <c r="S310" s="765">
        <f t="shared" si="2524"/>
        <v>96</v>
      </c>
      <c r="T310" s="766">
        <f t="shared" si="2524"/>
        <v>0</v>
      </c>
      <c r="U310" s="766">
        <f t="shared" si="2524"/>
        <v>0</v>
      </c>
      <c r="V310" s="766">
        <f t="shared" si="2524"/>
        <v>0</v>
      </c>
      <c r="W310" s="766">
        <f t="shared" si="2524"/>
        <v>0</v>
      </c>
      <c r="X310" s="765">
        <f t="shared" si="2524"/>
        <v>4</v>
      </c>
      <c r="Y310" s="765">
        <f t="shared" si="2524"/>
        <v>10.5</v>
      </c>
      <c r="Z310" s="766">
        <f t="shared" si="2524"/>
        <v>0</v>
      </c>
      <c r="AA310" s="766">
        <f t="shared" si="2524"/>
        <v>0</v>
      </c>
      <c r="AB310" s="766">
        <f t="shared" si="2524"/>
        <v>0</v>
      </c>
      <c r="AC310" s="765">
        <f t="shared" si="2524"/>
        <v>0</v>
      </c>
      <c r="AD310" s="766">
        <f t="shared" si="2524"/>
        <v>1</v>
      </c>
      <c r="AE310" s="765">
        <f t="shared" si="2524"/>
        <v>75</v>
      </c>
      <c r="AF310" s="766">
        <f t="shared" si="2524"/>
        <v>1</v>
      </c>
      <c r="AG310" s="766">
        <f t="shared" si="2524"/>
        <v>144</v>
      </c>
      <c r="AH310" s="766">
        <f t="shared" si="2524"/>
        <v>0</v>
      </c>
      <c r="AI310" s="766">
        <f t="shared" si="2524"/>
        <v>0</v>
      </c>
      <c r="AJ310" s="766">
        <f t="shared" si="2524"/>
        <v>0</v>
      </c>
      <c r="AK310" s="766">
        <f t="shared" si="2524"/>
        <v>0</v>
      </c>
      <c r="AL310" s="766">
        <f t="shared" si="2524"/>
        <v>1</v>
      </c>
      <c r="AM310" s="765">
        <f t="shared" si="2524"/>
        <v>48</v>
      </c>
      <c r="AN310" s="766">
        <f t="shared" si="2524"/>
        <v>0</v>
      </c>
      <c r="AO310" s="766">
        <f t="shared" si="2524"/>
        <v>0</v>
      </c>
      <c r="AP310" s="766">
        <f t="shared" si="2524"/>
        <v>0</v>
      </c>
      <c r="AQ310" s="765">
        <f t="shared" si="2524"/>
        <v>0</v>
      </c>
      <c r="AR310" s="766">
        <f t="shared" si="2524"/>
        <v>1</v>
      </c>
      <c r="AS310" s="765">
        <f t="shared" si="2524"/>
        <v>6</v>
      </c>
      <c r="AT310" s="766">
        <f t="shared" si="2524"/>
        <v>1</v>
      </c>
      <c r="AU310" s="766">
        <f t="shared" si="2524"/>
        <v>8</v>
      </c>
      <c r="AV310" s="766">
        <f t="shared" si="2524"/>
        <v>0</v>
      </c>
      <c r="AW310" s="766">
        <f t="shared" si="2524"/>
        <v>0</v>
      </c>
      <c r="AX310" s="766">
        <f t="shared" si="2524"/>
        <v>1</v>
      </c>
      <c r="AY310" s="766">
        <f t="shared" si="2524"/>
        <v>16</v>
      </c>
      <c r="AZ310" s="766">
        <f t="shared" si="2524"/>
        <v>0</v>
      </c>
      <c r="BA310" s="766">
        <f t="shared" si="2524"/>
        <v>0</v>
      </c>
      <c r="BB310" s="766">
        <f t="shared" si="2524"/>
        <v>0</v>
      </c>
      <c r="BC310" s="766">
        <f t="shared" si="2524"/>
        <v>0</v>
      </c>
      <c r="BD310" s="766">
        <f t="shared" si="2524"/>
        <v>0</v>
      </c>
      <c r="BE310" s="766">
        <f t="shared" si="2524"/>
        <v>0</v>
      </c>
      <c r="BF310" s="766">
        <f t="shared" si="2524"/>
        <v>441.5</v>
      </c>
      <c r="BG310" s="766">
        <f t="shared" si="2524"/>
        <v>156</v>
      </c>
      <c r="BH310" s="425"/>
      <c r="BI310" s="424"/>
      <c r="BJ310" s="49"/>
      <c r="BK310" s="49"/>
      <c r="BL310" s="49"/>
      <c r="BM310" s="424">
        <v>22</v>
      </c>
      <c r="BN310" s="974" t="s">
        <v>671</v>
      </c>
      <c r="BO310" s="975" t="s">
        <v>656</v>
      </c>
      <c r="BP310" s="927">
        <v>1</v>
      </c>
      <c r="BQ310" s="424"/>
      <c r="BR310" s="424"/>
      <c r="BS310" s="424"/>
      <c r="BT310" s="424"/>
      <c r="BU310" s="424"/>
      <c r="BV310" s="541"/>
      <c r="BW310" s="541"/>
      <c r="BX310" s="425">
        <f>SUM(BX311:BX320)</f>
        <v>182</v>
      </c>
      <c r="BY310" s="425">
        <f>SUM(BY311:BY320)</f>
        <v>152</v>
      </c>
      <c r="BZ310" s="425">
        <f>SUM(BZ311:BZ320)</f>
        <v>0</v>
      </c>
      <c r="CA310" s="765">
        <f t="shared" ref="CA310:DS310" si="2525">SUM(CA311:CA326)</f>
        <v>0</v>
      </c>
      <c r="CB310" s="765">
        <f t="shared" si="2525"/>
        <v>24</v>
      </c>
      <c r="CC310" s="765">
        <f t="shared" si="2525"/>
        <v>32</v>
      </c>
      <c r="CD310" s="765">
        <f t="shared" si="2525"/>
        <v>128</v>
      </c>
      <c r="CE310" s="765">
        <f t="shared" si="2525"/>
        <v>178</v>
      </c>
      <c r="CF310" s="766">
        <f t="shared" si="2525"/>
        <v>0</v>
      </c>
      <c r="CG310" s="766">
        <f t="shared" si="2525"/>
        <v>0</v>
      </c>
      <c r="CH310" s="766">
        <f t="shared" si="2525"/>
        <v>0</v>
      </c>
      <c r="CI310" s="766">
        <f t="shared" si="2525"/>
        <v>0</v>
      </c>
      <c r="CJ310" s="766">
        <f t="shared" si="2525"/>
        <v>0</v>
      </c>
      <c r="CK310" s="765">
        <f t="shared" si="2525"/>
        <v>12.7</v>
      </c>
      <c r="CL310" s="766">
        <f t="shared" si="2525"/>
        <v>0</v>
      </c>
      <c r="CM310" s="766">
        <f t="shared" si="2525"/>
        <v>0</v>
      </c>
      <c r="CN310" s="766">
        <f t="shared" si="2525"/>
        <v>0</v>
      </c>
      <c r="CO310" s="765">
        <f t="shared" si="2525"/>
        <v>0</v>
      </c>
      <c r="CP310" s="766">
        <f t="shared" si="2525"/>
        <v>1</v>
      </c>
      <c r="CQ310" s="765">
        <f t="shared" si="2525"/>
        <v>75</v>
      </c>
      <c r="CR310" s="766">
        <f t="shared" si="2525"/>
        <v>0</v>
      </c>
      <c r="CS310" s="766">
        <f t="shared" si="2525"/>
        <v>0</v>
      </c>
      <c r="CT310" s="766">
        <f t="shared" si="2525"/>
        <v>0</v>
      </c>
      <c r="CU310" s="766">
        <f t="shared" si="2525"/>
        <v>0</v>
      </c>
      <c r="CV310" s="766">
        <f t="shared" si="2525"/>
        <v>0</v>
      </c>
      <c r="CW310" s="766">
        <f t="shared" si="2525"/>
        <v>0</v>
      </c>
      <c r="CX310" s="766">
        <f t="shared" si="2525"/>
        <v>1</v>
      </c>
      <c r="CY310" s="765">
        <f t="shared" si="2525"/>
        <v>48</v>
      </c>
      <c r="CZ310" s="766">
        <f t="shared" si="2525"/>
        <v>0</v>
      </c>
      <c r="DA310" s="766">
        <f t="shared" si="2525"/>
        <v>0</v>
      </c>
      <c r="DB310" s="766">
        <f t="shared" si="2525"/>
        <v>0</v>
      </c>
      <c r="DC310" s="765">
        <f t="shared" si="2525"/>
        <v>0</v>
      </c>
      <c r="DD310" s="766">
        <f t="shared" si="2525"/>
        <v>2</v>
      </c>
      <c r="DE310" s="766">
        <f t="shared" si="2525"/>
        <v>18</v>
      </c>
      <c r="DF310" s="766">
        <f t="shared" si="2525"/>
        <v>0</v>
      </c>
      <c r="DG310" s="766">
        <f t="shared" si="2525"/>
        <v>0</v>
      </c>
      <c r="DH310" s="766">
        <f t="shared" si="2525"/>
        <v>0</v>
      </c>
      <c r="DI310" s="766">
        <f t="shared" si="2525"/>
        <v>0</v>
      </c>
      <c r="DJ310" s="766">
        <f t="shared" si="2525"/>
        <v>0</v>
      </c>
      <c r="DK310" s="766">
        <f t="shared" si="2525"/>
        <v>0</v>
      </c>
      <c r="DL310" s="766">
        <f t="shared" si="2525"/>
        <v>0</v>
      </c>
      <c r="DM310" s="766">
        <f t="shared" si="2525"/>
        <v>0</v>
      </c>
      <c r="DN310" s="766">
        <f t="shared" si="2525"/>
        <v>0</v>
      </c>
      <c r="DO310" s="766">
        <f t="shared" si="2525"/>
        <v>0</v>
      </c>
      <c r="DP310" s="766">
        <f t="shared" si="2525"/>
        <v>0</v>
      </c>
      <c r="DQ310" s="766">
        <f t="shared" si="2525"/>
        <v>0</v>
      </c>
      <c r="DR310" s="766">
        <f t="shared" si="2525"/>
        <v>363.7</v>
      </c>
      <c r="DS310" s="766">
        <f t="shared" si="2525"/>
        <v>228</v>
      </c>
      <c r="DT310" s="425"/>
      <c r="DU310" s="424"/>
      <c r="DV310" s="424"/>
      <c r="DW310" s="424"/>
      <c r="DX310" s="424"/>
      <c r="DY310" s="424">
        <v>22</v>
      </c>
      <c r="DZ310" s="974" t="s">
        <v>671</v>
      </c>
      <c r="EA310" s="975" t="s">
        <v>656</v>
      </c>
      <c r="EB310" s="927">
        <v>1</v>
      </c>
      <c r="EC310" s="424"/>
      <c r="ED310" s="424"/>
      <c r="EE310" s="424"/>
      <c r="EF310" s="424"/>
      <c r="EG310" s="424"/>
      <c r="EH310" s="424"/>
      <c r="EI310" s="424"/>
      <c r="EJ310" s="429">
        <f t="shared" si="2194"/>
        <v>342</v>
      </c>
      <c r="EK310" s="429">
        <f t="shared" si="2195"/>
        <v>256</v>
      </c>
      <c r="EL310" s="429">
        <f t="shared" si="2196"/>
        <v>0</v>
      </c>
      <c r="EM310" s="1058">
        <f t="shared" si="2197"/>
        <v>0</v>
      </c>
      <c r="EN310" s="1058">
        <f t="shared" si="2198"/>
        <v>48</v>
      </c>
      <c r="EO310" s="1058">
        <f t="shared" si="2199"/>
        <v>66</v>
      </c>
      <c r="EP310" s="1058">
        <f t="shared" si="2200"/>
        <v>208</v>
      </c>
      <c r="EQ310" s="1058">
        <f t="shared" si="2201"/>
        <v>274</v>
      </c>
      <c r="ER310" s="1058">
        <f t="shared" si="2202"/>
        <v>0</v>
      </c>
      <c r="ES310" s="1058">
        <f t="shared" si="2203"/>
        <v>0</v>
      </c>
      <c r="ET310" s="1058">
        <f t="shared" si="2204"/>
        <v>0</v>
      </c>
      <c r="EU310" s="1058">
        <f t="shared" si="2205"/>
        <v>0</v>
      </c>
      <c r="EV310" s="1058">
        <f t="shared" si="2206"/>
        <v>4</v>
      </c>
      <c r="EW310" s="1058">
        <f t="shared" si="2207"/>
        <v>23.2</v>
      </c>
      <c r="EX310" s="1058">
        <f t="shared" si="2208"/>
        <v>0</v>
      </c>
      <c r="EY310" s="1058">
        <f t="shared" si="2209"/>
        <v>0</v>
      </c>
      <c r="EZ310" s="1058">
        <f t="shared" si="2210"/>
        <v>0</v>
      </c>
      <c r="FA310" s="1058">
        <f t="shared" si="2211"/>
        <v>0</v>
      </c>
      <c r="FB310" s="1058">
        <f t="shared" si="2212"/>
        <v>2</v>
      </c>
      <c r="FC310" s="1058">
        <f t="shared" si="2213"/>
        <v>150</v>
      </c>
      <c r="FD310" s="1058">
        <f t="shared" si="2214"/>
        <v>1</v>
      </c>
      <c r="FE310" s="1058">
        <f t="shared" si="2215"/>
        <v>144</v>
      </c>
      <c r="FF310" s="1058">
        <f t="shared" si="2216"/>
        <v>0</v>
      </c>
      <c r="FG310" s="1058">
        <f t="shared" si="2217"/>
        <v>0</v>
      </c>
      <c r="FH310" s="1058">
        <f t="shared" si="2218"/>
        <v>0</v>
      </c>
      <c r="FI310" s="1058">
        <f t="shared" si="2219"/>
        <v>0</v>
      </c>
      <c r="FJ310" s="1058">
        <f t="shared" si="2220"/>
        <v>2</v>
      </c>
      <c r="FK310" s="1058">
        <f t="shared" si="2221"/>
        <v>96</v>
      </c>
      <c r="FL310" s="1058">
        <f t="shared" si="2222"/>
        <v>0</v>
      </c>
      <c r="FM310" s="1058">
        <f t="shared" si="2223"/>
        <v>0</v>
      </c>
      <c r="FN310" s="1058">
        <f t="shared" si="2224"/>
        <v>0</v>
      </c>
      <c r="FO310" s="1059">
        <f t="shared" si="2225"/>
        <v>0</v>
      </c>
      <c r="FP310" s="1058">
        <f t="shared" si="2226"/>
        <v>3</v>
      </c>
      <c r="FQ310" s="1058">
        <f t="shared" si="2227"/>
        <v>24</v>
      </c>
      <c r="FR310" s="1058">
        <f t="shared" si="2228"/>
        <v>1</v>
      </c>
      <c r="FS310" s="1058">
        <f t="shared" si="2229"/>
        <v>8</v>
      </c>
      <c r="FT310" s="1058">
        <f t="shared" si="2230"/>
        <v>0</v>
      </c>
      <c r="FU310" s="1058">
        <f t="shared" si="2231"/>
        <v>0</v>
      </c>
      <c r="FV310" s="1058">
        <f t="shared" si="2232"/>
        <v>1</v>
      </c>
      <c r="FW310" s="1058">
        <f t="shared" si="2233"/>
        <v>16</v>
      </c>
      <c r="FX310" s="1058">
        <f t="shared" si="2234"/>
        <v>0</v>
      </c>
      <c r="FY310" s="1058">
        <f t="shared" si="2235"/>
        <v>0</v>
      </c>
      <c r="FZ310" s="1058">
        <f t="shared" si="2236"/>
        <v>0</v>
      </c>
      <c r="GA310" s="1058">
        <f t="shared" si="2237"/>
        <v>0</v>
      </c>
      <c r="GB310" s="1058">
        <f t="shared" si="2238"/>
        <v>0</v>
      </c>
      <c r="GC310" s="1058">
        <f t="shared" si="2239"/>
        <v>0</v>
      </c>
      <c r="GE310" s="1058">
        <v>805.2</v>
      </c>
      <c r="GF310" s="1058">
        <v>384</v>
      </c>
      <c r="GG310" s="424"/>
      <c r="GH310" s="424"/>
      <c r="GI310" s="424"/>
      <c r="GJ310" s="424"/>
      <c r="GL310" s="559">
        <v>650</v>
      </c>
      <c r="GM310" s="559">
        <v>150</v>
      </c>
      <c r="GN310" s="470" t="s">
        <v>671</v>
      </c>
      <c r="GO310" s="463" t="s">
        <v>656</v>
      </c>
      <c r="GP310" s="463">
        <v>1</v>
      </c>
      <c r="GQ310" s="406"/>
      <c r="GR310" s="422"/>
    </row>
    <row r="311" spans="1:200" ht="24.75" customHeight="1" x14ac:dyDescent="0.45">
      <c r="A311" s="424"/>
      <c r="B311" s="951" t="s">
        <v>148</v>
      </c>
      <c r="C311" s="952" t="s">
        <v>183</v>
      </c>
      <c r="D311" s="929" t="s">
        <v>24</v>
      </c>
      <c r="E311" s="593" t="s">
        <v>323</v>
      </c>
      <c r="F311" s="593" t="s">
        <v>267</v>
      </c>
      <c r="G311" s="593">
        <v>5</v>
      </c>
      <c r="H311" s="593">
        <v>24</v>
      </c>
      <c r="I311" s="593">
        <v>1</v>
      </c>
      <c r="J311" s="660">
        <v>1</v>
      </c>
      <c r="K311" s="593">
        <f t="shared" ref="K311" si="2526">SUM(J311)*2</f>
        <v>2</v>
      </c>
      <c r="L311" s="629">
        <v>80</v>
      </c>
      <c r="M311" s="594">
        <f t="shared" ref="M311:M314" si="2527">SUM(N311+P311+R311+T311+V311)</f>
        <v>50</v>
      </c>
      <c r="N311" s="595"/>
      <c r="O311" s="852"/>
      <c r="P311" s="853">
        <v>14</v>
      </c>
      <c r="Q311" s="852">
        <f t="shared" ref="Q311:Q314" si="2528">P311*J311</f>
        <v>14</v>
      </c>
      <c r="R311" s="853">
        <v>36</v>
      </c>
      <c r="S311" s="852">
        <f>SUM(R311)*J311</f>
        <v>36</v>
      </c>
      <c r="T311" s="853"/>
      <c r="U311" s="854">
        <f>SUM(T311)*K311</f>
        <v>0</v>
      </c>
      <c r="V311" s="853"/>
      <c r="W311" s="854">
        <f>SUM(V311)*J311*5</f>
        <v>0</v>
      </c>
      <c r="X311" s="852">
        <f>SUM(J311*AX311*2+K311*AZ311*2)</f>
        <v>0</v>
      </c>
      <c r="Y311" s="852">
        <f t="shared" ref="Y311" si="2529">L311*J311*0.05</f>
        <v>4</v>
      </c>
      <c r="Z311" s="853"/>
      <c r="AA311" s="854"/>
      <c r="AB311" s="853"/>
      <c r="AC311" s="852">
        <f t="shared" ref="AC311" si="2530">SUM(AB311)*3*H311/5</f>
        <v>0</v>
      </c>
      <c r="AD311" s="853"/>
      <c r="AE311" s="855">
        <f>SUM(AD311*H311*(30+4))</f>
        <v>0</v>
      </c>
      <c r="AF311" s="853"/>
      <c r="AG311" s="854">
        <f>SUM(AF311*H311*3)</f>
        <v>0</v>
      </c>
      <c r="AH311" s="854"/>
      <c r="AI311" s="854">
        <f>SUM(AH311*H311/3)</f>
        <v>0</v>
      </c>
      <c r="AJ311" s="853"/>
      <c r="AK311" s="854">
        <f>SUM(AJ311*H311*2/3)</f>
        <v>0</v>
      </c>
      <c r="AL311" s="853">
        <v>1</v>
      </c>
      <c r="AM311" s="852">
        <f t="shared" ref="AM311" si="2531">SUM(AL311*H311*2)</f>
        <v>48</v>
      </c>
      <c r="AN311" s="853"/>
      <c r="AO311" s="854">
        <f>SUM(AN311*J311*2)</f>
        <v>0</v>
      </c>
      <c r="AP311" s="853"/>
      <c r="AQ311" s="852">
        <f>SUM(AP311*H311*2)</f>
        <v>0</v>
      </c>
      <c r="AR311" s="853"/>
      <c r="AS311" s="852">
        <f>SUM(J311*AR311*6)</f>
        <v>0</v>
      </c>
      <c r="AT311" s="853">
        <v>1</v>
      </c>
      <c r="AU311" s="854">
        <f t="shared" ref="AU311:AU314" si="2532">AT311*H311/3</f>
        <v>8</v>
      </c>
      <c r="AV311" s="853"/>
      <c r="AW311" s="854">
        <f t="shared" ref="AW311" si="2533">SUM(J311*AV311*6)</f>
        <v>0</v>
      </c>
      <c r="AX311" s="853"/>
      <c r="AY311" s="854">
        <f>SUM(J311*AX311*8)</f>
        <v>0</v>
      </c>
      <c r="AZ311" s="854"/>
      <c r="BA311" s="854">
        <f>SUM(AZ311*K311*5*6)</f>
        <v>0</v>
      </c>
      <c r="BB311" s="853"/>
      <c r="BC311" s="854">
        <f>SUM(BB311*K311*4*6)</f>
        <v>0</v>
      </c>
      <c r="BD311" s="853"/>
      <c r="BE311" s="854">
        <f t="shared" ref="BE311:BE312" si="2534">SUM(BD311*50)</f>
        <v>0</v>
      </c>
      <c r="BF311" s="854">
        <f t="shared" ref="BF311:BF314" si="2535">O311+Q311+S311+U311+W311+X311+Y311+AA311+AC311+AE311+AG311+AI311+AK311+AM311+AO311+AQ311+AS311+AU311+AW311+AY311+BA311+BC311+BE311</f>
        <v>110</v>
      </c>
      <c r="BG311" s="854">
        <f t="shared" ref="BG311:BG314" si="2536">BC311+BA311+AY311+AW311+AS311+AQ311+X311+W311+U311+S311+Q311+O311</f>
        <v>50</v>
      </c>
      <c r="BH311" s="84"/>
      <c r="BI311" s="424"/>
      <c r="BJ311" s="424"/>
      <c r="BK311" s="424"/>
      <c r="BL311" s="424"/>
      <c r="BM311" s="424"/>
      <c r="BN311" s="951" t="s">
        <v>148</v>
      </c>
      <c r="BO311" s="952" t="s">
        <v>183</v>
      </c>
      <c r="BP311" s="929" t="s">
        <v>24</v>
      </c>
      <c r="BQ311" s="593" t="s">
        <v>323</v>
      </c>
      <c r="BR311" s="593" t="s">
        <v>267</v>
      </c>
      <c r="BS311" s="593">
        <v>6</v>
      </c>
      <c r="BT311" s="593">
        <v>24</v>
      </c>
      <c r="BU311" s="593">
        <v>1</v>
      </c>
      <c r="BV311" s="660">
        <v>1</v>
      </c>
      <c r="BW311" s="660">
        <f>SUM(BV311)*2</f>
        <v>2</v>
      </c>
      <c r="BX311" s="629">
        <v>110</v>
      </c>
      <c r="BY311" s="594">
        <f t="shared" ref="BY311:BY314" si="2537">SUM(BZ311+CB311+CD311+CF311+CH311)</f>
        <v>94</v>
      </c>
      <c r="BZ311" s="595"/>
      <c r="CA311" s="767"/>
      <c r="CB311" s="796">
        <v>16</v>
      </c>
      <c r="CC311" s="767">
        <f t="shared" ref="CC311:CC312" si="2538">CB311*BV311</f>
        <v>16</v>
      </c>
      <c r="CD311" s="796">
        <v>78</v>
      </c>
      <c r="CE311" s="767">
        <f t="shared" ref="CE311:CE313" si="2539">SUM(CD311)*BV311</f>
        <v>78</v>
      </c>
      <c r="CF311" s="768"/>
      <c r="CG311" s="769">
        <f t="shared" ref="CG311:CG313" si="2540">SUM(CF311)*BW311</f>
        <v>0</v>
      </c>
      <c r="CH311" s="768"/>
      <c r="CI311" s="769">
        <f>SUM(CH311)*BW311</f>
        <v>0</v>
      </c>
      <c r="CJ311" s="769">
        <f>SUM(BV311*DJ311*2+BW311*DL311*2)</f>
        <v>0</v>
      </c>
      <c r="CK311" s="767">
        <f t="shared" ref="CK311:CK312" si="2541">BX311*BV311*0.05</f>
        <v>5.5</v>
      </c>
      <c r="CL311" s="768"/>
      <c r="CM311" s="769"/>
      <c r="CN311" s="768"/>
      <c r="CO311" s="767">
        <f>SUM(CN311)*3*BT311/5</f>
        <v>0</v>
      </c>
      <c r="CP311" s="768"/>
      <c r="CQ311" s="770">
        <f>SUM(CP311*BT311*(30+4))</f>
        <v>0</v>
      </c>
      <c r="CR311" s="768"/>
      <c r="CS311" s="769">
        <f t="shared" ref="CS311:CS314" si="2542">SUM(CR311*BT311*3)</f>
        <v>0</v>
      </c>
      <c r="CT311" s="769"/>
      <c r="CU311" s="769">
        <f t="shared" ref="CU311:CU314" si="2543">SUM(CT311*BT311/3)</f>
        <v>0</v>
      </c>
      <c r="CV311" s="768"/>
      <c r="CW311" s="769">
        <f t="shared" ref="CW311" si="2544">SUM(CV311*BT311*2/3)</f>
        <v>0</v>
      </c>
      <c r="CX311" s="768">
        <v>1</v>
      </c>
      <c r="CY311" s="767">
        <f t="shared" ref="CY311:CY312" si="2545">SUM(CX311*BT311*2)</f>
        <v>48</v>
      </c>
      <c r="CZ311" s="768"/>
      <c r="DA311" s="769">
        <f>SUM(CZ311*BV311*2)</f>
        <v>0</v>
      </c>
      <c r="DB311" s="768"/>
      <c r="DC311" s="767">
        <f t="shared" ref="DC311" si="2546">SUM(DB311*BT311*2)</f>
        <v>0</v>
      </c>
      <c r="DD311" s="768">
        <v>1</v>
      </c>
      <c r="DE311" s="769">
        <f>DD311*BV311*6</f>
        <v>6</v>
      </c>
      <c r="DF311" s="768"/>
      <c r="DG311" s="769">
        <f t="shared" ref="DG311:DG314" si="2547">DF311*BT311/3</f>
        <v>0</v>
      </c>
      <c r="DH311" s="768"/>
      <c r="DI311" s="769">
        <f>SUM(BV311*DH311*6)</f>
        <v>0</v>
      </c>
      <c r="DJ311" s="768"/>
      <c r="DK311" s="769">
        <f>SUM(BV311*DJ311*8)</f>
        <v>0</v>
      </c>
      <c r="DL311" s="769"/>
      <c r="DM311" s="769">
        <f t="shared" ref="DM311" si="2548">SUM(DL311*BW311*5*6)</f>
        <v>0</v>
      </c>
      <c r="DN311" s="768"/>
      <c r="DO311" s="769">
        <f t="shared" ref="DO311" si="2549">SUM(DN311*BW311*4*6)</f>
        <v>0</v>
      </c>
      <c r="DP311" s="768"/>
      <c r="DQ311" s="769">
        <f t="shared" ref="DQ311:DQ314" si="2550">SUM(DP311*50)</f>
        <v>0</v>
      </c>
      <c r="DR311" s="769">
        <f t="shared" ref="DR311:DR314" si="2551">CA311+CC311+CE311+CG311+CI311+CJ311+CK311+CM311+CO311+CQ311+CS311+CU311+CW311+CY311+DA311+DC311+DE311+DG311+DI311+DK311+DM311+DO311+DQ311</f>
        <v>153.5</v>
      </c>
      <c r="DS311" s="769">
        <f t="shared" ref="DS311:DS314" si="2552">DO311+DM311+DK311+DI311+DE311+DC311+CJ311+CI311+CG311+CE311+CC311+CA311</f>
        <v>100</v>
      </c>
      <c r="DT311" s="84"/>
      <c r="DU311" s="424"/>
      <c r="DV311" s="424"/>
      <c r="DW311" s="424"/>
      <c r="DX311" s="424"/>
      <c r="DY311" s="424"/>
      <c r="DZ311" s="971"/>
      <c r="EA311" s="972"/>
      <c r="EB311" s="611"/>
      <c r="EC311" s="424"/>
      <c r="ED311" s="424"/>
      <c r="EE311" s="424"/>
      <c r="EF311" s="424"/>
      <c r="EG311" s="424"/>
      <c r="EH311" s="424"/>
      <c r="EI311" s="424"/>
      <c r="EJ311" s="429">
        <f t="shared" si="2194"/>
        <v>190</v>
      </c>
      <c r="EK311" s="429">
        <f t="shared" si="2195"/>
        <v>144</v>
      </c>
      <c r="EL311" s="429">
        <f t="shared" si="2196"/>
        <v>0</v>
      </c>
      <c r="EM311" s="1058">
        <f t="shared" si="2197"/>
        <v>0</v>
      </c>
      <c r="EN311" s="1058">
        <f t="shared" si="2198"/>
        <v>30</v>
      </c>
      <c r="EO311" s="1058">
        <f t="shared" si="2199"/>
        <v>30</v>
      </c>
      <c r="EP311" s="1058">
        <f t="shared" si="2200"/>
        <v>114</v>
      </c>
      <c r="EQ311" s="1058">
        <f t="shared" si="2201"/>
        <v>114</v>
      </c>
      <c r="ER311" s="1058">
        <f t="shared" si="2202"/>
        <v>0</v>
      </c>
      <c r="ES311" s="1058">
        <f t="shared" si="2203"/>
        <v>0</v>
      </c>
      <c r="ET311" s="1058">
        <f t="shared" si="2204"/>
        <v>0</v>
      </c>
      <c r="EU311" s="1058">
        <f t="shared" si="2205"/>
        <v>0</v>
      </c>
      <c r="EV311" s="1058">
        <f t="shared" si="2206"/>
        <v>0</v>
      </c>
      <c r="EW311" s="1058">
        <f t="shared" si="2207"/>
        <v>9.5</v>
      </c>
      <c r="EX311" s="1058">
        <f t="shared" si="2208"/>
        <v>0</v>
      </c>
      <c r="EY311" s="1058">
        <f t="shared" si="2209"/>
        <v>0</v>
      </c>
      <c r="EZ311" s="1058">
        <f t="shared" si="2210"/>
        <v>0</v>
      </c>
      <c r="FA311" s="1058">
        <f t="shared" si="2211"/>
        <v>0</v>
      </c>
      <c r="FB311" s="1058">
        <f t="shared" si="2212"/>
        <v>0</v>
      </c>
      <c r="FC311" s="1058">
        <f t="shared" si="2213"/>
        <v>0</v>
      </c>
      <c r="FD311" s="1058">
        <f t="shared" si="2214"/>
        <v>0</v>
      </c>
      <c r="FE311" s="1058">
        <f t="shared" si="2215"/>
        <v>0</v>
      </c>
      <c r="FF311" s="1058">
        <f t="shared" si="2216"/>
        <v>0</v>
      </c>
      <c r="FG311" s="1058">
        <f t="shared" si="2217"/>
        <v>0</v>
      </c>
      <c r="FH311" s="1058">
        <f t="shared" si="2218"/>
        <v>0</v>
      </c>
      <c r="FI311" s="1058">
        <f t="shared" si="2219"/>
        <v>0</v>
      </c>
      <c r="FJ311" s="1058">
        <f t="shared" si="2220"/>
        <v>2</v>
      </c>
      <c r="FK311" s="1058">
        <f t="shared" si="2221"/>
        <v>96</v>
      </c>
      <c r="FL311" s="1058">
        <f t="shared" si="2222"/>
        <v>0</v>
      </c>
      <c r="FM311" s="1058">
        <f t="shared" si="2223"/>
        <v>0</v>
      </c>
      <c r="FN311" s="1058">
        <f t="shared" si="2224"/>
        <v>0</v>
      </c>
      <c r="FO311" s="1059">
        <f t="shared" si="2225"/>
        <v>0</v>
      </c>
      <c r="FP311" s="1058">
        <f t="shared" si="2226"/>
        <v>1</v>
      </c>
      <c r="FQ311" s="1058">
        <f t="shared" si="2227"/>
        <v>6</v>
      </c>
      <c r="FR311" s="1058">
        <f t="shared" si="2228"/>
        <v>1</v>
      </c>
      <c r="FS311" s="1058">
        <f t="shared" si="2229"/>
        <v>8</v>
      </c>
      <c r="FT311" s="1058">
        <f t="shared" si="2230"/>
        <v>0</v>
      </c>
      <c r="FU311" s="1058">
        <f t="shared" si="2231"/>
        <v>0</v>
      </c>
      <c r="FV311" s="1058">
        <f t="shared" si="2232"/>
        <v>0</v>
      </c>
      <c r="FW311" s="1058">
        <f t="shared" si="2233"/>
        <v>0</v>
      </c>
      <c r="FX311" s="1058">
        <f t="shared" si="2234"/>
        <v>0</v>
      </c>
      <c r="FY311" s="1058">
        <f t="shared" si="2235"/>
        <v>0</v>
      </c>
      <c r="FZ311" s="1058">
        <f t="shared" si="2236"/>
        <v>0</v>
      </c>
      <c r="GA311" s="1058">
        <f t="shared" si="2237"/>
        <v>0</v>
      </c>
      <c r="GB311" s="1058">
        <f t="shared" si="2238"/>
        <v>0</v>
      </c>
      <c r="GC311" s="1058">
        <f t="shared" si="2239"/>
        <v>0</v>
      </c>
      <c r="GE311" s="1058">
        <v>263.5</v>
      </c>
      <c r="GF311" s="1058">
        <v>150</v>
      </c>
      <c r="GG311" s="424"/>
      <c r="GH311" s="424"/>
      <c r="GI311" s="424"/>
      <c r="GJ311" s="424"/>
      <c r="GL311" s="559"/>
      <c r="GM311" s="559"/>
      <c r="GN311" s="9"/>
      <c r="GO311" s="17"/>
      <c r="GP311" s="17"/>
      <c r="GQ311" s="406"/>
      <c r="GR311" s="406"/>
    </row>
    <row r="312" spans="1:200" ht="24.95" customHeight="1" x14ac:dyDescent="0.45">
      <c r="A312" s="424"/>
      <c r="B312" s="951" t="s">
        <v>148</v>
      </c>
      <c r="C312" s="952" t="s">
        <v>183</v>
      </c>
      <c r="D312" s="929" t="s">
        <v>24</v>
      </c>
      <c r="E312" s="593" t="s">
        <v>323</v>
      </c>
      <c r="F312" s="593" t="s">
        <v>383</v>
      </c>
      <c r="G312" s="592">
        <v>7</v>
      </c>
      <c r="H312" s="593">
        <v>48</v>
      </c>
      <c r="I312" s="593">
        <v>2</v>
      </c>
      <c r="J312" s="660">
        <v>2</v>
      </c>
      <c r="K312" s="593">
        <f>SUM(J312)*2</f>
        <v>4</v>
      </c>
      <c r="L312" s="591">
        <v>50</v>
      </c>
      <c r="M312" s="594">
        <f t="shared" si="2527"/>
        <v>26</v>
      </c>
      <c r="N312" s="595"/>
      <c r="O312" s="852"/>
      <c r="P312" s="853">
        <v>10</v>
      </c>
      <c r="Q312" s="852">
        <f t="shared" si="2528"/>
        <v>20</v>
      </c>
      <c r="R312" s="853">
        <v>16</v>
      </c>
      <c r="S312" s="852">
        <f t="shared" ref="S312:S313" si="2553">SUM(R312)*J312</f>
        <v>32</v>
      </c>
      <c r="T312" s="853"/>
      <c r="U312" s="854">
        <f t="shared" ref="U312" si="2554">SUM(T312)*K312</f>
        <v>0</v>
      </c>
      <c r="V312" s="853"/>
      <c r="W312" s="854">
        <f t="shared" ref="W312" si="2555">SUM(V312)*J312*5</f>
        <v>0</v>
      </c>
      <c r="X312" s="852">
        <f t="shared" ref="X312:X313" si="2556">SUM(J312*AX312*2+K312*AZ312*2)</f>
        <v>4</v>
      </c>
      <c r="Y312" s="852">
        <f>L312*J312*0.05</f>
        <v>5</v>
      </c>
      <c r="Z312" s="853"/>
      <c r="AA312" s="854"/>
      <c r="AB312" s="853"/>
      <c r="AC312" s="852">
        <f>SUM(AB312)*3*H312/5</f>
        <v>0</v>
      </c>
      <c r="AD312" s="853"/>
      <c r="AE312" s="855">
        <f t="shared" ref="AE312:AE313" si="2557">SUM(AD312*H312*(30+4))</f>
        <v>0</v>
      </c>
      <c r="AF312" s="853">
        <v>1</v>
      </c>
      <c r="AG312" s="854">
        <f t="shared" ref="AG312:AG313" si="2558">SUM(AF312*H312*3)</f>
        <v>144</v>
      </c>
      <c r="AH312" s="853"/>
      <c r="AI312" s="854">
        <f t="shared" ref="AI312:AI313" si="2559">SUM(AH312*H312/3)</f>
        <v>0</v>
      </c>
      <c r="AJ312" s="853"/>
      <c r="AK312" s="854">
        <f t="shared" ref="AK312:AK313" si="2560">SUM(AJ312*H312*2/3)</f>
        <v>0</v>
      </c>
      <c r="AL312" s="853"/>
      <c r="AM312" s="852">
        <f>SUM(AL312*H312*2)</f>
        <v>0</v>
      </c>
      <c r="AN312" s="853"/>
      <c r="AO312" s="854">
        <f t="shared" ref="AO312" si="2561">SUM(AN312*J312*2)</f>
        <v>0</v>
      </c>
      <c r="AP312" s="853"/>
      <c r="AQ312" s="852">
        <f t="shared" ref="AQ312:AQ313" si="2562">SUM(AP312*H312*2)</f>
        <v>0</v>
      </c>
      <c r="AR312" s="853"/>
      <c r="AS312" s="852">
        <f>AR312*H312/3</f>
        <v>0</v>
      </c>
      <c r="AT312" s="853"/>
      <c r="AU312" s="854">
        <f t="shared" si="2532"/>
        <v>0</v>
      </c>
      <c r="AV312" s="853"/>
      <c r="AW312" s="854">
        <f>SUM(J312*AV312*6)</f>
        <v>0</v>
      </c>
      <c r="AX312" s="853">
        <v>1</v>
      </c>
      <c r="AY312" s="854">
        <f>AX312*H312/3</f>
        <v>16</v>
      </c>
      <c r="AZ312" s="853"/>
      <c r="BA312" s="854">
        <f t="shared" ref="BA312:BA313" si="2563">SUM(AZ312*K312*5*6)</f>
        <v>0</v>
      </c>
      <c r="BB312" s="853"/>
      <c r="BC312" s="854">
        <f t="shared" ref="BC312:BC313" si="2564">SUM(BB312*K312*4*6)</f>
        <v>0</v>
      </c>
      <c r="BD312" s="853"/>
      <c r="BE312" s="854">
        <f t="shared" si="2534"/>
        <v>0</v>
      </c>
      <c r="BF312" s="854">
        <f t="shared" si="2535"/>
        <v>221</v>
      </c>
      <c r="BG312" s="854">
        <f t="shared" si="2536"/>
        <v>72</v>
      </c>
      <c r="BH312" s="84"/>
      <c r="BI312" s="424"/>
      <c r="BJ312" s="424"/>
      <c r="BK312" s="424"/>
      <c r="BL312" s="424"/>
      <c r="BM312" s="424"/>
      <c r="BN312" s="1025" t="s">
        <v>155</v>
      </c>
      <c r="BO312" s="1026" t="s">
        <v>183</v>
      </c>
      <c r="BP312" s="1011" t="s">
        <v>24</v>
      </c>
      <c r="BQ312" s="381" t="s">
        <v>323</v>
      </c>
      <c r="BR312" s="381" t="s">
        <v>383</v>
      </c>
      <c r="BS312" s="382">
        <v>8</v>
      </c>
      <c r="BT312" s="381">
        <v>48</v>
      </c>
      <c r="BU312" s="381">
        <v>2</v>
      </c>
      <c r="BV312" s="563">
        <v>2</v>
      </c>
      <c r="BW312" s="563">
        <f>SUM(BV312)*2</f>
        <v>4</v>
      </c>
      <c r="BX312" s="383">
        <v>30</v>
      </c>
      <c r="BY312" s="384">
        <f t="shared" si="2537"/>
        <v>28</v>
      </c>
      <c r="BZ312" s="379"/>
      <c r="CA312" s="774"/>
      <c r="CB312" s="808"/>
      <c r="CC312" s="774">
        <f t="shared" si="2538"/>
        <v>0</v>
      </c>
      <c r="CD312" s="808">
        <v>28</v>
      </c>
      <c r="CE312" s="774">
        <f t="shared" si="2539"/>
        <v>56</v>
      </c>
      <c r="CF312" s="818"/>
      <c r="CG312" s="804">
        <f t="shared" si="2540"/>
        <v>0</v>
      </c>
      <c r="CH312" s="818"/>
      <c r="CI312" s="804">
        <f t="shared" ref="CI312" si="2565">SUM(CH312)*BV312*5</f>
        <v>0</v>
      </c>
      <c r="CJ312" s="804">
        <f t="shared" ref="CJ312" si="2566">SUM(BV312*DJ312*2+BW312*DL312*2)</f>
        <v>0</v>
      </c>
      <c r="CK312" s="774">
        <f t="shared" si="2541"/>
        <v>3</v>
      </c>
      <c r="CL312" s="818"/>
      <c r="CM312" s="804"/>
      <c r="CN312" s="818"/>
      <c r="CO312" s="774">
        <f t="shared" ref="CO312:CO313" si="2567">SUM(CN312)*3*BT312/5</f>
        <v>0</v>
      </c>
      <c r="CP312" s="818"/>
      <c r="CQ312" s="777">
        <f t="shared" ref="CQ312:CQ313" si="2568">SUM(CP312*BT312*(30+4))</f>
        <v>0</v>
      </c>
      <c r="CR312" s="818"/>
      <c r="CS312" s="804">
        <f t="shared" si="2542"/>
        <v>0</v>
      </c>
      <c r="CT312" s="818"/>
      <c r="CU312" s="804">
        <f t="shared" si="2543"/>
        <v>0</v>
      </c>
      <c r="CV312" s="818"/>
      <c r="CW312" s="804">
        <f t="shared" ref="CW312:CW313" si="2569">SUM(CV312*BT312*2/3)</f>
        <v>0</v>
      </c>
      <c r="CX312" s="818"/>
      <c r="CY312" s="774">
        <f t="shared" si="2545"/>
        <v>0</v>
      </c>
      <c r="CZ312" s="818"/>
      <c r="DA312" s="804">
        <f>SUM(CZ312*BV312*2)</f>
        <v>0</v>
      </c>
      <c r="DB312" s="818"/>
      <c r="DC312" s="774">
        <f t="shared" ref="DC312" si="2570">SUM(DB312*BT312*2)</f>
        <v>0</v>
      </c>
      <c r="DD312" s="818">
        <v>1</v>
      </c>
      <c r="DE312" s="804">
        <f>DD312*BV312*6</f>
        <v>12</v>
      </c>
      <c r="DF312" s="819"/>
      <c r="DG312" s="804">
        <f t="shared" si="2547"/>
        <v>0</v>
      </c>
      <c r="DH312" s="818"/>
      <c r="DI312" s="804">
        <f>SUM(BV312*DH312*6)</f>
        <v>0</v>
      </c>
      <c r="DJ312" s="818"/>
      <c r="DK312" s="804">
        <f>SUM(BV312*DJ312*8)</f>
        <v>0</v>
      </c>
      <c r="DL312" s="818"/>
      <c r="DM312" s="804">
        <f t="shared" ref="DM312" si="2571">SUM(DL312*BW312*5*6)</f>
        <v>0</v>
      </c>
      <c r="DN312" s="818"/>
      <c r="DO312" s="804">
        <f t="shared" ref="DO312" si="2572">SUM(DN312*BW312*4*6)</f>
        <v>0</v>
      </c>
      <c r="DP312" s="818"/>
      <c r="DQ312" s="804">
        <f t="shared" si="2550"/>
        <v>0</v>
      </c>
      <c r="DR312" s="804">
        <f t="shared" si="2551"/>
        <v>71</v>
      </c>
      <c r="DS312" s="804">
        <f t="shared" si="2552"/>
        <v>68</v>
      </c>
      <c r="DT312" s="84"/>
      <c r="DU312" s="424"/>
      <c r="DV312" s="424"/>
      <c r="DW312" s="424"/>
      <c r="DX312" s="424"/>
      <c r="DY312" s="424"/>
      <c r="DZ312" s="971"/>
      <c r="EA312" s="972"/>
      <c r="EB312" s="611"/>
      <c r="EC312" s="424"/>
      <c r="ED312" s="424"/>
      <c r="EE312" s="424"/>
      <c r="EF312" s="424"/>
      <c r="EG312" s="424"/>
      <c r="EH312" s="424"/>
      <c r="EI312" s="424"/>
      <c r="EJ312" s="429">
        <f t="shared" si="2194"/>
        <v>80</v>
      </c>
      <c r="EK312" s="429">
        <f t="shared" si="2195"/>
        <v>54</v>
      </c>
      <c r="EL312" s="429">
        <f t="shared" si="2196"/>
        <v>0</v>
      </c>
      <c r="EM312" s="1058">
        <f t="shared" si="2197"/>
        <v>0</v>
      </c>
      <c r="EN312" s="1058">
        <f t="shared" si="2198"/>
        <v>10</v>
      </c>
      <c r="EO312" s="1058">
        <f t="shared" si="2199"/>
        <v>20</v>
      </c>
      <c r="EP312" s="1058">
        <f t="shared" si="2200"/>
        <v>44</v>
      </c>
      <c r="EQ312" s="1058">
        <f t="shared" si="2201"/>
        <v>88</v>
      </c>
      <c r="ER312" s="1058">
        <f t="shared" si="2202"/>
        <v>0</v>
      </c>
      <c r="ES312" s="1058">
        <f t="shared" si="2203"/>
        <v>0</v>
      </c>
      <c r="ET312" s="1058">
        <f t="shared" si="2204"/>
        <v>0</v>
      </c>
      <c r="EU312" s="1058">
        <f t="shared" si="2205"/>
        <v>0</v>
      </c>
      <c r="EV312" s="1058">
        <f t="shared" si="2206"/>
        <v>4</v>
      </c>
      <c r="EW312" s="1058">
        <f t="shared" si="2207"/>
        <v>8</v>
      </c>
      <c r="EX312" s="1058">
        <f t="shared" si="2208"/>
        <v>0</v>
      </c>
      <c r="EY312" s="1058">
        <f t="shared" si="2209"/>
        <v>0</v>
      </c>
      <c r="EZ312" s="1058">
        <f t="shared" si="2210"/>
        <v>0</v>
      </c>
      <c r="FA312" s="1058">
        <f t="shared" si="2211"/>
        <v>0</v>
      </c>
      <c r="FB312" s="1058">
        <f t="shared" si="2212"/>
        <v>0</v>
      </c>
      <c r="FC312" s="1058">
        <f t="shared" si="2213"/>
        <v>0</v>
      </c>
      <c r="FD312" s="1058">
        <f t="shared" si="2214"/>
        <v>1</v>
      </c>
      <c r="FE312" s="1058">
        <f t="shared" si="2215"/>
        <v>144</v>
      </c>
      <c r="FF312" s="1058">
        <f t="shared" si="2216"/>
        <v>0</v>
      </c>
      <c r="FG312" s="1058">
        <f t="shared" si="2217"/>
        <v>0</v>
      </c>
      <c r="FH312" s="1058">
        <f t="shared" si="2218"/>
        <v>0</v>
      </c>
      <c r="FI312" s="1058">
        <f t="shared" si="2219"/>
        <v>0</v>
      </c>
      <c r="FJ312" s="1058">
        <f t="shared" si="2220"/>
        <v>0</v>
      </c>
      <c r="FK312" s="1058">
        <f t="shared" si="2221"/>
        <v>0</v>
      </c>
      <c r="FL312" s="1058">
        <f t="shared" si="2222"/>
        <v>0</v>
      </c>
      <c r="FM312" s="1058">
        <f t="shared" si="2223"/>
        <v>0</v>
      </c>
      <c r="FN312" s="1058">
        <f t="shared" si="2224"/>
        <v>0</v>
      </c>
      <c r="FO312" s="1059">
        <f t="shared" si="2225"/>
        <v>0</v>
      </c>
      <c r="FP312" s="1058">
        <f t="shared" si="2226"/>
        <v>1</v>
      </c>
      <c r="FQ312" s="1058">
        <f t="shared" si="2227"/>
        <v>12</v>
      </c>
      <c r="FR312" s="1058">
        <f t="shared" si="2228"/>
        <v>0</v>
      </c>
      <c r="FS312" s="1058">
        <f t="shared" si="2229"/>
        <v>0</v>
      </c>
      <c r="FT312" s="1058">
        <f t="shared" si="2230"/>
        <v>0</v>
      </c>
      <c r="FU312" s="1058">
        <f t="shared" si="2231"/>
        <v>0</v>
      </c>
      <c r="FV312" s="1058">
        <f t="shared" si="2232"/>
        <v>1</v>
      </c>
      <c r="FW312" s="1058">
        <f t="shared" si="2233"/>
        <v>16</v>
      </c>
      <c r="FX312" s="1058">
        <f t="shared" si="2234"/>
        <v>0</v>
      </c>
      <c r="FY312" s="1058">
        <f t="shared" si="2235"/>
        <v>0</v>
      </c>
      <c r="FZ312" s="1058">
        <f t="shared" si="2236"/>
        <v>0</v>
      </c>
      <c r="GA312" s="1058">
        <f t="shared" si="2237"/>
        <v>0</v>
      </c>
      <c r="GB312" s="1058">
        <f t="shared" si="2238"/>
        <v>0</v>
      </c>
      <c r="GC312" s="1058">
        <f t="shared" si="2239"/>
        <v>0</v>
      </c>
      <c r="GE312" s="1058">
        <v>292</v>
      </c>
      <c r="GF312" s="1058">
        <v>140</v>
      </c>
      <c r="GG312" s="424"/>
      <c r="GH312" s="424"/>
      <c r="GI312" s="424"/>
      <c r="GJ312" s="424"/>
      <c r="GL312" s="559"/>
      <c r="GM312" s="559"/>
      <c r="GN312" s="9"/>
      <c r="GO312" s="17"/>
      <c r="GP312" s="17"/>
      <c r="GQ312" s="406"/>
      <c r="GR312" s="406"/>
    </row>
    <row r="313" spans="1:200" ht="24.95" customHeight="1" x14ac:dyDescent="0.45">
      <c r="A313" s="424"/>
      <c r="B313" s="985" t="s">
        <v>155</v>
      </c>
      <c r="C313" s="986" t="s">
        <v>183</v>
      </c>
      <c r="D313" s="943" t="s">
        <v>24</v>
      </c>
      <c r="E313" s="653" t="s">
        <v>323</v>
      </c>
      <c r="F313" s="654" t="s">
        <v>125</v>
      </c>
      <c r="G313" s="654">
        <v>7</v>
      </c>
      <c r="H313" s="653">
        <v>23</v>
      </c>
      <c r="I313" s="653">
        <v>1</v>
      </c>
      <c r="J313" s="660">
        <v>1</v>
      </c>
      <c r="K313" s="653">
        <f t="shared" ref="K313" si="2573">SUM(J313)*2</f>
        <v>2</v>
      </c>
      <c r="L313" s="652">
        <v>30</v>
      </c>
      <c r="M313" s="655">
        <f t="shared" si="2527"/>
        <v>28</v>
      </c>
      <c r="N313" s="604"/>
      <c r="O313" s="852"/>
      <c r="P313" s="858"/>
      <c r="Q313" s="852">
        <f t="shared" si="2528"/>
        <v>0</v>
      </c>
      <c r="R313" s="858">
        <v>28</v>
      </c>
      <c r="S313" s="852">
        <f t="shared" si="2553"/>
        <v>28</v>
      </c>
      <c r="T313" s="858"/>
      <c r="U313" s="887">
        <f t="shared" ref="U313" si="2574">SUM(T313)*K313</f>
        <v>0</v>
      </c>
      <c r="V313" s="858"/>
      <c r="W313" s="887">
        <f t="shared" ref="W313" si="2575">SUM(V313)*J313*5</f>
        <v>0</v>
      </c>
      <c r="X313" s="887">
        <f t="shared" si="2556"/>
        <v>0</v>
      </c>
      <c r="Y313" s="852">
        <f t="shared" ref="Y313:Y314" si="2576">L313*J313*0.05</f>
        <v>1.5</v>
      </c>
      <c r="Z313" s="858"/>
      <c r="AA313" s="887"/>
      <c r="AB313" s="858"/>
      <c r="AC313" s="852">
        <f t="shared" ref="AC313:AC314" si="2577">SUM(AB313)*3*H313/5</f>
        <v>0</v>
      </c>
      <c r="AD313" s="858"/>
      <c r="AE313" s="855">
        <f t="shared" si="2557"/>
        <v>0</v>
      </c>
      <c r="AF313" s="858"/>
      <c r="AG313" s="887">
        <f t="shared" si="2558"/>
        <v>0</v>
      </c>
      <c r="AH313" s="858"/>
      <c r="AI313" s="887">
        <f t="shared" si="2559"/>
        <v>0</v>
      </c>
      <c r="AJ313" s="858"/>
      <c r="AK313" s="887">
        <f t="shared" si="2560"/>
        <v>0</v>
      </c>
      <c r="AL313" s="858"/>
      <c r="AM313" s="852">
        <f t="shared" ref="AM313" si="2578">SUM(AL313*H313*2)</f>
        <v>0</v>
      </c>
      <c r="AN313" s="858"/>
      <c r="AO313" s="887">
        <f>SUM(AN313*J313*2)</f>
        <v>0</v>
      </c>
      <c r="AP313" s="858"/>
      <c r="AQ313" s="852">
        <f t="shared" si="2562"/>
        <v>0</v>
      </c>
      <c r="AR313" s="858">
        <v>1</v>
      </c>
      <c r="AS313" s="852">
        <f t="shared" ref="AS313" si="2579">AR313*J313*6</f>
        <v>6</v>
      </c>
      <c r="AT313" s="858"/>
      <c r="AU313" s="854">
        <f t="shared" si="2532"/>
        <v>0</v>
      </c>
      <c r="AV313" s="858"/>
      <c r="AW313" s="887">
        <f t="shared" ref="AW313" si="2580">SUM(J313*AV313*6)</f>
        <v>0</v>
      </c>
      <c r="AX313" s="858"/>
      <c r="AY313" s="887">
        <f t="shared" ref="AY313" si="2581">SUM(J313*AX313*8)</f>
        <v>0</v>
      </c>
      <c r="AZ313" s="858"/>
      <c r="BA313" s="887">
        <f t="shared" si="2563"/>
        <v>0</v>
      </c>
      <c r="BB313" s="858"/>
      <c r="BC313" s="887">
        <f t="shared" si="2564"/>
        <v>0</v>
      </c>
      <c r="BD313" s="858"/>
      <c r="BE313" s="887">
        <f t="shared" ref="BE313:BE314" si="2582">SUM(BD313*50)</f>
        <v>0</v>
      </c>
      <c r="BF313" s="854">
        <f t="shared" si="2535"/>
        <v>35.5</v>
      </c>
      <c r="BG313" s="854">
        <f t="shared" si="2536"/>
        <v>34</v>
      </c>
      <c r="BH313" s="84"/>
      <c r="BI313" s="49"/>
      <c r="BJ313" s="424"/>
      <c r="BK313" s="424"/>
      <c r="BL313" s="424"/>
      <c r="BM313" s="424"/>
      <c r="BN313" s="1023" t="s">
        <v>431</v>
      </c>
      <c r="BO313" s="1024" t="s">
        <v>183</v>
      </c>
      <c r="BP313" s="1010" t="s">
        <v>24</v>
      </c>
      <c r="BQ313" s="397" t="s">
        <v>323</v>
      </c>
      <c r="BR313" s="349" t="s">
        <v>591</v>
      </c>
      <c r="BS313" s="397">
        <v>2</v>
      </c>
      <c r="BT313" s="397">
        <v>58</v>
      </c>
      <c r="BU313" s="397">
        <v>2</v>
      </c>
      <c r="BV313" s="746">
        <v>2</v>
      </c>
      <c r="BW313" s="746">
        <f t="shared" ref="BW313" si="2583">SUM(BV313)*2</f>
        <v>4</v>
      </c>
      <c r="BX313" s="398">
        <f>42</f>
        <v>42</v>
      </c>
      <c r="BY313" s="399">
        <f t="shared" si="2537"/>
        <v>30</v>
      </c>
      <c r="BZ313" s="398"/>
      <c r="CA313" s="774"/>
      <c r="CB313" s="774">
        <v>8</v>
      </c>
      <c r="CC313" s="774">
        <f t="shared" ref="CC313" si="2584">BV313*CB313</f>
        <v>16</v>
      </c>
      <c r="CD313" s="774">
        <f>22</f>
        <v>22</v>
      </c>
      <c r="CE313" s="774">
        <f t="shared" si="2539"/>
        <v>44</v>
      </c>
      <c r="CF313" s="814"/>
      <c r="CG313" s="815">
        <f t="shared" si="2540"/>
        <v>0</v>
      </c>
      <c r="CH313" s="814"/>
      <c r="CI313" s="815">
        <f t="shared" ref="CI313" si="2585">SUM(CH313)*BV313*1</f>
        <v>0</v>
      </c>
      <c r="CJ313" s="803">
        <f t="shared" ref="CJ313" si="2586">2/8*BV313*DJ313</f>
        <v>0</v>
      </c>
      <c r="CK313" s="774">
        <f t="shared" ref="CK313" si="2587">SUM(BX313*5/100*BV313)</f>
        <v>4.2</v>
      </c>
      <c r="CL313" s="814"/>
      <c r="CM313" s="815"/>
      <c r="CN313" s="814"/>
      <c r="CO313" s="816">
        <f t="shared" si="2567"/>
        <v>0</v>
      </c>
      <c r="CP313" s="814"/>
      <c r="CQ313" s="816">
        <f t="shared" si="2568"/>
        <v>0</v>
      </c>
      <c r="CR313" s="814"/>
      <c r="CS313" s="815">
        <f t="shared" si="2542"/>
        <v>0</v>
      </c>
      <c r="CT313" s="814"/>
      <c r="CU313" s="803">
        <f t="shared" si="2543"/>
        <v>0</v>
      </c>
      <c r="CV313" s="814"/>
      <c r="CW313" s="803">
        <f t="shared" si="2569"/>
        <v>0</v>
      </c>
      <c r="CX313" s="814"/>
      <c r="CY313" s="816">
        <f t="shared" ref="CY313" si="2588">SUM(CX313*BT313)</f>
        <v>0</v>
      </c>
      <c r="CZ313" s="814"/>
      <c r="DA313" s="815">
        <f t="shared" ref="DA313" si="2589">SUM(CZ313*BV313)</f>
        <v>0</v>
      </c>
      <c r="DB313" s="814"/>
      <c r="DC313" s="816">
        <f t="shared" ref="DC313" si="2590">SUM(DB313*BT313*2)</f>
        <v>0</v>
      </c>
      <c r="DD313" s="814"/>
      <c r="DE313" s="803">
        <f t="shared" ref="DE313:DE314" si="2591">SUM(BV313*DD313*6)</f>
        <v>0</v>
      </c>
      <c r="DF313" s="817"/>
      <c r="DG313" s="803">
        <f t="shared" si="2547"/>
        <v>0</v>
      </c>
      <c r="DH313" s="814"/>
      <c r="DI313" s="803">
        <f t="shared" ref="DI313:DI314" si="2592">SUM(DH313*BT313/3)</f>
        <v>0</v>
      </c>
      <c r="DJ313" s="817"/>
      <c r="DK313" s="803">
        <f t="shared" ref="DK313" si="2593">DJ313*BV313*8/2</f>
        <v>0</v>
      </c>
      <c r="DL313" s="814"/>
      <c r="DM313" s="803">
        <f t="shared" ref="DM313" si="2594">DL313*BV313*8/2</f>
        <v>0</v>
      </c>
      <c r="DN313" s="814"/>
      <c r="DO313" s="815">
        <f t="shared" ref="DO313" si="2595">SUM(DN313*BW313*4*6)</f>
        <v>0</v>
      </c>
      <c r="DP313" s="814"/>
      <c r="DQ313" s="803">
        <f t="shared" si="2550"/>
        <v>0</v>
      </c>
      <c r="DR313" s="803">
        <f t="shared" si="2551"/>
        <v>64.2</v>
      </c>
      <c r="DS313" s="803">
        <f t="shared" si="2552"/>
        <v>60</v>
      </c>
      <c r="DT313" s="84"/>
      <c r="DU313" s="424"/>
      <c r="DV313" s="424"/>
      <c r="DW313" s="424"/>
      <c r="DX313" s="424"/>
      <c r="DY313" s="424"/>
      <c r="DZ313" s="971"/>
      <c r="EA313" s="972"/>
      <c r="EB313" s="611"/>
      <c r="EC313" s="424"/>
      <c r="ED313" s="424"/>
      <c r="EE313" s="424"/>
      <c r="EF313" s="424"/>
      <c r="EG313" s="424"/>
      <c r="EH313" s="424"/>
      <c r="EI313" s="424"/>
      <c r="EJ313" s="429">
        <f t="shared" si="2194"/>
        <v>72</v>
      </c>
      <c r="EK313" s="429">
        <f t="shared" si="2195"/>
        <v>58</v>
      </c>
      <c r="EL313" s="429">
        <f t="shared" si="2196"/>
        <v>0</v>
      </c>
      <c r="EM313" s="1058">
        <f t="shared" si="2197"/>
        <v>0</v>
      </c>
      <c r="EN313" s="1058">
        <f t="shared" si="2198"/>
        <v>8</v>
      </c>
      <c r="EO313" s="1058">
        <f t="shared" si="2199"/>
        <v>16</v>
      </c>
      <c r="EP313" s="1058">
        <f t="shared" si="2200"/>
        <v>50</v>
      </c>
      <c r="EQ313" s="1058">
        <f t="shared" si="2201"/>
        <v>72</v>
      </c>
      <c r="ER313" s="1058">
        <f t="shared" si="2202"/>
        <v>0</v>
      </c>
      <c r="ES313" s="1058">
        <f t="shared" si="2203"/>
        <v>0</v>
      </c>
      <c r="ET313" s="1058">
        <f t="shared" si="2204"/>
        <v>0</v>
      </c>
      <c r="EU313" s="1058">
        <f t="shared" si="2205"/>
        <v>0</v>
      </c>
      <c r="EV313" s="1058">
        <f t="shared" si="2206"/>
        <v>0</v>
      </c>
      <c r="EW313" s="1058">
        <f t="shared" si="2207"/>
        <v>5.7</v>
      </c>
      <c r="EX313" s="1058">
        <f t="shared" si="2208"/>
        <v>0</v>
      </c>
      <c r="EY313" s="1058">
        <f t="shared" si="2209"/>
        <v>0</v>
      </c>
      <c r="EZ313" s="1058">
        <f t="shared" si="2210"/>
        <v>0</v>
      </c>
      <c r="FA313" s="1058">
        <f t="shared" si="2211"/>
        <v>0</v>
      </c>
      <c r="FB313" s="1058">
        <f t="shared" si="2212"/>
        <v>0</v>
      </c>
      <c r="FC313" s="1058">
        <f t="shared" si="2213"/>
        <v>0</v>
      </c>
      <c r="FD313" s="1058">
        <f t="shared" si="2214"/>
        <v>0</v>
      </c>
      <c r="FE313" s="1058">
        <f t="shared" si="2215"/>
        <v>0</v>
      </c>
      <c r="FF313" s="1058">
        <f t="shared" si="2216"/>
        <v>0</v>
      </c>
      <c r="FG313" s="1058">
        <f t="shared" si="2217"/>
        <v>0</v>
      </c>
      <c r="FH313" s="1058">
        <f t="shared" si="2218"/>
        <v>0</v>
      </c>
      <c r="FI313" s="1058">
        <f t="shared" si="2219"/>
        <v>0</v>
      </c>
      <c r="FJ313" s="1058">
        <f t="shared" si="2220"/>
        <v>0</v>
      </c>
      <c r="FK313" s="1058">
        <f t="shared" si="2221"/>
        <v>0</v>
      </c>
      <c r="FL313" s="1058">
        <f t="shared" si="2222"/>
        <v>0</v>
      </c>
      <c r="FM313" s="1058">
        <f t="shared" si="2223"/>
        <v>0</v>
      </c>
      <c r="FN313" s="1058">
        <f t="shared" si="2224"/>
        <v>0</v>
      </c>
      <c r="FO313" s="1059">
        <f t="shared" si="2225"/>
        <v>0</v>
      </c>
      <c r="FP313" s="1058">
        <f t="shared" si="2226"/>
        <v>1</v>
      </c>
      <c r="FQ313" s="1058">
        <f t="shared" si="2227"/>
        <v>6</v>
      </c>
      <c r="FR313" s="1058">
        <f t="shared" si="2228"/>
        <v>0</v>
      </c>
      <c r="FS313" s="1058">
        <f t="shared" si="2229"/>
        <v>0</v>
      </c>
      <c r="FT313" s="1058">
        <f t="shared" si="2230"/>
        <v>0</v>
      </c>
      <c r="FU313" s="1058">
        <f t="shared" si="2231"/>
        <v>0</v>
      </c>
      <c r="FV313" s="1058">
        <f t="shared" si="2232"/>
        <v>0</v>
      </c>
      <c r="FW313" s="1058">
        <f t="shared" si="2233"/>
        <v>0</v>
      </c>
      <c r="FX313" s="1058">
        <f t="shared" si="2234"/>
        <v>0</v>
      </c>
      <c r="FY313" s="1058">
        <f t="shared" si="2235"/>
        <v>0</v>
      </c>
      <c r="FZ313" s="1058">
        <f t="shared" si="2236"/>
        <v>0</v>
      </c>
      <c r="GA313" s="1058">
        <f t="shared" si="2237"/>
        <v>0</v>
      </c>
      <c r="GB313" s="1058">
        <f t="shared" si="2238"/>
        <v>0</v>
      </c>
      <c r="GC313" s="1058">
        <f t="shared" si="2239"/>
        <v>0</v>
      </c>
      <c r="GE313" s="1058">
        <v>99.7</v>
      </c>
      <c r="GF313" s="1058">
        <v>94</v>
      </c>
      <c r="GG313" s="424"/>
      <c r="GH313" s="424"/>
      <c r="GI313" s="424"/>
      <c r="GJ313" s="424"/>
      <c r="GL313" s="559"/>
      <c r="GM313" s="559"/>
      <c r="GN313" s="9"/>
      <c r="GO313" s="17"/>
      <c r="GP313" s="17"/>
      <c r="GQ313" s="406"/>
      <c r="GR313" s="406"/>
    </row>
    <row r="314" spans="1:200" ht="24.95" customHeight="1" x14ac:dyDescent="0.45">
      <c r="A314" s="424"/>
      <c r="B314" s="955" t="s">
        <v>150</v>
      </c>
      <c r="C314" s="956" t="s">
        <v>183</v>
      </c>
      <c r="D314" s="932" t="s">
        <v>24</v>
      </c>
      <c r="E314" s="160" t="s">
        <v>323</v>
      </c>
      <c r="F314" s="160" t="s">
        <v>126</v>
      </c>
      <c r="G314" s="260">
        <v>9</v>
      </c>
      <c r="H314" s="160">
        <v>5</v>
      </c>
      <c r="I314" s="160">
        <v>1</v>
      </c>
      <c r="J314" s="563">
        <v>1</v>
      </c>
      <c r="K314" s="160">
        <v>1</v>
      </c>
      <c r="L314" s="159"/>
      <c r="M314" s="259">
        <f t="shared" si="2527"/>
        <v>0</v>
      </c>
      <c r="N314" s="258"/>
      <c r="O314" s="859">
        <f t="shared" ref="O314" si="2596">SUM(N314)*I314</f>
        <v>0</v>
      </c>
      <c r="P314" s="860"/>
      <c r="Q314" s="859">
        <f t="shared" si="2528"/>
        <v>0</v>
      </c>
      <c r="R314" s="860"/>
      <c r="S314" s="859">
        <f t="shared" ref="S314" si="2597">SUM(R314)*J314</f>
        <v>0</v>
      </c>
      <c r="T314" s="860"/>
      <c r="U314" s="861">
        <f t="shared" ref="U314" si="2598">SUM(T314)*K314</f>
        <v>0</v>
      </c>
      <c r="V314" s="860"/>
      <c r="W314" s="861">
        <f t="shared" ref="W314" si="2599">SUM(V314)*J314*5</f>
        <v>0</v>
      </c>
      <c r="X314" s="861"/>
      <c r="Y314" s="859">
        <f t="shared" si="2576"/>
        <v>0</v>
      </c>
      <c r="Z314" s="860"/>
      <c r="AA314" s="861"/>
      <c r="AB314" s="860"/>
      <c r="AC314" s="859">
        <f t="shared" si="2577"/>
        <v>0</v>
      </c>
      <c r="AD314" s="860">
        <v>1</v>
      </c>
      <c r="AE314" s="862">
        <f t="shared" ref="AE314" si="2600">SUM(AD314*H314*(15))</f>
        <v>75</v>
      </c>
      <c r="AF314" s="860"/>
      <c r="AG314" s="861">
        <f t="shared" ref="AG314" si="2601">SUM(AF314*H314*3)</f>
        <v>0</v>
      </c>
      <c r="AH314" s="860"/>
      <c r="AI314" s="861">
        <f t="shared" ref="AI314" si="2602">SUM(AH314*H314/3)</f>
        <v>0</v>
      </c>
      <c r="AJ314" s="860"/>
      <c r="AK314" s="861">
        <f t="shared" ref="AK314" si="2603">SUM(AJ314*H314*2/3)</f>
        <v>0</v>
      </c>
      <c r="AL314" s="860"/>
      <c r="AM314" s="859">
        <f t="shared" ref="AM314" si="2604">SUM(AL314*H314*2)</f>
        <v>0</v>
      </c>
      <c r="AN314" s="860"/>
      <c r="AO314" s="861">
        <f t="shared" ref="AO314" si="2605">SUM(AN314*J314)</f>
        <v>0</v>
      </c>
      <c r="AP314" s="860"/>
      <c r="AQ314" s="859">
        <f t="shared" ref="AQ314" si="2606">SUM(AP314*H314*2)</f>
        <v>0</v>
      </c>
      <c r="AR314" s="860"/>
      <c r="AS314" s="861">
        <f t="shared" ref="AS314" si="2607">SUM(J314*AR314*6)</f>
        <v>0</v>
      </c>
      <c r="AT314" s="863"/>
      <c r="AU314" s="864">
        <f t="shared" si="2532"/>
        <v>0</v>
      </c>
      <c r="AV314" s="860"/>
      <c r="AW314" s="861">
        <f t="shared" ref="AW314" si="2608">SUM(AV314*H314/3)</f>
        <v>0</v>
      </c>
      <c r="AX314" s="860"/>
      <c r="AY314" s="861">
        <f t="shared" ref="AY314" si="2609">SUM(J314*AX314*8)</f>
        <v>0</v>
      </c>
      <c r="AZ314" s="860"/>
      <c r="BA314" s="861">
        <f>SUM(AZ314*H314*5*2/3)</f>
        <v>0</v>
      </c>
      <c r="BB314" s="860"/>
      <c r="BC314" s="861">
        <f t="shared" ref="BC314" si="2610">SUM(BB314*K314*4*6)</f>
        <v>0</v>
      </c>
      <c r="BD314" s="860"/>
      <c r="BE314" s="861">
        <f t="shared" si="2582"/>
        <v>0</v>
      </c>
      <c r="BF314" s="864">
        <f t="shared" si="2535"/>
        <v>75</v>
      </c>
      <c r="BG314" s="864">
        <f t="shared" si="2536"/>
        <v>0</v>
      </c>
      <c r="BH314" s="84"/>
      <c r="BI314" s="49"/>
      <c r="BJ314" s="49"/>
      <c r="BK314" s="49"/>
      <c r="BL314" s="49"/>
      <c r="BM314" s="424"/>
      <c r="BN314" s="955" t="s">
        <v>175</v>
      </c>
      <c r="BO314" s="956" t="s">
        <v>183</v>
      </c>
      <c r="BP314" s="932" t="s">
        <v>24</v>
      </c>
      <c r="BQ314" s="160" t="s">
        <v>323</v>
      </c>
      <c r="BR314" s="160" t="s">
        <v>126</v>
      </c>
      <c r="BS314" s="260">
        <v>10</v>
      </c>
      <c r="BT314" s="160">
        <v>5</v>
      </c>
      <c r="BU314" s="160">
        <v>1</v>
      </c>
      <c r="BV314" s="563">
        <v>1</v>
      </c>
      <c r="BW314" s="563">
        <v>1</v>
      </c>
      <c r="BX314" s="159"/>
      <c r="BY314" s="259">
        <f t="shared" si="2537"/>
        <v>0</v>
      </c>
      <c r="BZ314" s="258"/>
      <c r="CA314" s="774">
        <f t="shared" ref="CA314" si="2611">SUM(BZ314)*BU314</f>
        <v>0</v>
      </c>
      <c r="CB314" s="808"/>
      <c r="CC314" s="774">
        <f t="shared" ref="CC314" si="2612">CB314*BV314</f>
        <v>0</v>
      </c>
      <c r="CD314" s="808"/>
      <c r="CE314" s="774">
        <f t="shared" ref="CE314" si="2613">SUM(CD314)*BV314</f>
        <v>0</v>
      </c>
      <c r="CF314" s="775"/>
      <c r="CG314" s="776">
        <f t="shared" ref="CG314" si="2614">SUM(CF314)*BW314</f>
        <v>0</v>
      </c>
      <c r="CH314" s="775"/>
      <c r="CI314" s="776">
        <f t="shared" ref="CI314" si="2615">SUM(CH314)*BV314*5</f>
        <v>0</v>
      </c>
      <c r="CJ314" s="776"/>
      <c r="CK314" s="774">
        <f t="shared" ref="CK314" si="2616">BX314*BV314*0.05</f>
        <v>0</v>
      </c>
      <c r="CL314" s="775"/>
      <c r="CM314" s="776"/>
      <c r="CN314" s="775"/>
      <c r="CO314" s="774">
        <f t="shared" ref="CO314" si="2617">SUM(CN314)*3*BT314/5</f>
        <v>0</v>
      </c>
      <c r="CP314" s="775">
        <v>1</v>
      </c>
      <c r="CQ314" s="777">
        <f>SUM(CP314*BT314*(15))</f>
        <v>75</v>
      </c>
      <c r="CR314" s="775"/>
      <c r="CS314" s="776">
        <f t="shared" si="2542"/>
        <v>0</v>
      </c>
      <c r="CT314" s="775"/>
      <c r="CU314" s="776">
        <f t="shared" si="2543"/>
        <v>0</v>
      </c>
      <c r="CV314" s="775"/>
      <c r="CW314" s="776">
        <f t="shared" ref="CW314" si="2618">SUM(CV314*BT314*2/3)</f>
        <v>0</v>
      </c>
      <c r="CX314" s="775"/>
      <c r="CY314" s="774">
        <f t="shared" ref="CY314" si="2619">SUM(CX314*BT314*2)</f>
        <v>0</v>
      </c>
      <c r="CZ314" s="775"/>
      <c r="DA314" s="776">
        <f t="shared" ref="DA314" si="2620">SUM(CZ314*BV314)</f>
        <v>0</v>
      </c>
      <c r="DB314" s="775"/>
      <c r="DC314" s="774">
        <f t="shared" ref="DC314" si="2621">SUM(DB314*BT314*2)</f>
        <v>0</v>
      </c>
      <c r="DD314" s="775"/>
      <c r="DE314" s="776">
        <f t="shared" si="2591"/>
        <v>0</v>
      </c>
      <c r="DF314" s="778"/>
      <c r="DG314" s="779">
        <f t="shared" si="2547"/>
        <v>0</v>
      </c>
      <c r="DH314" s="775"/>
      <c r="DI314" s="776">
        <f t="shared" si="2592"/>
        <v>0</v>
      </c>
      <c r="DJ314" s="775"/>
      <c r="DK314" s="776">
        <f t="shared" ref="DK314" si="2622">SUM(BV314*DJ314*8)</f>
        <v>0</v>
      </c>
      <c r="DL314" s="775"/>
      <c r="DM314" s="776">
        <f>SUM(DL314*BW314*3*8)</f>
        <v>0</v>
      </c>
      <c r="DN314" s="775"/>
      <c r="DO314" s="776">
        <f t="shared" ref="DO314" si="2623">SUM(DN314*BW314*4*6)</f>
        <v>0</v>
      </c>
      <c r="DP314" s="775"/>
      <c r="DQ314" s="776">
        <f t="shared" si="2550"/>
        <v>0</v>
      </c>
      <c r="DR314" s="779">
        <f t="shared" si="2551"/>
        <v>75</v>
      </c>
      <c r="DS314" s="779">
        <f t="shared" si="2552"/>
        <v>0</v>
      </c>
      <c r="DT314" s="84"/>
      <c r="DU314" s="424"/>
      <c r="DV314" s="424"/>
      <c r="DW314" s="424"/>
      <c r="DX314" s="424"/>
      <c r="DY314" s="424"/>
      <c r="DZ314" s="971"/>
      <c r="EA314" s="972"/>
      <c r="EB314" s="611"/>
      <c r="EC314" s="424"/>
      <c r="ED314" s="424"/>
      <c r="EE314" s="424"/>
      <c r="EF314" s="424"/>
      <c r="EG314" s="424"/>
      <c r="EH314" s="424"/>
      <c r="EI314" s="424"/>
      <c r="EJ314" s="429">
        <f t="shared" si="2194"/>
        <v>0</v>
      </c>
      <c r="EK314" s="429">
        <f t="shared" si="2195"/>
        <v>0</v>
      </c>
      <c r="EL314" s="429">
        <f t="shared" si="2196"/>
        <v>0</v>
      </c>
      <c r="EM314" s="1058">
        <f t="shared" si="2197"/>
        <v>0</v>
      </c>
      <c r="EN314" s="1058">
        <f t="shared" si="2198"/>
        <v>0</v>
      </c>
      <c r="EO314" s="1058">
        <f t="shared" si="2199"/>
        <v>0</v>
      </c>
      <c r="EP314" s="1058">
        <f t="shared" si="2200"/>
        <v>0</v>
      </c>
      <c r="EQ314" s="1058">
        <f t="shared" si="2201"/>
        <v>0</v>
      </c>
      <c r="ER314" s="1058">
        <f t="shared" si="2202"/>
        <v>0</v>
      </c>
      <c r="ES314" s="1058">
        <f t="shared" si="2203"/>
        <v>0</v>
      </c>
      <c r="ET314" s="1058">
        <f t="shared" si="2204"/>
        <v>0</v>
      </c>
      <c r="EU314" s="1058">
        <f t="shared" si="2205"/>
        <v>0</v>
      </c>
      <c r="EV314" s="1058">
        <f t="shared" si="2206"/>
        <v>0</v>
      </c>
      <c r="EW314" s="1058">
        <f t="shared" si="2207"/>
        <v>0</v>
      </c>
      <c r="EX314" s="1058">
        <f t="shared" si="2208"/>
        <v>0</v>
      </c>
      <c r="EY314" s="1058">
        <f t="shared" si="2209"/>
        <v>0</v>
      </c>
      <c r="EZ314" s="1058">
        <f t="shared" si="2210"/>
        <v>0</v>
      </c>
      <c r="FA314" s="1058">
        <f t="shared" si="2211"/>
        <v>0</v>
      </c>
      <c r="FB314" s="1058">
        <f t="shared" si="2212"/>
        <v>2</v>
      </c>
      <c r="FC314" s="1058">
        <f t="shared" si="2213"/>
        <v>150</v>
      </c>
      <c r="FD314" s="1058">
        <f t="shared" si="2214"/>
        <v>0</v>
      </c>
      <c r="FE314" s="1058">
        <f t="shared" si="2215"/>
        <v>0</v>
      </c>
      <c r="FF314" s="1058">
        <f t="shared" si="2216"/>
        <v>0</v>
      </c>
      <c r="FG314" s="1058">
        <f t="shared" si="2217"/>
        <v>0</v>
      </c>
      <c r="FH314" s="1058">
        <f t="shared" si="2218"/>
        <v>0</v>
      </c>
      <c r="FI314" s="1058">
        <f t="shared" si="2219"/>
        <v>0</v>
      </c>
      <c r="FJ314" s="1058">
        <f t="shared" si="2220"/>
        <v>0</v>
      </c>
      <c r="FK314" s="1058">
        <f t="shared" si="2221"/>
        <v>0</v>
      </c>
      <c r="FL314" s="1058">
        <f t="shared" si="2222"/>
        <v>0</v>
      </c>
      <c r="FM314" s="1058">
        <f t="shared" si="2223"/>
        <v>0</v>
      </c>
      <c r="FN314" s="1058">
        <f t="shared" si="2224"/>
        <v>0</v>
      </c>
      <c r="FO314" s="1059">
        <f t="shared" si="2225"/>
        <v>0</v>
      </c>
      <c r="FP314" s="1058">
        <f t="shared" si="2226"/>
        <v>0</v>
      </c>
      <c r="FQ314" s="1058">
        <f t="shared" si="2227"/>
        <v>0</v>
      </c>
      <c r="FR314" s="1058">
        <f t="shared" si="2228"/>
        <v>0</v>
      </c>
      <c r="FS314" s="1058">
        <f t="shared" si="2229"/>
        <v>0</v>
      </c>
      <c r="FT314" s="1058">
        <f t="shared" si="2230"/>
        <v>0</v>
      </c>
      <c r="FU314" s="1058">
        <f t="shared" si="2231"/>
        <v>0</v>
      </c>
      <c r="FV314" s="1058">
        <f t="shared" si="2232"/>
        <v>0</v>
      </c>
      <c r="FW314" s="1058">
        <f t="shared" si="2233"/>
        <v>0</v>
      </c>
      <c r="FX314" s="1058">
        <f t="shared" si="2234"/>
        <v>0</v>
      </c>
      <c r="FY314" s="1058">
        <f t="shared" si="2235"/>
        <v>0</v>
      </c>
      <c r="FZ314" s="1058">
        <f t="shared" si="2236"/>
        <v>0</v>
      </c>
      <c r="GA314" s="1058">
        <f t="shared" si="2237"/>
        <v>0</v>
      </c>
      <c r="GB314" s="1058">
        <f t="shared" si="2238"/>
        <v>0</v>
      </c>
      <c r="GC314" s="1058">
        <f t="shared" si="2239"/>
        <v>0</v>
      </c>
      <c r="GE314" s="1058">
        <v>150</v>
      </c>
      <c r="GF314" s="1058">
        <v>0</v>
      </c>
      <c r="GG314" s="424"/>
      <c r="GH314" s="424"/>
      <c r="GI314" s="424"/>
      <c r="GJ314" s="424"/>
      <c r="GL314" s="559"/>
      <c r="GM314" s="559"/>
      <c r="GN314" s="9"/>
      <c r="GO314" s="17"/>
      <c r="GP314" s="17"/>
      <c r="GQ314" s="406"/>
      <c r="GR314" s="406"/>
    </row>
    <row r="315" spans="1:200" ht="24.95" customHeight="1" x14ac:dyDescent="0.45">
      <c r="A315" s="424"/>
      <c r="B315" s="957"/>
      <c r="C315" s="958"/>
      <c r="D315" s="867"/>
      <c r="E315" s="605"/>
      <c r="F315" s="605"/>
      <c r="G315" s="607"/>
      <c r="H315" s="607"/>
      <c r="I315" s="607"/>
      <c r="J315" s="747"/>
      <c r="K315" s="607"/>
      <c r="L315" s="606"/>
      <c r="M315" s="608">
        <f t="shared" ref="M315:M326" si="2624">SUM(N315+P315+T315+V315+AR315*2)</f>
        <v>0</v>
      </c>
      <c r="N315" s="70"/>
      <c r="O315" s="852"/>
      <c r="P315" s="866"/>
      <c r="Q315" s="852"/>
      <c r="R315" s="866"/>
      <c r="S315" s="852"/>
      <c r="T315" s="866"/>
      <c r="U315" s="867"/>
      <c r="V315" s="866"/>
      <c r="W315" s="867"/>
      <c r="X315" s="852"/>
      <c r="Y315" s="852"/>
      <c r="Z315" s="866"/>
      <c r="AA315" s="867"/>
      <c r="AB315" s="866"/>
      <c r="AC315" s="852"/>
      <c r="AD315" s="866"/>
      <c r="AE315" s="855"/>
      <c r="AF315" s="866"/>
      <c r="AG315" s="867"/>
      <c r="AH315" s="866"/>
      <c r="AI315" s="867"/>
      <c r="AJ315" s="866"/>
      <c r="AK315" s="867"/>
      <c r="AL315" s="866"/>
      <c r="AM315" s="852"/>
      <c r="AN315" s="866"/>
      <c r="AO315" s="867"/>
      <c r="AP315" s="866"/>
      <c r="AQ315" s="852"/>
      <c r="AR315" s="866"/>
      <c r="AS315" s="852"/>
      <c r="AT315" s="866"/>
      <c r="AU315" s="867"/>
      <c r="AV315" s="866"/>
      <c r="AW315" s="867"/>
      <c r="AX315" s="866"/>
      <c r="AY315" s="867"/>
      <c r="AZ315" s="866"/>
      <c r="BA315" s="867"/>
      <c r="BB315" s="866"/>
      <c r="BC315" s="867"/>
      <c r="BD315" s="866"/>
      <c r="BE315" s="867"/>
      <c r="BF315" s="867"/>
      <c r="BG315" s="867">
        <f t="shared" ref="BG315:BG326" si="2625">SUM(AO315+BE315+BC315+BA315+AY315+AW315+AS315+AQ315+AK315+AM315+AI315+AG315+AE315+AC315+AA315+Y315+X315+W315+U315+Q315+O315+S315+AU315)</f>
        <v>0</v>
      </c>
      <c r="BH315" s="84"/>
      <c r="BI315" s="49"/>
      <c r="BJ315" s="49"/>
      <c r="BK315" s="49"/>
      <c r="BL315" s="49"/>
      <c r="BM315" s="424"/>
      <c r="BN315" s="957"/>
      <c r="BO315" s="958"/>
      <c r="BP315" s="867"/>
      <c r="BQ315" s="605"/>
      <c r="BR315" s="605"/>
      <c r="BS315" s="607"/>
      <c r="BT315" s="607"/>
      <c r="BU315" s="607"/>
      <c r="BV315" s="747"/>
      <c r="BW315" s="747"/>
      <c r="BX315" s="606"/>
      <c r="BY315" s="608">
        <f t="shared" ref="BY315:BY326" si="2626">SUM(BZ315+CB315+CF315+CH315+DD315*2)</f>
        <v>0</v>
      </c>
      <c r="BZ315" s="70"/>
      <c r="CA315" s="767"/>
      <c r="CB315" s="796"/>
      <c r="CC315" s="767"/>
      <c r="CD315" s="796"/>
      <c r="CE315" s="767"/>
      <c r="CF315" s="780"/>
      <c r="CG315" s="612"/>
      <c r="CH315" s="780"/>
      <c r="CI315" s="612"/>
      <c r="CJ315" s="612"/>
      <c r="CK315" s="767"/>
      <c r="CL315" s="780"/>
      <c r="CM315" s="612"/>
      <c r="CN315" s="780"/>
      <c r="CO315" s="767"/>
      <c r="CP315" s="780"/>
      <c r="CQ315" s="770"/>
      <c r="CR315" s="780"/>
      <c r="CS315" s="612"/>
      <c r="CT315" s="780"/>
      <c r="CU315" s="612"/>
      <c r="CV315" s="780"/>
      <c r="CW315" s="612"/>
      <c r="CX315" s="780"/>
      <c r="CY315" s="767"/>
      <c r="CZ315" s="780"/>
      <c r="DA315" s="612"/>
      <c r="DB315" s="780"/>
      <c r="DC315" s="767"/>
      <c r="DD315" s="780"/>
      <c r="DE315" s="612"/>
      <c r="DF315" s="780"/>
      <c r="DG315" s="612"/>
      <c r="DH315" s="780"/>
      <c r="DI315" s="612"/>
      <c r="DJ315" s="780"/>
      <c r="DK315" s="612"/>
      <c r="DL315" s="780"/>
      <c r="DM315" s="612"/>
      <c r="DN315" s="780"/>
      <c r="DO315" s="612"/>
      <c r="DP315" s="780"/>
      <c r="DQ315" s="612"/>
      <c r="DR315" s="612"/>
      <c r="DS315" s="612">
        <f t="shared" ref="DS315:DS326" si="2627">SUM(DA315+DQ315+DO315+DM315+DK315+DI315+DE315+DC315+CW315+CY315+CU315+CS315+CQ315+CO315+CM315+CK315+CJ315+CI315+CG315+CC315+CA315+CE315+DG315)</f>
        <v>0</v>
      </c>
      <c r="DT315" s="84"/>
      <c r="DU315" s="424"/>
      <c r="DV315" s="424"/>
      <c r="DW315" s="424"/>
      <c r="DX315" s="424"/>
      <c r="DY315" s="424"/>
      <c r="DZ315" s="971"/>
      <c r="EA315" s="972"/>
      <c r="EB315" s="611"/>
      <c r="EC315" s="424"/>
      <c r="ED315" s="424"/>
      <c r="EE315" s="424"/>
      <c r="EF315" s="424"/>
      <c r="EG315" s="424"/>
      <c r="EH315" s="424"/>
      <c r="EI315" s="424"/>
      <c r="EJ315" s="429">
        <f t="shared" si="2194"/>
        <v>0</v>
      </c>
      <c r="EK315" s="429">
        <f t="shared" si="2195"/>
        <v>0</v>
      </c>
      <c r="EL315" s="429">
        <f t="shared" si="2196"/>
        <v>0</v>
      </c>
      <c r="EM315" s="1058">
        <f t="shared" si="2197"/>
        <v>0</v>
      </c>
      <c r="EN315" s="1058">
        <f t="shared" si="2198"/>
        <v>0</v>
      </c>
      <c r="EO315" s="1058">
        <f t="shared" si="2199"/>
        <v>0</v>
      </c>
      <c r="EP315" s="1058">
        <f t="shared" si="2200"/>
        <v>0</v>
      </c>
      <c r="EQ315" s="1058">
        <f t="shared" si="2201"/>
        <v>0</v>
      </c>
      <c r="ER315" s="1058">
        <f t="shared" si="2202"/>
        <v>0</v>
      </c>
      <c r="ES315" s="1058">
        <f t="shared" si="2203"/>
        <v>0</v>
      </c>
      <c r="ET315" s="1058">
        <f t="shared" si="2204"/>
        <v>0</v>
      </c>
      <c r="EU315" s="1058">
        <f t="shared" si="2205"/>
        <v>0</v>
      </c>
      <c r="EV315" s="1058">
        <f t="shared" si="2206"/>
        <v>0</v>
      </c>
      <c r="EW315" s="1058">
        <f t="shared" si="2207"/>
        <v>0</v>
      </c>
      <c r="EX315" s="1058">
        <f t="shared" si="2208"/>
        <v>0</v>
      </c>
      <c r="EY315" s="1058">
        <f t="shared" si="2209"/>
        <v>0</v>
      </c>
      <c r="EZ315" s="1058">
        <f t="shared" si="2210"/>
        <v>0</v>
      </c>
      <c r="FA315" s="1058">
        <f t="shared" si="2211"/>
        <v>0</v>
      </c>
      <c r="FB315" s="1058">
        <f t="shared" si="2212"/>
        <v>0</v>
      </c>
      <c r="FC315" s="1058">
        <f t="shared" si="2213"/>
        <v>0</v>
      </c>
      <c r="FD315" s="1058">
        <f t="shared" si="2214"/>
        <v>0</v>
      </c>
      <c r="FE315" s="1058">
        <f t="shared" si="2215"/>
        <v>0</v>
      </c>
      <c r="FF315" s="1058">
        <f t="shared" si="2216"/>
        <v>0</v>
      </c>
      <c r="FG315" s="1058">
        <f t="shared" si="2217"/>
        <v>0</v>
      </c>
      <c r="FH315" s="1058">
        <f t="shared" si="2218"/>
        <v>0</v>
      </c>
      <c r="FI315" s="1058">
        <f t="shared" si="2219"/>
        <v>0</v>
      </c>
      <c r="FJ315" s="1058">
        <f t="shared" si="2220"/>
        <v>0</v>
      </c>
      <c r="FK315" s="1058">
        <f t="shared" si="2221"/>
        <v>0</v>
      </c>
      <c r="FL315" s="1058">
        <f t="shared" si="2222"/>
        <v>0</v>
      </c>
      <c r="FM315" s="1058">
        <f t="shared" si="2223"/>
        <v>0</v>
      </c>
      <c r="FN315" s="1058">
        <f t="shared" si="2224"/>
        <v>0</v>
      </c>
      <c r="FO315" s="1059">
        <f t="shared" si="2225"/>
        <v>0</v>
      </c>
      <c r="FP315" s="1058">
        <f t="shared" si="2226"/>
        <v>0</v>
      </c>
      <c r="FQ315" s="1058">
        <f t="shared" si="2227"/>
        <v>0</v>
      </c>
      <c r="FR315" s="1058">
        <f t="shared" si="2228"/>
        <v>0</v>
      </c>
      <c r="FS315" s="1058">
        <f t="shared" si="2229"/>
        <v>0</v>
      </c>
      <c r="FT315" s="1058">
        <f t="shared" si="2230"/>
        <v>0</v>
      </c>
      <c r="FU315" s="1058">
        <f t="shared" si="2231"/>
        <v>0</v>
      </c>
      <c r="FV315" s="1058">
        <f t="shared" si="2232"/>
        <v>0</v>
      </c>
      <c r="FW315" s="1058">
        <f t="shared" si="2233"/>
        <v>0</v>
      </c>
      <c r="FX315" s="1058">
        <f t="shared" si="2234"/>
        <v>0</v>
      </c>
      <c r="FY315" s="1058">
        <f t="shared" si="2235"/>
        <v>0</v>
      </c>
      <c r="FZ315" s="1058">
        <f t="shared" si="2236"/>
        <v>0</v>
      </c>
      <c r="GA315" s="1058">
        <f t="shared" si="2237"/>
        <v>0</v>
      </c>
      <c r="GB315" s="1058">
        <f t="shared" si="2238"/>
        <v>0</v>
      </c>
      <c r="GC315" s="1058">
        <f t="shared" si="2239"/>
        <v>0</v>
      </c>
      <c r="GE315" s="1058">
        <v>0</v>
      </c>
      <c r="GF315" s="1058">
        <v>0</v>
      </c>
      <c r="GG315" s="424"/>
      <c r="GH315" s="424"/>
      <c r="GI315" s="424"/>
      <c r="GJ315" s="424"/>
      <c r="GL315" s="559"/>
      <c r="GM315" s="559"/>
      <c r="GN315" s="9"/>
      <c r="GO315" s="17"/>
      <c r="GP315" s="17"/>
      <c r="GQ315" s="406"/>
      <c r="GR315" s="406"/>
    </row>
    <row r="316" spans="1:200" ht="24.95" customHeight="1" x14ac:dyDescent="0.45">
      <c r="A316" s="424"/>
      <c r="B316" s="957"/>
      <c r="C316" s="972"/>
      <c r="D316" s="611"/>
      <c r="E316" s="179"/>
      <c r="F316" s="40"/>
      <c r="G316" s="179"/>
      <c r="H316" s="179"/>
      <c r="I316" s="179"/>
      <c r="J316" s="661"/>
      <c r="K316" s="179"/>
      <c r="L316" s="678"/>
      <c r="M316" s="608">
        <f t="shared" si="2624"/>
        <v>0</v>
      </c>
      <c r="N316" s="70"/>
      <c r="O316" s="852"/>
      <c r="P316" s="866"/>
      <c r="Q316" s="852"/>
      <c r="R316" s="866"/>
      <c r="S316" s="852"/>
      <c r="T316" s="866"/>
      <c r="U316" s="867"/>
      <c r="V316" s="866"/>
      <c r="W316" s="867"/>
      <c r="X316" s="852"/>
      <c r="Y316" s="852"/>
      <c r="Z316" s="866"/>
      <c r="AA316" s="867"/>
      <c r="AB316" s="866"/>
      <c r="AC316" s="852"/>
      <c r="AD316" s="866"/>
      <c r="AE316" s="855"/>
      <c r="AF316" s="866"/>
      <c r="AG316" s="867"/>
      <c r="AH316" s="866"/>
      <c r="AI316" s="867"/>
      <c r="AJ316" s="866"/>
      <c r="AK316" s="867"/>
      <c r="AL316" s="866"/>
      <c r="AM316" s="852"/>
      <c r="AN316" s="866"/>
      <c r="AO316" s="867"/>
      <c r="AP316" s="866"/>
      <c r="AQ316" s="852"/>
      <c r="AR316" s="866"/>
      <c r="AS316" s="852"/>
      <c r="AT316" s="866"/>
      <c r="AU316" s="867"/>
      <c r="AV316" s="866"/>
      <c r="AW316" s="867"/>
      <c r="AX316" s="866"/>
      <c r="AY316" s="867"/>
      <c r="AZ316" s="866"/>
      <c r="BA316" s="867"/>
      <c r="BB316" s="866"/>
      <c r="BC316" s="867"/>
      <c r="BD316" s="866"/>
      <c r="BE316" s="867"/>
      <c r="BF316" s="867"/>
      <c r="BG316" s="867">
        <f t="shared" si="2625"/>
        <v>0</v>
      </c>
      <c r="BH316" s="84"/>
      <c r="BI316" s="49"/>
      <c r="BJ316" s="49"/>
      <c r="BK316" s="49"/>
      <c r="BL316" s="49"/>
      <c r="BM316" s="424"/>
      <c r="BN316" s="957"/>
      <c r="BO316" s="972"/>
      <c r="BP316" s="611"/>
      <c r="BQ316" s="179"/>
      <c r="BR316" s="40"/>
      <c r="BS316" s="179"/>
      <c r="BT316" s="179"/>
      <c r="BU316" s="179"/>
      <c r="BV316" s="661"/>
      <c r="BW316" s="661"/>
      <c r="BX316" s="678"/>
      <c r="BY316" s="608">
        <f t="shared" si="2626"/>
        <v>0</v>
      </c>
      <c r="BZ316" s="70"/>
      <c r="CA316" s="767"/>
      <c r="CB316" s="796"/>
      <c r="CC316" s="767"/>
      <c r="CD316" s="796"/>
      <c r="CE316" s="767"/>
      <c r="CF316" s="780"/>
      <c r="CG316" s="612"/>
      <c r="CH316" s="780"/>
      <c r="CI316" s="612"/>
      <c r="CJ316" s="612"/>
      <c r="CK316" s="767"/>
      <c r="CL316" s="780"/>
      <c r="CM316" s="612"/>
      <c r="CN316" s="780"/>
      <c r="CO316" s="767"/>
      <c r="CP316" s="780"/>
      <c r="CQ316" s="770"/>
      <c r="CR316" s="780"/>
      <c r="CS316" s="612"/>
      <c r="CT316" s="780"/>
      <c r="CU316" s="612"/>
      <c r="CV316" s="780"/>
      <c r="CW316" s="612"/>
      <c r="CX316" s="780"/>
      <c r="CY316" s="767"/>
      <c r="CZ316" s="780"/>
      <c r="DA316" s="612"/>
      <c r="DB316" s="780"/>
      <c r="DC316" s="767"/>
      <c r="DD316" s="780"/>
      <c r="DE316" s="612"/>
      <c r="DF316" s="780"/>
      <c r="DG316" s="612"/>
      <c r="DH316" s="780"/>
      <c r="DI316" s="612"/>
      <c r="DJ316" s="780"/>
      <c r="DK316" s="612"/>
      <c r="DL316" s="780"/>
      <c r="DM316" s="612"/>
      <c r="DN316" s="780"/>
      <c r="DO316" s="612"/>
      <c r="DP316" s="780"/>
      <c r="DQ316" s="612"/>
      <c r="DR316" s="612"/>
      <c r="DS316" s="612">
        <f t="shared" si="2627"/>
        <v>0</v>
      </c>
      <c r="DT316" s="84"/>
      <c r="DU316" s="424"/>
      <c r="DV316" s="424"/>
      <c r="DW316" s="424"/>
      <c r="DX316" s="424"/>
      <c r="DY316" s="424"/>
      <c r="DZ316" s="971"/>
      <c r="EA316" s="972"/>
      <c r="EB316" s="611"/>
      <c r="EC316" s="424"/>
      <c r="ED316" s="424"/>
      <c r="EE316" s="424"/>
      <c r="EF316" s="424"/>
      <c r="EG316" s="424"/>
      <c r="EH316" s="424"/>
      <c r="EI316" s="424"/>
      <c r="EJ316" s="429">
        <f t="shared" si="2194"/>
        <v>0</v>
      </c>
      <c r="EK316" s="429">
        <f t="shared" si="2195"/>
        <v>0</v>
      </c>
      <c r="EL316" s="429">
        <f t="shared" si="2196"/>
        <v>0</v>
      </c>
      <c r="EM316" s="1058">
        <f t="shared" si="2197"/>
        <v>0</v>
      </c>
      <c r="EN316" s="1058">
        <f t="shared" si="2198"/>
        <v>0</v>
      </c>
      <c r="EO316" s="1058">
        <f t="shared" si="2199"/>
        <v>0</v>
      </c>
      <c r="EP316" s="1058">
        <f t="shared" si="2200"/>
        <v>0</v>
      </c>
      <c r="EQ316" s="1058">
        <f t="shared" si="2201"/>
        <v>0</v>
      </c>
      <c r="ER316" s="1058">
        <f t="shared" si="2202"/>
        <v>0</v>
      </c>
      <c r="ES316" s="1058">
        <f t="shared" si="2203"/>
        <v>0</v>
      </c>
      <c r="ET316" s="1058">
        <f t="shared" si="2204"/>
        <v>0</v>
      </c>
      <c r="EU316" s="1058">
        <f t="shared" si="2205"/>
        <v>0</v>
      </c>
      <c r="EV316" s="1058">
        <f t="shared" si="2206"/>
        <v>0</v>
      </c>
      <c r="EW316" s="1058">
        <f t="shared" si="2207"/>
        <v>0</v>
      </c>
      <c r="EX316" s="1058">
        <f t="shared" si="2208"/>
        <v>0</v>
      </c>
      <c r="EY316" s="1058">
        <f t="shared" si="2209"/>
        <v>0</v>
      </c>
      <c r="EZ316" s="1058">
        <f t="shared" si="2210"/>
        <v>0</v>
      </c>
      <c r="FA316" s="1058">
        <f t="shared" si="2211"/>
        <v>0</v>
      </c>
      <c r="FB316" s="1058">
        <f t="shared" si="2212"/>
        <v>0</v>
      </c>
      <c r="FC316" s="1058">
        <f t="shared" si="2213"/>
        <v>0</v>
      </c>
      <c r="FD316" s="1058">
        <f t="shared" si="2214"/>
        <v>0</v>
      </c>
      <c r="FE316" s="1058">
        <f t="shared" si="2215"/>
        <v>0</v>
      </c>
      <c r="FF316" s="1058">
        <f t="shared" si="2216"/>
        <v>0</v>
      </c>
      <c r="FG316" s="1058">
        <f t="shared" si="2217"/>
        <v>0</v>
      </c>
      <c r="FH316" s="1058">
        <f t="shared" si="2218"/>
        <v>0</v>
      </c>
      <c r="FI316" s="1058">
        <f t="shared" si="2219"/>
        <v>0</v>
      </c>
      <c r="FJ316" s="1058">
        <f t="shared" si="2220"/>
        <v>0</v>
      </c>
      <c r="FK316" s="1058">
        <f t="shared" si="2221"/>
        <v>0</v>
      </c>
      <c r="FL316" s="1058">
        <f t="shared" si="2222"/>
        <v>0</v>
      </c>
      <c r="FM316" s="1058">
        <f t="shared" si="2223"/>
        <v>0</v>
      </c>
      <c r="FN316" s="1058">
        <f t="shared" si="2224"/>
        <v>0</v>
      </c>
      <c r="FO316" s="1059">
        <f t="shared" si="2225"/>
        <v>0</v>
      </c>
      <c r="FP316" s="1058">
        <f t="shared" si="2226"/>
        <v>0</v>
      </c>
      <c r="FQ316" s="1058">
        <f t="shared" si="2227"/>
        <v>0</v>
      </c>
      <c r="FR316" s="1058">
        <f t="shared" si="2228"/>
        <v>0</v>
      </c>
      <c r="FS316" s="1058">
        <f t="shared" si="2229"/>
        <v>0</v>
      </c>
      <c r="FT316" s="1058">
        <f t="shared" si="2230"/>
        <v>0</v>
      </c>
      <c r="FU316" s="1058">
        <f t="shared" si="2231"/>
        <v>0</v>
      </c>
      <c r="FV316" s="1058">
        <f t="shared" si="2232"/>
        <v>0</v>
      </c>
      <c r="FW316" s="1058">
        <f t="shared" si="2233"/>
        <v>0</v>
      </c>
      <c r="FX316" s="1058">
        <f t="shared" si="2234"/>
        <v>0</v>
      </c>
      <c r="FY316" s="1058">
        <f t="shared" si="2235"/>
        <v>0</v>
      </c>
      <c r="FZ316" s="1058">
        <f t="shared" si="2236"/>
        <v>0</v>
      </c>
      <c r="GA316" s="1058">
        <f t="shared" si="2237"/>
        <v>0</v>
      </c>
      <c r="GB316" s="1058">
        <f t="shared" si="2238"/>
        <v>0</v>
      </c>
      <c r="GC316" s="1058">
        <f t="shared" si="2239"/>
        <v>0</v>
      </c>
      <c r="GE316" s="1058">
        <v>0</v>
      </c>
      <c r="GF316" s="1058">
        <v>0</v>
      </c>
      <c r="GG316" s="424"/>
      <c r="GH316" s="424"/>
      <c r="GI316" s="424"/>
      <c r="GJ316" s="424"/>
      <c r="GL316" s="559"/>
      <c r="GM316" s="559"/>
      <c r="GN316" s="9"/>
      <c r="GO316" s="17"/>
      <c r="GP316" s="17"/>
      <c r="GQ316" s="406"/>
      <c r="GR316" s="406"/>
    </row>
    <row r="317" spans="1:200" ht="24.95" customHeight="1" x14ac:dyDescent="0.45">
      <c r="A317" s="424"/>
      <c r="B317" s="971"/>
      <c r="C317" s="972"/>
      <c r="D317" s="611"/>
      <c r="E317" s="40"/>
      <c r="F317" s="40"/>
      <c r="G317" s="40"/>
      <c r="H317" s="40"/>
      <c r="I317" s="329"/>
      <c r="J317" s="660"/>
      <c r="K317" s="40"/>
      <c r="L317" s="49"/>
      <c r="M317" s="608">
        <f t="shared" si="2624"/>
        <v>0</v>
      </c>
      <c r="N317" s="70"/>
      <c r="O317" s="852"/>
      <c r="P317" s="866"/>
      <c r="Q317" s="852"/>
      <c r="R317" s="866"/>
      <c r="S317" s="852"/>
      <c r="T317" s="866"/>
      <c r="U317" s="867"/>
      <c r="V317" s="866"/>
      <c r="W317" s="867"/>
      <c r="X317" s="852"/>
      <c r="Y317" s="852"/>
      <c r="Z317" s="866"/>
      <c r="AA317" s="867"/>
      <c r="AB317" s="866"/>
      <c r="AC317" s="852"/>
      <c r="AD317" s="866"/>
      <c r="AE317" s="855"/>
      <c r="AF317" s="866"/>
      <c r="AG317" s="867"/>
      <c r="AH317" s="866"/>
      <c r="AI317" s="867"/>
      <c r="AJ317" s="866"/>
      <c r="AK317" s="867"/>
      <c r="AL317" s="866"/>
      <c r="AM317" s="852"/>
      <c r="AN317" s="866"/>
      <c r="AO317" s="867"/>
      <c r="AP317" s="866"/>
      <c r="AQ317" s="852"/>
      <c r="AR317" s="866"/>
      <c r="AS317" s="852"/>
      <c r="AT317" s="866"/>
      <c r="AU317" s="867"/>
      <c r="AV317" s="866"/>
      <c r="AW317" s="867"/>
      <c r="AX317" s="866"/>
      <c r="AY317" s="867"/>
      <c r="AZ317" s="866"/>
      <c r="BA317" s="867"/>
      <c r="BB317" s="866"/>
      <c r="BC317" s="867"/>
      <c r="BD317" s="866"/>
      <c r="BE317" s="867"/>
      <c r="BF317" s="867"/>
      <c r="BG317" s="867">
        <f t="shared" si="2625"/>
        <v>0</v>
      </c>
      <c r="BH317" s="84"/>
      <c r="BI317" s="424"/>
      <c r="BJ317" s="49"/>
      <c r="BK317" s="49"/>
      <c r="BL317" s="49"/>
      <c r="BM317" s="424"/>
      <c r="BN317" s="971"/>
      <c r="BO317" s="972"/>
      <c r="BP317" s="611"/>
      <c r="BQ317" s="40"/>
      <c r="BR317" s="40"/>
      <c r="BS317" s="40"/>
      <c r="BT317" s="40"/>
      <c r="BU317" s="329"/>
      <c r="BV317" s="660"/>
      <c r="BW317" s="660"/>
      <c r="BX317" s="49"/>
      <c r="BY317" s="608">
        <f t="shared" si="2626"/>
        <v>0</v>
      </c>
      <c r="BZ317" s="70"/>
      <c r="CA317" s="767"/>
      <c r="CB317" s="796"/>
      <c r="CC317" s="767"/>
      <c r="CD317" s="796"/>
      <c r="CE317" s="767"/>
      <c r="CF317" s="780"/>
      <c r="CG317" s="612"/>
      <c r="CH317" s="780"/>
      <c r="CI317" s="612"/>
      <c r="CJ317" s="612"/>
      <c r="CK317" s="767"/>
      <c r="CL317" s="780"/>
      <c r="CM317" s="612"/>
      <c r="CN317" s="780"/>
      <c r="CO317" s="767"/>
      <c r="CP317" s="780"/>
      <c r="CQ317" s="770"/>
      <c r="CR317" s="780"/>
      <c r="CS317" s="612"/>
      <c r="CT317" s="780"/>
      <c r="CU317" s="612"/>
      <c r="CV317" s="780"/>
      <c r="CW317" s="612"/>
      <c r="CX317" s="780"/>
      <c r="CY317" s="767"/>
      <c r="CZ317" s="780"/>
      <c r="DA317" s="612"/>
      <c r="DB317" s="780"/>
      <c r="DC317" s="767"/>
      <c r="DD317" s="780"/>
      <c r="DE317" s="612"/>
      <c r="DF317" s="780"/>
      <c r="DG317" s="612"/>
      <c r="DH317" s="780"/>
      <c r="DI317" s="612"/>
      <c r="DJ317" s="780"/>
      <c r="DK317" s="612"/>
      <c r="DL317" s="780"/>
      <c r="DM317" s="612"/>
      <c r="DN317" s="780"/>
      <c r="DO317" s="612"/>
      <c r="DP317" s="780"/>
      <c r="DQ317" s="612"/>
      <c r="DR317" s="612"/>
      <c r="DS317" s="612">
        <f t="shared" si="2627"/>
        <v>0</v>
      </c>
      <c r="DT317" s="84"/>
      <c r="DU317" s="424"/>
      <c r="DV317" s="424"/>
      <c r="DW317" s="424"/>
      <c r="DX317" s="424"/>
      <c r="DY317" s="424"/>
      <c r="DZ317" s="971"/>
      <c r="EA317" s="972"/>
      <c r="EB317" s="611"/>
      <c r="EC317" s="424"/>
      <c r="ED317" s="424"/>
      <c r="EE317" s="424"/>
      <c r="EF317" s="424"/>
      <c r="EG317" s="424"/>
      <c r="EH317" s="424"/>
      <c r="EI317" s="424"/>
      <c r="EJ317" s="429">
        <f t="shared" si="2194"/>
        <v>0</v>
      </c>
      <c r="EK317" s="429">
        <f t="shared" si="2195"/>
        <v>0</v>
      </c>
      <c r="EL317" s="429">
        <f t="shared" si="2196"/>
        <v>0</v>
      </c>
      <c r="EM317" s="1058">
        <f t="shared" si="2197"/>
        <v>0</v>
      </c>
      <c r="EN317" s="1058">
        <f t="shared" si="2198"/>
        <v>0</v>
      </c>
      <c r="EO317" s="1058">
        <f t="shared" si="2199"/>
        <v>0</v>
      </c>
      <c r="EP317" s="1058">
        <f t="shared" si="2200"/>
        <v>0</v>
      </c>
      <c r="EQ317" s="1058">
        <f t="shared" si="2201"/>
        <v>0</v>
      </c>
      <c r="ER317" s="1058">
        <f t="shared" si="2202"/>
        <v>0</v>
      </c>
      <c r="ES317" s="1058">
        <f t="shared" si="2203"/>
        <v>0</v>
      </c>
      <c r="ET317" s="1058">
        <f t="shared" si="2204"/>
        <v>0</v>
      </c>
      <c r="EU317" s="1058">
        <f t="shared" si="2205"/>
        <v>0</v>
      </c>
      <c r="EV317" s="1058">
        <f t="shared" si="2206"/>
        <v>0</v>
      </c>
      <c r="EW317" s="1058">
        <f t="shared" si="2207"/>
        <v>0</v>
      </c>
      <c r="EX317" s="1058">
        <f t="shared" si="2208"/>
        <v>0</v>
      </c>
      <c r="EY317" s="1058">
        <f t="shared" si="2209"/>
        <v>0</v>
      </c>
      <c r="EZ317" s="1058">
        <f t="shared" si="2210"/>
        <v>0</v>
      </c>
      <c r="FA317" s="1058">
        <f t="shared" si="2211"/>
        <v>0</v>
      </c>
      <c r="FB317" s="1058">
        <f t="shared" si="2212"/>
        <v>0</v>
      </c>
      <c r="FC317" s="1058">
        <f t="shared" si="2213"/>
        <v>0</v>
      </c>
      <c r="FD317" s="1058">
        <f t="shared" si="2214"/>
        <v>0</v>
      </c>
      <c r="FE317" s="1058">
        <f t="shared" si="2215"/>
        <v>0</v>
      </c>
      <c r="FF317" s="1058">
        <f t="shared" si="2216"/>
        <v>0</v>
      </c>
      <c r="FG317" s="1058">
        <f t="shared" si="2217"/>
        <v>0</v>
      </c>
      <c r="FH317" s="1058">
        <f t="shared" si="2218"/>
        <v>0</v>
      </c>
      <c r="FI317" s="1058">
        <f t="shared" si="2219"/>
        <v>0</v>
      </c>
      <c r="FJ317" s="1058">
        <f t="shared" si="2220"/>
        <v>0</v>
      </c>
      <c r="FK317" s="1058">
        <f t="shared" si="2221"/>
        <v>0</v>
      </c>
      <c r="FL317" s="1058">
        <f t="shared" si="2222"/>
        <v>0</v>
      </c>
      <c r="FM317" s="1058">
        <f t="shared" si="2223"/>
        <v>0</v>
      </c>
      <c r="FN317" s="1058">
        <f t="shared" si="2224"/>
        <v>0</v>
      </c>
      <c r="FO317" s="1059">
        <f t="shared" si="2225"/>
        <v>0</v>
      </c>
      <c r="FP317" s="1058">
        <f t="shared" si="2226"/>
        <v>0</v>
      </c>
      <c r="FQ317" s="1058">
        <f t="shared" si="2227"/>
        <v>0</v>
      </c>
      <c r="FR317" s="1058">
        <f t="shared" si="2228"/>
        <v>0</v>
      </c>
      <c r="FS317" s="1058">
        <f t="shared" si="2229"/>
        <v>0</v>
      </c>
      <c r="FT317" s="1058">
        <f t="shared" si="2230"/>
        <v>0</v>
      </c>
      <c r="FU317" s="1058">
        <f t="shared" si="2231"/>
        <v>0</v>
      </c>
      <c r="FV317" s="1058">
        <f t="shared" si="2232"/>
        <v>0</v>
      </c>
      <c r="FW317" s="1058">
        <f t="shared" si="2233"/>
        <v>0</v>
      </c>
      <c r="FX317" s="1058">
        <f t="shared" si="2234"/>
        <v>0</v>
      </c>
      <c r="FY317" s="1058">
        <f t="shared" si="2235"/>
        <v>0</v>
      </c>
      <c r="FZ317" s="1058">
        <f t="shared" si="2236"/>
        <v>0</v>
      </c>
      <c r="GA317" s="1058">
        <f t="shared" si="2237"/>
        <v>0</v>
      </c>
      <c r="GB317" s="1058">
        <f t="shared" si="2238"/>
        <v>0</v>
      </c>
      <c r="GC317" s="1058">
        <f t="shared" si="2239"/>
        <v>0</v>
      </c>
      <c r="GE317" s="1058">
        <v>0</v>
      </c>
      <c r="GF317" s="1058">
        <v>0</v>
      </c>
      <c r="GG317" s="424"/>
      <c r="GH317" s="424"/>
      <c r="GI317" s="424"/>
      <c r="GJ317" s="424"/>
      <c r="GL317" s="559"/>
      <c r="GM317" s="559"/>
      <c r="GN317" s="9"/>
      <c r="GO317" s="17"/>
      <c r="GP317" s="17"/>
      <c r="GQ317" s="406"/>
      <c r="GR317" s="406"/>
    </row>
    <row r="318" spans="1:200" ht="24.95" customHeight="1" x14ac:dyDescent="0.45">
      <c r="A318" s="424"/>
      <c r="B318" s="971"/>
      <c r="C318" s="972"/>
      <c r="D318" s="611"/>
      <c r="E318" s="40"/>
      <c r="F318" s="40"/>
      <c r="G318" s="40"/>
      <c r="H318" s="40"/>
      <c r="I318" s="40"/>
      <c r="J318" s="660"/>
      <c r="K318" s="40"/>
      <c r="L318" s="666"/>
      <c r="M318" s="608">
        <f t="shared" si="2624"/>
        <v>0</v>
      </c>
      <c r="N318" s="70"/>
      <c r="O318" s="852"/>
      <c r="P318" s="866"/>
      <c r="Q318" s="852"/>
      <c r="R318" s="866"/>
      <c r="S318" s="852"/>
      <c r="T318" s="866"/>
      <c r="U318" s="867"/>
      <c r="V318" s="866"/>
      <c r="W318" s="867"/>
      <c r="X318" s="852"/>
      <c r="Y318" s="852"/>
      <c r="Z318" s="866"/>
      <c r="AA318" s="867"/>
      <c r="AB318" s="866"/>
      <c r="AC318" s="852"/>
      <c r="AD318" s="866"/>
      <c r="AE318" s="855"/>
      <c r="AF318" s="866"/>
      <c r="AG318" s="867"/>
      <c r="AH318" s="866"/>
      <c r="AI318" s="867"/>
      <c r="AJ318" s="866"/>
      <c r="AK318" s="867"/>
      <c r="AL318" s="866"/>
      <c r="AM318" s="852"/>
      <c r="AN318" s="866"/>
      <c r="AO318" s="867"/>
      <c r="AP318" s="866"/>
      <c r="AQ318" s="852"/>
      <c r="AR318" s="866"/>
      <c r="AS318" s="852"/>
      <c r="AT318" s="866"/>
      <c r="AU318" s="867"/>
      <c r="AV318" s="866"/>
      <c r="AW318" s="867"/>
      <c r="AX318" s="866"/>
      <c r="AY318" s="867"/>
      <c r="AZ318" s="866"/>
      <c r="BA318" s="867"/>
      <c r="BB318" s="866"/>
      <c r="BC318" s="867"/>
      <c r="BD318" s="866"/>
      <c r="BE318" s="867"/>
      <c r="BF318" s="867"/>
      <c r="BG318" s="867">
        <f t="shared" si="2625"/>
        <v>0</v>
      </c>
      <c r="BH318" s="84"/>
      <c r="BI318" s="424"/>
      <c r="BJ318" s="49"/>
      <c r="BK318" s="49"/>
      <c r="BL318" s="49"/>
      <c r="BM318" s="424"/>
      <c r="BN318" s="971"/>
      <c r="BO318" s="972"/>
      <c r="BP318" s="611"/>
      <c r="BQ318" s="40"/>
      <c r="BR318" s="40"/>
      <c r="BS318" s="40"/>
      <c r="BT318" s="40"/>
      <c r="BU318" s="40"/>
      <c r="BV318" s="660"/>
      <c r="BW318" s="660"/>
      <c r="BX318" s="666"/>
      <c r="BY318" s="608">
        <f t="shared" si="2626"/>
        <v>0</v>
      </c>
      <c r="BZ318" s="70"/>
      <c r="CA318" s="767"/>
      <c r="CB318" s="796"/>
      <c r="CC318" s="767"/>
      <c r="CD318" s="796"/>
      <c r="CE318" s="767"/>
      <c r="CF318" s="780"/>
      <c r="CG318" s="612"/>
      <c r="CH318" s="780"/>
      <c r="CI318" s="612"/>
      <c r="CJ318" s="612"/>
      <c r="CK318" s="767"/>
      <c r="CL318" s="780"/>
      <c r="CM318" s="612"/>
      <c r="CN318" s="780"/>
      <c r="CO318" s="767"/>
      <c r="CP318" s="780"/>
      <c r="CQ318" s="770"/>
      <c r="CR318" s="780"/>
      <c r="CS318" s="612"/>
      <c r="CT318" s="780"/>
      <c r="CU318" s="612"/>
      <c r="CV318" s="780"/>
      <c r="CW318" s="612"/>
      <c r="CX318" s="780"/>
      <c r="CY318" s="767"/>
      <c r="CZ318" s="780"/>
      <c r="DA318" s="612"/>
      <c r="DB318" s="780"/>
      <c r="DC318" s="767"/>
      <c r="DD318" s="780"/>
      <c r="DE318" s="612"/>
      <c r="DF318" s="780"/>
      <c r="DG318" s="612"/>
      <c r="DH318" s="780"/>
      <c r="DI318" s="612"/>
      <c r="DJ318" s="780"/>
      <c r="DK318" s="612"/>
      <c r="DL318" s="780"/>
      <c r="DM318" s="612"/>
      <c r="DN318" s="780"/>
      <c r="DO318" s="612"/>
      <c r="DP318" s="780"/>
      <c r="DQ318" s="612"/>
      <c r="DR318" s="612"/>
      <c r="DS318" s="612">
        <f t="shared" si="2627"/>
        <v>0</v>
      </c>
      <c r="DT318" s="84"/>
      <c r="DU318" s="424"/>
      <c r="DV318" s="424"/>
      <c r="DW318" s="424"/>
      <c r="DX318" s="424"/>
      <c r="DY318" s="424"/>
      <c r="DZ318" s="971"/>
      <c r="EA318" s="972"/>
      <c r="EB318" s="611"/>
      <c r="EC318" s="424"/>
      <c r="ED318" s="424"/>
      <c r="EE318" s="424"/>
      <c r="EF318" s="424"/>
      <c r="EG318" s="424"/>
      <c r="EH318" s="424"/>
      <c r="EI318" s="424"/>
      <c r="EJ318" s="429">
        <f t="shared" si="2194"/>
        <v>0</v>
      </c>
      <c r="EK318" s="429">
        <f t="shared" si="2195"/>
        <v>0</v>
      </c>
      <c r="EL318" s="429">
        <f t="shared" si="2196"/>
        <v>0</v>
      </c>
      <c r="EM318" s="1058">
        <f t="shared" si="2197"/>
        <v>0</v>
      </c>
      <c r="EN318" s="1058">
        <f t="shared" si="2198"/>
        <v>0</v>
      </c>
      <c r="EO318" s="1058">
        <f t="shared" si="2199"/>
        <v>0</v>
      </c>
      <c r="EP318" s="1058">
        <f t="shared" si="2200"/>
        <v>0</v>
      </c>
      <c r="EQ318" s="1058">
        <f t="shared" si="2201"/>
        <v>0</v>
      </c>
      <c r="ER318" s="1058">
        <f t="shared" si="2202"/>
        <v>0</v>
      </c>
      <c r="ES318" s="1058">
        <f t="shared" si="2203"/>
        <v>0</v>
      </c>
      <c r="ET318" s="1058">
        <f t="shared" si="2204"/>
        <v>0</v>
      </c>
      <c r="EU318" s="1058">
        <f t="shared" si="2205"/>
        <v>0</v>
      </c>
      <c r="EV318" s="1058">
        <f t="shared" si="2206"/>
        <v>0</v>
      </c>
      <c r="EW318" s="1058">
        <f t="shared" si="2207"/>
        <v>0</v>
      </c>
      <c r="EX318" s="1058">
        <f t="shared" si="2208"/>
        <v>0</v>
      </c>
      <c r="EY318" s="1058">
        <f t="shared" si="2209"/>
        <v>0</v>
      </c>
      <c r="EZ318" s="1058">
        <f t="shared" si="2210"/>
        <v>0</v>
      </c>
      <c r="FA318" s="1058">
        <f t="shared" si="2211"/>
        <v>0</v>
      </c>
      <c r="FB318" s="1058">
        <f t="shared" si="2212"/>
        <v>0</v>
      </c>
      <c r="FC318" s="1058">
        <f t="shared" si="2213"/>
        <v>0</v>
      </c>
      <c r="FD318" s="1058">
        <f t="shared" si="2214"/>
        <v>0</v>
      </c>
      <c r="FE318" s="1058">
        <f t="shared" si="2215"/>
        <v>0</v>
      </c>
      <c r="FF318" s="1058">
        <f t="shared" si="2216"/>
        <v>0</v>
      </c>
      <c r="FG318" s="1058">
        <f t="shared" si="2217"/>
        <v>0</v>
      </c>
      <c r="FH318" s="1058">
        <f t="shared" si="2218"/>
        <v>0</v>
      </c>
      <c r="FI318" s="1058">
        <f t="shared" si="2219"/>
        <v>0</v>
      </c>
      <c r="FJ318" s="1058">
        <f t="shared" si="2220"/>
        <v>0</v>
      </c>
      <c r="FK318" s="1058">
        <f t="shared" si="2221"/>
        <v>0</v>
      </c>
      <c r="FL318" s="1058">
        <f t="shared" si="2222"/>
        <v>0</v>
      </c>
      <c r="FM318" s="1058">
        <f t="shared" si="2223"/>
        <v>0</v>
      </c>
      <c r="FN318" s="1058">
        <f t="shared" si="2224"/>
        <v>0</v>
      </c>
      <c r="FO318" s="1059">
        <f t="shared" si="2225"/>
        <v>0</v>
      </c>
      <c r="FP318" s="1058">
        <f t="shared" si="2226"/>
        <v>0</v>
      </c>
      <c r="FQ318" s="1058">
        <f t="shared" si="2227"/>
        <v>0</v>
      </c>
      <c r="FR318" s="1058">
        <f t="shared" si="2228"/>
        <v>0</v>
      </c>
      <c r="FS318" s="1058">
        <f t="shared" si="2229"/>
        <v>0</v>
      </c>
      <c r="FT318" s="1058">
        <f t="shared" si="2230"/>
        <v>0</v>
      </c>
      <c r="FU318" s="1058">
        <f t="shared" si="2231"/>
        <v>0</v>
      </c>
      <c r="FV318" s="1058">
        <f t="shared" si="2232"/>
        <v>0</v>
      </c>
      <c r="FW318" s="1058">
        <f t="shared" si="2233"/>
        <v>0</v>
      </c>
      <c r="FX318" s="1058">
        <f t="shared" si="2234"/>
        <v>0</v>
      </c>
      <c r="FY318" s="1058">
        <f t="shared" si="2235"/>
        <v>0</v>
      </c>
      <c r="FZ318" s="1058">
        <f t="shared" si="2236"/>
        <v>0</v>
      </c>
      <c r="GA318" s="1058">
        <f t="shared" si="2237"/>
        <v>0</v>
      </c>
      <c r="GB318" s="1058">
        <f t="shared" si="2238"/>
        <v>0</v>
      </c>
      <c r="GC318" s="1058">
        <f t="shared" si="2239"/>
        <v>0</v>
      </c>
      <c r="GE318" s="1058">
        <v>0</v>
      </c>
      <c r="GF318" s="1058">
        <v>0</v>
      </c>
      <c r="GG318" s="424"/>
      <c r="GH318" s="424"/>
      <c r="GI318" s="424"/>
      <c r="GJ318" s="424"/>
      <c r="GL318" s="559"/>
      <c r="GM318" s="559"/>
      <c r="GN318" s="9"/>
      <c r="GO318" s="17"/>
      <c r="GP318" s="17"/>
      <c r="GQ318" s="406"/>
      <c r="GR318" s="406"/>
    </row>
    <row r="319" spans="1:200" ht="24.95" customHeight="1" x14ac:dyDescent="0.45">
      <c r="A319" s="424"/>
      <c r="B319" s="971"/>
      <c r="C319" s="972"/>
      <c r="D319" s="611"/>
      <c r="E319" s="40"/>
      <c r="F319" s="40"/>
      <c r="G319" s="40"/>
      <c r="H319" s="40"/>
      <c r="I319" s="40"/>
      <c r="J319" s="660"/>
      <c r="K319" s="40"/>
      <c r="L319" s="49"/>
      <c r="M319" s="608">
        <f t="shared" si="2624"/>
        <v>0</v>
      </c>
      <c r="N319" s="70"/>
      <c r="O319" s="852"/>
      <c r="P319" s="866"/>
      <c r="Q319" s="852"/>
      <c r="R319" s="866"/>
      <c r="S319" s="852"/>
      <c r="T319" s="866"/>
      <c r="U319" s="867"/>
      <c r="V319" s="866"/>
      <c r="W319" s="867"/>
      <c r="X319" s="852"/>
      <c r="Y319" s="852"/>
      <c r="Z319" s="866"/>
      <c r="AA319" s="867"/>
      <c r="AB319" s="866"/>
      <c r="AC319" s="852"/>
      <c r="AD319" s="866"/>
      <c r="AE319" s="855"/>
      <c r="AF319" s="866"/>
      <c r="AG319" s="867"/>
      <c r="AH319" s="866"/>
      <c r="AI319" s="867"/>
      <c r="AJ319" s="866"/>
      <c r="AK319" s="867"/>
      <c r="AL319" s="866"/>
      <c r="AM319" s="852"/>
      <c r="AN319" s="866"/>
      <c r="AO319" s="867"/>
      <c r="AP319" s="866"/>
      <c r="AQ319" s="852"/>
      <c r="AR319" s="866"/>
      <c r="AS319" s="852"/>
      <c r="AT319" s="866"/>
      <c r="AU319" s="867"/>
      <c r="AV319" s="866"/>
      <c r="AW319" s="867"/>
      <c r="AX319" s="866"/>
      <c r="AY319" s="867"/>
      <c r="AZ319" s="866"/>
      <c r="BA319" s="867"/>
      <c r="BB319" s="866"/>
      <c r="BC319" s="867"/>
      <c r="BD319" s="866"/>
      <c r="BE319" s="867"/>
      <c r="BF319" s="867"/>
      <c r="BG319" s="867">
        <f t="shared" si="2625"/>
        <v>0</v>
      </c>
      <c r="BH319" s="84"/>
      <c r="BI319" s="424"/>
      <c r="BJ319" s="49"/>
      <c r="BK319" s="49"/>
      <c r="BL319" s="49"/>
      <c r="BM319" s="424"/>
      <c r="BN319" s="971"/>
      <c r="BO319" s="972"/>
      <c r="BP319" s="611"/>
      <c r="BQ319" s="40"/>
      <c r="BR319" s="40"/>
      <c r="BS319" s="40"/>
      <c r="BT319" s="40"/>
      <c r="BU319" s="40"/>
      <c r="BV319" s="660"/>
      <c r="BW319" s="660"/>
      <c r="BX319" s="49"/>
      <c r="BY319" s="608">
        <f t="shared" si="2626"/>
        <v>0</v>
      </c>
      <c r="BZ319" s="70"/>
      <c r="CA319" s="767"/>
      <c r="CB319" s="796"/>
      <c r="CC319" s="767"/>
      <c r="CD319" s="796"/>
      <c r="CE319" s="767"/>
      <c r="CF319" s="780"/>
      <c r="CG319" s="612"/>
      <c r="CH319" s="780"/>
      <c r="CI319" s="612"/>
      <c r="CJ319" s="612"/>
      <c r="CK319" s="767"/>
      <c r="CL319" s="780"/>
      <c r="CM319" s="612"/>
      <c r="CN319" s="780"/>
      <c r="CO319" s="767"/>
      <c r="CP319" s="780"/>
      <c r="CQ319" s="770"/>
      <c r="CR319" s="780"/>
      <c r="CS319" s="612"/>
      <c r="CT319" s="780"/>
      <c r="CU319" s="612"/>
      <c r="CV319" s="780"/>
      <c r="CW319" s="612"/>
      <c r="CX319" s="780"/>
      <c r="CY319" s="767"/>
      <c r="CZ319" s="780"/>
      <c r="DA319" s="612"/>
      <c r="DB319" s="780"/>
      <c r="DC319" s="767"/>
      <c r="DD319" s="780"/>
      <c r="DE319" s="612"/>
      <c r="DF319" s="780"/>
      <c r="DG319" s="612"/>
      <c r="DH319" s="780"/>
      <c r="DI319" s="612"/>
      <c r="DJ319" s="780"/>
      <c r="DK319" s="612"/>
      <c r="DL319" s="780"/>
      <c r="DM319" s="612"/>
      <c r="DN319" s="780"/>
      <c r="DO319" s="612"/>
      <c r="DP319" s="780"/>
      <c r="DQ319" s="612"/>
      <c r="DR319" s="612"/>
      <c r="DS319" s="612">
        <f t="shared" si="2627"/>
        <v>0</v>
      </c>
      <c r="DT319" s="84"/>
      <c r="DU319" s="424"/>
      <c r="DV319" s="424"/>
      <c r="DW319" s="424"/>
      <c r="DX319" s="424"/>
      <c r="DY319" s="424"/>
      <c r="DZ319" s="971"/>
      <c r="EA319" s="972"/>
      <c r="EB319" s="611"/>
      <c r="EC319" s="424"/>
      <c r="ED319" s="424"/>
      <c r="EE319" s="424"/>
      <c r="EF319" s="424"/>
      <c r="EG319" s="424"/>
      <c r="EH319" s="424"/>
      <c r="EI319" s="424"/>
      <c r="EJ319" s="429">
        <f t="shared" si="2194"/>
        <v>0</v>
      </c>
      <c r="EK319" s="429">
        <f t="shared" si="2195"/>
        <v>0</v>
      </c>
      <c r="EL319" s="429">
        <f t="shared" si="2196"/>
        <v>0</v>
      </c>
      <c r="EM319" s="1058">
        <f t="shared" si="2197"/>
        <v>0</v>
      </c>
      <c r="EN319" s="1058">
        <f t="shared" si="2198"/>
        <v>0</v>
      </c>
      <c r="EO319" s="1058">
        <f t="shared" si="2199"/>
        <v>0</v>
      </c>
      <c r="EP319" s="1058">
        <f t="shared" si="2200"/>
        <v>0</v>
      </c>
      <c r="EQ319" s="1058">
        <f t="shared" si="2201"/>
        <v>0</v>
      </c>
      <c r="ER319" s="1058">
        <f t="shared" si="2202"/>
        <v>0</v>
      </c>
      <c r="ES319" s="1058">
        <f t="shared" si="2203"/>
        <v>0</v>
      </c>
      <c r="ET319" s="1058">
        <f t="shared" si="2204"/>
        <v>0</v>
      </c>
      <c r="EU319" s="1058">
        <f t="shared" si="2205"/>
        <v>0</v>
      </c>
      <c r="EV319" s="1058">
        <f t="shared" si="2206"/>
        <v>0</v>
      </c>
      <c r="EW319" s="1058">
        <f t="shared" si="2207"/>
        <v>0</v>
      </c>
      <c r="EX319" s="1058">
        <f t="shared" si="2208"/>
        <v>0</v>
      </c>
      <c r="EY319" s="1058">
        <f t="shared" si="2209"/>
        <v>0</v>
      </c>
      <c r="EZ319" s="1058">
        <f t="shared" si="2210"/>
        <v>0</v>
      </c>
      <c r="FA319" s="1058">
        <f t="shared" si="2211"/>
        <v>0</v>
      </c>
      <c r="FB319" s="1058">
        <f t="shared" si="2212"/>
        <v>0</v>
      </c>
      <c r="FC319" s="1058">
        <f t="shared" si="2213"/>
        <v>0</v>
      </c>
      <c r="FD319" s="1058">
        <f t="shared" si="2214"/>
        <v>0</v>
      </c>
      <c r="FE319" s="1058">
        <f t="shared" si="2215"/>
        <v>0</v>
      </c>
      <c r="FF319" s="1058">
        <f t="shared" si="2216"/>
        <v>0</v>
      </c>
      <c r="FG319" s="1058">
        <f t="shared" si="2217"/>
        <v>0</v>
      </c>
      <c r="FH319" s="1058">
        <f t="shared" si="2218"/>
        <v>0</v>
      </c>
      <c r="FI319" s="1058">
        <f t="shared" si="2219"/>
        <v>0</v>
      </c>
      <c r="FJ319" s="1058">
        <f t="shared" si="2220"/>
        <v>0</v>
      </c>
      <c r="FK319" s="1058">
        <f t="shared" si="2221"/>
        <v>0</v>
      </c>
      <c r="FL319" s="1058">
        <f t="shared" si="2222"/>
        <v>0</v>
      </c>
      <c r="FM319" s="1058">
        <f t="shared" si="2223"/>
        <v>0</v>
      </c>
      <c r="FN319" s="1058">
        <f t="shared" si="2224"/>
        <v>0</v>
      </c>
      <c r="FO319" s="1059">
        <f t="shared" si="2225"/>
        <v>0</v>
      </c>
      <c r="FP319" s="1058">
        <f t="shared" si="2226"/>
        <v>0</v>
      </c>
      <c r="FQ319" s="1058">
        <f t="shared" si="2227"/>
        <v>0</v>
      </c>
      <c r="FR319" s="1058">
        <f t="shared" si="2228"/>
        <v>0</v>
      </c>
      <c r="FS319" s="1058">
        <f t="shared" si="2229"/>
        <v>0</v>
      </c>
      <c r="FT319" s="1058">
        <f t="shared" si="2230"/>
        <v>0</v>
      </c>
      <c r="FU319" s="1058">
        <f t="shared" si="2231"/>
        <v>0</v>
      </c>
      <c r="FV319" s="1058">
        <f t="shared" si="2232"/>
        <v>0</v>
      </c>
      <c r="FW319" s="1058">
        <f t="shared" si="2233"/>
        <v>0</v>
      </c>
      <c r="FX319" s="1058">
        <f t="shared" si="2234"/>
        <v>0</v>
      </c>
      <c r="FY319" s="1058">
        <f t="shared" si="2235"/>
        <v>0</v>
      </c>
      <c r="FZ319" s="1058">
        <f t="shared" si="2236"/>
        <v>0</v>
      </c>
      <c r="GA319" s="1058">
        <f t="shared" si="2237"/>
        <v>0</v>
      </c>
      <c r="GB319" s="1058">
        <f t="shared" si="2238"/>
        <v>0</v>
      </c>
      <c r="GC319" s="1058">
        <f t="shared" si="2239"/>
        <v>0</v>
      </c>
      <c r="GE319" s="1058">
        <v>0</v>
      </c>
      <c r="GF319" s="1058">
        <v>0</v>
      </c>
      <c r="GG319" s="424"/>
      <c r="GH319" s="424"/>
      <c r="GI319" s="424"/>
      <c r="GJ319" s="424"/>
      <c r="GL319" s="559"/>
      <c r="GM319" s="559"/>
      <c r="GN319" s="9"/>
      <c r="GO319" s="17"/>
      <c r="GP319" s="17"/>
      <c r="GQ319" s="406"/>
      <c r="GR319" s="406"/>
    </row>
    <row r="320" spans="1:200" ht="24.95" customHeight="1" x14ac:dyDescent="0.45">
      <c r="A320" s="424"/>
      <c r="B320" s="971"/>
      <c r="C320" s="972"/>
      <c r="D320" s="611"/>
      <c r="E320" s="40"/>
      <c r="F320" s="40"/>
      <c r="G320" s="40"/>
      <c r="H320" s="40"/>
      <c r="I320" s="40"/>
      <c r="J320" s="660"/>
      <c r="K320" s="40"/>
      <c r="L320" s="666"/>
      <c r="M320" s="608">
        <f t="shared" si="2624"/>
        <v>0</v>
      </c>
      <c r="N320" s="70"/>
      <c r="O320" s="852"/>
      <c r="P320" s="866"/>
      <c r="Q320" s="852"/>
      <c r="R320" s="866"/>
      <c r="S320" s="852"/>
      <c r="T320" s="866"/>
      <c r="U320" s="867"/>
      <c r="V320" s="866"/>
      <c r="W320" s="867"/>
      <c r="X320" s="852"/>
      <c r="Y320" s="852"/>
      <c r="Z320" s="866"/>
      <c r="AA320" s="867"/>
      <c r="AB320" s="866"/>
      <c r="AC320" s="852"/>
      <c r="AD320" s="866"/>
      <c r="AE320" s="855"/>
      <c r="AF320" s="866"/>
      <c r="AG320" s="867"/>
      <c r="AH320" s="866"/>
      <c r="AI320" s="867"/>
      <c r="AJ320" s="866"/>
      <c r="AK320" s="867"/>
      <c r="AL320" s="866"/>
      <c r="AM320" s="852"/>
      <c r="AN320" s="866"/>
      <c r="AO320" s="867"/>
      <c r="AP320" s="866"/>
      <c r="AQ320" s="852"/>
      <c r="AR320" s="866"/>
      <c r="AS320" s="852"/>
      <c r="AT320" s="866"/>
      <c r="AU320" s="867"/>
      <c r="AV320" s="866"/>
      <c r="AW320" s="867"/>
      <c r="AX320" s="866"/>
      <c r="AY320" s="867"/>
      <c r="AZ320" s="866"/>
      <c r="BA320" s="867"/>
      <c r="BB320" s="866"/>
      <c r="BC320" s="867"/>
      <c r="BD320" s="866"/>
      <c r="BE320" s="867"/>
      <c r="BF320" s="867"/>
      <c r="BG320" s="867">
        <f t="shared" si="2625"/>
        <v>0</v>
      </c>
      <c r="BH320" s="84"/>
      <c r="BI320" s="424"/>
      <c r="BJ320" s="49"/>
      <c r="BK320" s="49"/>
      <c r="BL320" s="49"/>
      <c r="BM320" s="424"/>
      <c r="BN320" s="971"/>
      <c r="BO320" s="972"/>
      <c r="BP320" s="611"/>
      <c r="BQ320" s="40"/>
      <c r="BR320" s="40"/>
      <c r="BS320" s="40"/>
      <c r="BT320" s="40"/>
      <c r="BU320" s="40"/>
      <c r="BV320" s="660"/>
      <c r="BW320" s="660"/>
      <c r="BX320" s="666"/>
      <c r="BY320" s="608">
        <f t="shared" si="2626"/>
        <v>0</v>
      </c>
      <c r="BZ320" s="70"/>
      <c r="CA320" s="767"/>
      <c r="CB320" s="796"/>
      <c r="CC320" s="767"/>
      <c r="CD320" s="796"/>
      <c r="CE320" s="767"/>
      <c r="CF320" s="780"/>
      <c r="CG320" s="612"/>
      <c r="CH320" s="780"/>
      <c r="CI320" s="612"/>
      <c r="CJ320" s="612"/>
      <c r="CK320" s="767"/>
      <c r="CL320" s="780"/>
      <c r="CM320" s="612"/>
      <c r="CN320" s="780"/>
      <c r="CO320" s="767"/>
      <c r="CP320" s="780"/>
      <c r="CQ320" s="770"/>
      <c r="CR320" s="780"/>
      <c r="CS320" s="612"/>
      <c r="CT320" s="780"/>
      <c r="CU320" s="612"/>
      <c r="CV320" s="780"/>
      <c r="CW320" s="612"/>
      <c r="CX320" s="780"/>
      <c r="CY320" s="767"/>
      <c r="CZ320" s="780"/>
      <c r="DA320" s="612"/>
      <c r="DB320" s="780"/>
      <c r="DC320" s="767"/>
      <c r="DD320" s="780"/>
      <c r="DE320" s="612"/>
      <c r="DF320" s="780"/>
      <c r="DG320" s="612"/>
      <c r="DH320" s="780"/>
      <c r="DI320" s="612"/>
      <c r="DJ320" s="780"/>
      <c r="DK320" s="612"/>
      <c r="DL320" s="780"/>
      <c r="DM320" s="612"/>
      <c r="DN320" s="780"/>
      <c r="DO320" s="612"/>
      <c r="DP320" s="780"/>
      <c r="DQ320" s="612"/>
      <c r="DR320" s="612"/>
      <c r="DS320" s="612">
        <f t="shared" si="2627"/>
        <v>0</v>
      </c>
      <c r="DT320" s="84"/>
      <c r="DU320" s="424"/>
      <c r="DV320" s="424"/>
      <c r="DW320" s="424"/>
      <c r="DX320" s="424"/>
      <c r="DY320" s="424"/>
      <c r="DZ320" s="971"/>
      <c r="EA320" s="972"/>
      <c r="EB320" s="611"/>
      <c r="EC320" s="424"/>
      <c r="ED320" s="424"/>
      <c r="EE320" s="424"/>
      <c r="EF320" s="424"/>
      <c r="EG320" s="424"/>
      <c r="EH320" s="424"/>
      <c r="EI320" s="424"/>
      <c r="EJ320" s="429">
        <f t="shared" si="2194"/>
        <v>0</v>
      </c>
      <c r="EK320" s="429">
        <f t="shared" si="2195"/>
        <v>0</v>
      </c>
      <c r="EL320" s="429">
        <f t="shared" si="2196"/>
        <v>0</v>
      </c>
      <c r="EM320" s="1058">
        <f t="shared" si="2197"/>
        <v>0</v>
      </c>
      <c r="EN320" s="1058">
        <f t="shared" si="2198"/>
        <v>0</v>
      </c>
      <c r="EO320" s="1058">
        <f t="shared" si="2199"/>
        <v>0</v>
      </c>
      <c r="EP320" s="1058">
        <f t="shared" si="2200"/>
        <v>0</v>
      </c>
      <c r="EQ320" s="1058">
        <f t="shared" si="2201"/>
        <v>0</v>
      </c>
      <c r="ER320" s="1058">
        <f t="shared" si="2202"/>
        <v>0</v>
      </c>
      <c r="ES320" s="1058">
        <f t="shared" si="2203"/>
        <v>0</v>
      </c>
      <c r="ET320" s="1058">
        <f t="shared" si="2204"/>
        <v>0</v>
      </c>
      <c r="EU320" s="1058">
        <f t="shared" si="2205"/>
        <v>0</v>
      </c>
      <c r="EV320" s="1058">
        <f t="shared" si="2206"/>
        <v>0</v>
      </c>
      <c r="EW320" s="1058">
        <f t="shared" si="2207"/>
        <v>0</v>
      </c>
      <c r="EX320" s="1058">
        <f t="shared" si="2208"/>
        <v>0</v>
      </c>
      <c r="EY320" s="1058">
        <f t="shared" si="2209"/>
        <v>0</v>
      </c>
      <c r="EZ320" s="1058">
        <f t="shared" si="2210"/>
        <v>0</v>
      </c>
      <c r="FA320" s="1058">
        <f t="shared" si="2211"/>
        <v>0</v>
      </c>
      <c r="FB320" s="1058">
        <f t="shared" si="2212"/>
        <v>0</v>
      </c>
      <c r="FC320" s="1058">
        <f t="shared" si="2213"/>
        <v>0</v>
      </c>
      <c r="FD320" s="1058">
        <f t="shared" si="2214"/>
        <v>0</v>
      </c>
      <c r="FE320" s="1058">
        <f t="shared" si="2215"/>
        <v>0</v>
      </c>
      <c r="FF320" s="1058">
        <f t="shared" si="2216"/>
        <v>0</v>
      </c>
      <c r="FG320" s="1058">
        <f t="shared" si="2217"/>
        <v>0</v>
      </c>
      <c r="FH320" s="1058">
        <f t="shared" si="2218"/>
        <v>0</v>
      </c>
      <c r="FI320" s="1058">
        <f t="shared" si="2219"/>
        <v>0</v>
      </c>
      <c r="FJ320" s="1058">
        <f t="shared" si="2220"/>
        <v>0</v>
      </c>
      <c r="FK320" s="1058">
        <f t="shared" si="2221"/>
        <v>0</v>
      </c>
      <c r="FL320" s="1058">
        <f t="shared" si="2222"/>
        <v>0</v>
      </c>
      <c r="FM320" s="1058">
        <f t="shared" si="2223"/>
        <v>0</v>
      </c>
      <c r="FN320" s="1058">
        <f t="shared" si="2224"/>
        <v>0</v>
      </c>
      <c r="FO320" s="1059">
        <f t="shared" si="2225"/>
        <v>0</v>
      </c>
      <c r="FP320" s="1058">
        <f t="shared" si="2226"/>
        <v>0</v>
      </c>
      <c r="FQ320" s="1058">
        <f t="shared" si="2227"/>
        <v>0</v>
      </c>
      <c r="FR320" s="1058">
        <f t="shared" si="2228"/>
        <v>0</v>
      </c>
      <c r="FS320" s="1058">
        <f t="shared" si="2229"/>
        <v>0</v>
      </c>
      <c r="FT320" s="1058">
        <f t="shared" si="2230"/>
        <v>0</v>
      </c>
      <c r="FU320" s="1058">
        <f t="shared" si="2231"/>
        <v>0</v>
      </c>
      <c r="FV320" s="1058">
        <f t="shared" si="2232"/>
        <v>0</v>
      </c>
      <c r="FW320" s="1058">
        <f t="shared" si="2233"/>
        <v>0</v>
      </c>
      <c r="FX320" s="1058">
        <f t="shared" si="2234"/>
        <v>0</v>
      </c>
      <c r="FY320" s="1058">
        <f t="shared" si="2235"/>
        <v>0</v>
      </c>
      <c r="FZ320" s="1058">
        <f t="shared" si="2236"/>
        <v>0</v>
      </c>
      <c r="GA320" s="1058">
        <f t="shared" si="2237"/>
        <v>0</v>
      </c>
      <c r="GB320" s="1058">
        <f t="shared" si="2238"/>
        <v>0</v>
      </c>
      <c r="GC320" s="1058">
        <f t="shared" si="2239"/>
        <v>0</v>
      </c>
      <c r="GE320" s="1058">
        <v>0</v>
      </c>
      <c r="GF320" s="1058">
        <v>0</v>
      </c>
      <c r="GG320" s="424"/>
      <c r="GH320" s="424"/>
      <c r="GI320" s="424"/>
      <c r="GJ320" s="424"/>
      <c r="GL320" s="559"/>
      <c r="GM320" s="559"/>
      <c r="GN320" s="9"/>
      <c r="GO320" s="17"/>
      <c r="GP320" s="17"/>
      <c r="GQ320" s="406"/>
      <c r="GR320" s="406"/>
    </row>
    <row r="321" spans="1:200" ht="24.95" customHeight="1" x14ac:dyDescent="0.45">
      <c r="A321" s="424"/>
      <c r="B321" s="971"/>
      <c r="C321" s="972"/>
      <c r="D321" s="611"/>
      <c r="E321" s="40"/>
      <c r="F321" s="40"/>
      <c r="G321" s="40"/>
      <c r="H321" s="40"/>
      <c r="I321" s="40"/>
      <c r="J321" s="660"/>
      <c r="K321" s="40"/>
      <c r="L321" s="49"/>
      <c r="M321" s="608">
        <f t="shared" si="2624"/>
        <v>0</v>
      </c>
      <c r="N321" s="70"/>
      <c r="O321" s="852"/>
      <c r="P321" s="866"/>
      <c r="Q321" s="852"/>
      <c r="R321" s="866"/>
      <c r="S321" s="852"/>
      <c r="T321" s="866"/>
      <c r="U321" s="867"/>
      <c r="V321" s="866"/>
      <c r="W321" s="867"/>
      <c r="X321" s="852"/>
      <c r="Y321" s="852"/>
      <c r="Z321" s="866"/>
      <c r="AA321" s="867"/>
      <c r="AB321" s="866"/>
      <c r="AC321" s="852"/>
      <c r="AD321" s="866"/>
      <c r="AE321" s="855"/>
      <c r="AF321" s="866"/>
      <c r="AG321" s="867"/>
      <c r="AH321" s="866"/>
      <c r="AI321" s="867"/>
      <c r="AJ321" s="866"/>
      <c r="AK321" s="867"/>
      <c r="AL321" s="866"/>
      <c r="AM321" s="852"/>
      <c r="AN321" s="866"/>
      <c r="AO321" s="867"/>
      <c r="AP321" s="866"/>
      <c r="AQ321" s="852"/>
      <c r="AR321" s="866"/>
      <c r="AS321" s="852"/>
      <c r="AT321" s="866"/>
      <c r="AU321" s="867"/>
      <c r="AV321" s="866"/>
      <c r="AW321" s="867"/>
      <c r="AX321" s="866"/>
      <c r="AY321" s="867"/>
      <c r="AZ321" s="866"/>
      <c r="BA321" s="867"/>
      <c r="BB321" s="866"/>
      <c r="BC321" s="867"/>
      <c r="BD321" s="866"/>
      <c r="BE321" s="867"/>
      <c r="BF321" s="867"/>
      <c r="BG321" s="867">
        <f t="shared" si="2625"/>
        <v>0</v>
      </c>
      <c r="BH321" s="84"/>
      <c r="BI321" s="424"/>
      <c r="BJ321" s="49"/>
      <c r="BK321" s="49"/>
      <c r="BL321" s="49"/>
      <c r="BM321" s="424"/>
      <c r="BN321" s="971"/>
      <c r="BO321" s="972"/>
      <c r="BP321" s="611"/>
      <c r="BQ321" s="40"/>
      <c r="BR321" s="40"/>
      <c r="BS321" s="40"/>
      <c r="BT321" s="40"/>
      <c r="BU321" s="40"/>
      <c r="BV321" s="660"/>
      <c r="BW321" s="660"/>
      <c r="BX321" s="49"/>
      <c r="BY321" s="608">
        <f t="shared" si="2626"/>
        <v>0</v>
      </c>
      <c r="BZ321" s="70"/>
      <c r="CA321" s="767"/>
      <c r="CB321" s="796"/>
      <c r="CC321" s="767"/>
      <c r="CD321" s="796"/>
      <c r="CE321" s="767"/>
      <c r="CF321" s="780"/>
      <c r="CG321" s="612"/>
      <c r="CH321" s="780"/>
      <c r="CI321" s="612"/>
      <c r="CJ321" s="612"/>
      <c r="CK321" s="767"/>
      <c r="CL321" s="780"/>
      <c r="CM321" s="612"/>
      <c r="CN321" s="780"/>
      <c r="CO321" s="767"/>
      <c r="CP321" s="780"/>
      <c r="CQ321" s="770"/>
      <c r="CR321" s="780"/>
      <c r="CS321" s="612"/>
      <c r="CT321" s="780"/>
      <c r="CU321" s="612"/>
      <c r="CV321" s="780"/>
      <c r="CW321" s="612"/>
      <c r="CX321" s="780"/>
      <c r="CY321" s="767"/>
      <c r="CZ321" s="780"/>
      <c r="DA321" s="612"/>
      <c r="DB321" s="780"/>
      <c r="DC321" s="767"/>
      <c r="DD321" s="780"/>
      <c r="DE321" s="612"/>
      <c r="DF321" s="780"/>
      <c r="DG321" s="612"/>
      <c r="DH321" s="780"/>
      <c r="DI321" s="612"/>
      <c r="DJ321" s="780"/>
      <c r="DK321" s="612"/>
      <c r="DL321" s="780"/>
      <c r="DM321" s="612"/>
      <c r="DN321" s="780"/>
      <c r="DO321" s="612"/>
      <c r="DP321" s="780"/>
      <c r="DQ321" s="612"/>
      <c r="DR321" s="612"/>
      <c r="DS321" s="612">
        <f t="shared" si="2627"/>
        <v>0</v>
      </c>
      <c r="DT321" s="84"/>
      <c r="DU321" s="424"/>
      <c r="DV321" s="424"/>
      <c r="DW321" s="424"/>
      <c r="DX321" s="424"/>
      <c r="DY321" s="424"/>
      <c r="DZ321" s="971"/>
      <c r="EA321" s="972"/>
      <c r="EB321" s="611"/>
      <c r="EC321" s="424"/>
      <c r="ED321" s="424"/>
      <c r="EE321" s="424"/>
      <c r="EF321" s="424"/>
      <c r="EG321" s="424"/>
      <c r="EH321" s="424"/>
      <c r="EI321" s="424"/>
      <c r="EJ321" s="429">
        <f t="shared" si="2194"/>
        <v>0</v>
      </c>
      <c r="EK321" s="429">
        <f t="shared" si="2195"/>
        <v>0</v>
      </c>
      <c r="EL321" s="429">
        <f t="shared" si="2196"/>
        <v>0</v>
      </c>
      <c r="EM321" s="1058">
        <f t="shared" si="2197"/>
        <v>0</v>
      </c>
      <c r="EN321" s="1058">
        <f t="shared" si="2198"/>
        <v>0</v>
      </c>
      <c r="EO321" s="1058">
        <f t="shared" si="2199"/>
        <v>0</v>
      </c>
      <c r="EP321" s="1058">
        <f t="shared" si="2200"/>
        <v>0</v>
      </c>
      <c r="EQ321" s="1058">
        <f t="shared" si="2201"/>
        <v>0</v>
      </c>
      <c r="ER321" s="1058">
        <f t="shared" si="2202"/>
        <v>0</v>
      </c>
      <c r="ES321" s="1058">
        <f t="shared" si="2203"/>
        <v>0</v>
      </c>
      <c r="ET321" s="1058">
        <f t="shared" si="2204"/>
        <v>0</v>
      </c>
      <c r="EU321" s="1058">
        <f t="shared" si="2205"/>
        <v>0</v>
      </c>
      <c r="EV321" s="1058">
        <f t="shared" si="2206"/>
        <v>0</v>
      </c>
      <c r="EW321" s="1058">
        <f t="shared" si="2207"/>
        <v>0</v>
      </c>
      <c r="EX321" s="1058">
        <f t="shared" si="2208"/>
        <v>0</v>
      </c>
      <c r="EY321" s="1058">
        <f t="shared" si="2209"/>
        <v>0</v>
      </c>
      <c r="EZ321" s="1058">
        <f t="shared" si="2210"/>
        <v>0</v>
      </c>
      <c r="FA321" s="1058">
        <f t="shared" si="2211"/>
        <v>0</v>
      </c>
      <c r="FB321" s="1058">
        <f t="shared" si="2212"/>
        <v>0</v>
      </c>
      <c r="FC321" s="1058">
        <f t="shared" si="2213"/>
        <v>0</v>
      </c>
      <c r="FD321" s="1058">
        <f t="shared" si="2214"/>
        <v>0</v>
      </c>
      <c r="FE321" s="1058">
        <f t="shared" si="2215"/>
        <v>0</v>
      </c>
      <c r="FF321" s="1058">
        <f t="shared" si="2216"/>
        <v>0</v>
      </c>
      <c r="FG321" s="1058">
        <f t="shared" si="2217"/>
        <v>0</v>
      </c>
      <c r="FH321" s="1058">
        <f t="shared" si="2218"/>
        <v>0</v>
      </c>
      <c r="FI321" s="1058">
        <f t="shared" si="2219"/>
        <v>0</v>
      </c>
      <c r="FJ321" s="1058">
        <f t="shared" si="2220"/>
        <v>0</v>
      </c>
      <c r="FK321" s="1058">
        <f t="shared" si="2221"/>
        <v>0</v>
      </c>
      <c r="FL321" s="1058">
        <f t="shared" si="2222"/>
        <v>0</v>
      </c>
      <c r="FM321" s="1058">
        <f t="shared" si="2223"/>
        <v>0</v>
      </c>
      <c r="FN321" s="1058">
        <f t="shared" si="2224"/>
        <v>0</v>
      </c>
      <c r="FO321" s="1059">
        <f t="shared" si="2225"/>
        <v>0</v>
      </c>
      <c r="FP321" s="1058">
        <f t="shared" si="2226"/>
        <v>0</v>
      </c>
      <c r="FQ321" s="1058">
        <f t="shared" si="2227"/>
        <v>0</v>
      </c>
      <c r="FR321" s="1058">
        <f t="shared" si="2228"/>
        <v>0</v>
      </c>
      <c r="FS321" s="1058">
        <f t="shared" si="2229"/>
        <v>0</v>
      </c>
      <c r="FT321" s="1058">
        <f t="shared" si="2230"/>
        <v>0</v>
      </c>
      <c r="FU321" s="1058">
        <f t="shared" si="2231"/>
        <v>0</v>
      </c>
      <c r="FV321" s="1058">
        <f t="shared" si="2232"/>
        <v>0</v>
      </c>
      <c r="FW321" s="1058">
        <f t="shared" si="2233"/>
        <v>0</v>
      </c>
      <c r="FX321" s="1058">
        <f t="shared" si="2234"/>
        <v>0</v>
      </c>
      <c r="FY321" s="1058">
        <f t="shared" si="2235"/>
        <v>0</v>
      </c>
      <c r="FZ321" s="1058">
        <f t="shared" si="2236"/>
        <v>0</v>
      </c>
      <c r="GA321" s="1058">
        <f t="shared" si="2237"/>
        <v>0</v>
      </c>
      <c r="GB321" s="1058">
        <f t="shared" si="2238"/>
        <v>0</v>
      </c>
      <c r="GC321" s="1058">
        <f t="shared" si="2239"/>
        <v>0</v>
      </c>
      <c r="GE321" s="1058">
        <v>0</v>
      </c>
      <c r="GF321" s="1058">
        <v>0</v>
      </c>
      <c r="GG321" s="424"/>
      <c r="GH321" s="424"/>
      <c r="GI321" s="424"/>
      <c r="GJ321" s="424"/>
      <c r="GL321" s="559"/>
      <c r="GM321" s="559"/>
      <c r="GN321" s="9"/>
      <c r="GO321" s="17"/>
      <c r="GP321" s="17"/>
      <c r="GQ321" s="406"/>
      <c r="GR321" s="406"/>
    </row>
    <row r="322" spans="1:200" ht="24.95" customHeight="1" x14ac:dyDescent="0.45">
      <c r="A322" s="424"/>
      <c r="B322" s="959"/>
      <c r="C322" s="959"/>
      <c r="D322" s="764"/>
      <c r="E322" s="424"/>
      <c r="F322" s="424"/>
      <c r="G322" s="424"/>
      <c r="H322" s="424"/>
      <c r="I322" s="424"/>
      <c r="J322" s="541"/>
      <c r="K322" s="424"/>
      <c r="L322" s="424"/>
      <c r="M322" s="608">
        <f t="shared" si="2624"/>
        <v>0</v>
      </c>
      <c r="N322" s="70"/>
      <c r="O322" s="852"/>
      <c r="P322" s="866"/>
      <c r="Q322" s="852"/>
      <c r="R322" s="866"/>
      <c r="S322" s="852"/>
      <c r="T322" s="866"/>
      <c r="U322" s="867"/>
      <c r="V322" s="866"/>
      <c r="W322" s="867"/>
      <c r="X322" s="852"/>
      <c r="Y322" s="852"/>
      <c r="Z322" s="866"/>
      <c r="AA322" s="867"/>
      <c r="AB322" s="866"/>
      <c r="AC322" s="852"/>
      <c r="AD322" s="866"/>
      <c r="AE322" s="855"/>
      <c r="AF322" s="866"/>
      <c r="AG322" s="867"/>
      <c r="AH322" s="866"/>
      <c r="AI322" s="867"/>
      <c r="AJ322" s="866"/>
      <c r="AK322" s="867"/>
      <c r="AL322" s="866"/>
      <c r="AM322" s="852"/>
      <c r="AN322" s="866"/>
      <c r="AO322" s="867"/>
      <c r="AP322" s="866"/>
      <c r="AQ322" s="852"/>
      <c r="AR322" s="866"/>
      <c r="AS322" s="852"/>
      <c r="AT322" s="866"/>
      <c r="AU322" s="867"/>
      <c r="AV322" s="866"/>
      <c r="AW322" s="867"/>
      <c r="AX322" s="866"/>
      <c r="AY322" s="867"/>
      <c r="AZ322" s="866"/>
      <c r="BA322" s="867"/>
      <c r="BB322" s="866"/>
      <c r="BC322" s="867"/>
      <c r="BD322" s="866"/>
      <c r="BE322" s="867"/>
      <c r="BF322" s="867"/>
      <c r="BG322" s="867">
        <f t="shared" si="2625"/>
        <v>0</v>
      </c>
      <c r="BH322" s="84"/>
      <c r="BI322" s="424"/>
      <c r="BJ322" s="49"/>
      <c r="BK322" s="49"/>
      <c r="BL322" s="49"/>
      <c r="BM322" s="424"/>
      <c r="BN322" s="959"/>
      <c r="BO322" s="959"/>
      <c r="BP322" s="764"/>
      <c r="BQ322" s="424"/>
      <c r="BR322" s="424"/>
      <c r="BS322" s="424"/>
      <c r="BT322" s="424"/>
      <c r="BU322" s="424"/>
      <c r="BV322" s="541"/>
      <c r="BW322" s="541"/>
      <c r="BX322" s="424"/>
      <c r="BY322" s="608">
        <f t="shared" si="2626"/>
        <v>0</v>
      </c>
      <c r="BZ322" s="70"/>
      <c r="CA322" s="767"/>
      <c r="CB322" s="796"/>
      <c r="CC322" s="767"/>
      <c r="CD322" s="796"/>
      <c r="CE322" s="767"/>
      <c r="CF322" s="780"/>
      <c r="CG322" s="612"/>
      <c r="CH322" s="780"/>
      <c r="CI322" s="612"/>
      <c r="CJ322" s="612"/>
      <c r="CK322" s="767"/>
      <c r="CL322" s="780"/>
      <c r="CM322" s="612"/>
      <c r="CN322" s="780"/>
      <c r="CO322" s="767"/>
      <c r="CP322" s="780"/>
      <c r="CQ322" s="770"/>
      <c r="CR322" s="780"/>
      <c r="CS322" s="612"/>
      <c r="CT322" s="780"/>
      <c r="CU322" s="612"/>
      <c r="CV322" s="780"/>
      <c r="CW322" s="612"/>
      <c r="CX322" s="780"/>
      <c r="CY322" s="767"/>
      <c r="CZ322" s="780"/>
      <c r="DA322" s="612"/>
      <c r="DB322" s="780"/>
      <c r="DC322" s="767"/>
      <c r="DD322" s="780"/>
      <c r="DE322" s="612"/>
      <c r="DF322" s="780"/>
      <c r="DG322" s="612"/>
      <c r="DH322" s="780"/>
      <c r="DI322" s="612"/>
      <c r="DJ322" s="780"/>
      <c r="DK322" s="612"/>
      <c r="DL322" s="780"/>
      <c r="DM322" s="612"/>
      <c r="DN322" s="780"/>
      <c r="DO322" s="612"/>
      <c r="DP322" s="780"/>
      <c r="DQ322" s="612"/>
      <c r="DR322" s="612"/>
      <c r="DS322" s="612">
        <f t="shared" si="2627"/>
        <v>0</v>
      </c>
      <c r="DT322" s="84"/>
      <c r="DU322" s="424"/>
      <c r="DV322" s="424"/>
      <c r="DW322" s="424"/>
      <c r="DX322" s="424"/>
      <c r="DY322" s="424"/>
      <c r="DZ322" s="959"/>
      <c r="EA322" s="959"/>
      <c r="EB322" s="764"/>
      <c r="EC322" s="424"/>
      <c r="ED322" s="424"/>
      <c r="EE322" s="424"/>
      <c r="EF322" s="424"/>
      <c r="EG322" s="424"/>
      <c r="EH322" s="424"/>
      <c r="EI322" s="424"/>
      <c r="EJ322" s="429">
        <f t="shared" si="2194"/>
        <v>0</v>
      </c>
      <c r="EK322" s="429">
        <f t="shared" si="2195"/>
        <v>0</v>
      </c>
      <c r="EL322" s="429">
        <f t="shared" si="2196"/>
        <v>0</v>
      </c>
      <c r="EM322" s="1058">
        <f t="shared" si="2197"/>
        <v>0</v>
      </c>
      <c r="EN322" s="1058">
        <f t="shared" si="2198"/>
        <v>0</v>
      </c>
      <c r="EO322" s="1058">
        <f t="shared" si="2199"/>
        <v>0</v>
      </c>
      <c r="EP322" s="1058">
        <f t="shared" si="2200"/>
        <v>0</v>
      </c>
      <c r="EQ322" s="1058">
        <f t="shared" si="2201"/>
        <v>0</v>
      </c>
      <c r="ER322" s="1058">
        <f t="shared" si="2202"/>
        <v>0</v>
      </c>
      <c r="ES322" s="1058">
        <f t="shared" si="2203"/>
        <v>0</v>
      </c>
      <c r="ET322" s="1058">
        <f t="shared" si="2204"/>
        <v>0</v>
      </c>
      <c r="EU322" s="1058">
        <f t="shared" si="2205"/>
        <v>0</v>
      </c>
      <c r="EV322" s="1058">
        <f t="shared" si="2206"/>
        <v>0</v>
      </c>
      <c r="EW322" s="1058">
        <f t="shared" si="2207"/>
        <v>0</v>
      </c>
      <c r="EX322" s="1058">
        <f t="shared" si="2208"/>
        <v>0</v>
      </c>
      <c r="EY322" s="1058">
        <f t="shared" si="2209"/>
        <v>0</v>
      </c>
      <c r="EZ322" s="1058">
        <f t="shared" si="2210"/>
        <v>0</v>
      </c>
      <c r="FA322" s="1058">
        <f t="shared" si="2211"/>
        <v>0</v>
      </c>
      <c r="FB322" s="1058">
        <f t="shared" si="2212"/>
        <v>0</v>
      </c>
      <c r="FC322" s="1058">
        <f t="shared" si="2213"/>
        <v>0</v>
      </c>
      <c r="FD322" s="1058">
        <f t="shared" si="2214"/>
        <v>0</v>
      </c>
      <c r="FE322" s="1058">
        <f t="shared" si="2215"/>
        <v>0</v>
      </c>
      <c r="FF322" s="1058">
        <f t="shared" si="2216"/>
        <v>0</v>
      </c>
      <c r="FG322" s="1058">
        <f t="shared" si="2217"/>
        <v>0</v>
      </c>
      <c r="FH322" s="1058">
        <f t="shared" si="2218"/>
        <v>0</v>
      </c>
      <c r="FI322" s="1058">
        <f t="shared" si="2219"/>
        <v>0</v>
      </c>
      <c r="FJ322" s="1058">
        <f t="shared" si="2220"/>
        <v>0</v>
      </c>
      <c r="FK322" s="1058">
        <f t="shared" si="2221"/>
        <v>0</v>
      </c>
      <c r="FL322" s="1058">
        <f t="shared" si="2222"/>
        <v>0</v>
      </c>
      <c r="FM322" s="1058">
        <f t="shared" si="2223"/>
        <v>0</v>
      </c>
      <c r="FN322" s="1058">
        <f t="shared" si="2224"/>
        <v>0</v>
      </c>
      <c r="FO322" s="1059">
        <f t="shared" si="2225"/>
        <v>0</v>
      </c>
      <c r="FP322" s="1058">
        <f t="shared" si="2226"/>
        <v>0</v>
      </c>
      <c r="FQ322" s="1058">
        <f t="shared" si="2227"/>
        <v>0</v>
      </c>
      <c r="FR322" s="1058">
        <f t="shared" si="2228"/>
        <v>0</v>
      </c>
      <c r="FS322" s="1058">
        <f t="shared" si="2229"/>
        <v>0</v>
      </c>
      <c r="FT322" s="1058">
        <f t="shared" si="2230"/>
        <v>0</v>
      </c>
      <c r="FU322" s="1058">
        <f t="shared" si="2231"/>
        <v>0</v>
      </c>
      <c r="FV322" s="1058">
        <f t="shared" si="2232"/>
        <v>0</v>
      </c>
      <c r="FW322" s="1058">
        <f t="shared" si="2233"/>
        <v>0</v>
      </c>
      <c r="FX322" s="1058">
        <f t="shared" si="2234"/>
        <v>0</v>
      </c>
      <c r="FY322" s="1058">
        <f t="shared" si="2235"/>
        <v>0</v>
      </c>
      <c r="FZ322" s="1058">
        <f t="shared" si="2236"/>
        <v>0</v>
      </c>
      <c r="GA322" s="1058">
        <f t="shared" si="2237"/>
        <v>0</v>
      </c>
      <c r="GB322" s="1058">
        <f t="shared" si="2238"/>
        <v>0</v>
      </c>
      <c r="GC322" s="1058">
        <f t="shared" si="2239"/>
        <v>0</v>
      </c>
      <c r="GE322" s="1058">
        <v>0</v>
      </c>
      <c r="GF322" s="1058">
        <v>0</v>
      </c>
      <c r="GG322" s="424"/>
      <c r="GH322" s="424"/>
      <c r="GI322" s="424"/>
      <c r="GJ322" s="424"/>
      <c r="GL322" s="559"/>
      <c r="GM322" s="559"/>
      <c r="GN322" s="406"/>
      <c r="GO322" s="406"/>
      <c r="GP322" s="406"/>
      <c r="GQ322" s="406"/>
      <c r="GR322" s="406"/>
    </row>
    <row r="323" spans="1:200" ht="24.95" customHeight="1" x14ac:dyDescent="0.45">
      <c r="A323" s="424"/>
      <c r="B323" s="959"/>
      <c r="C323" s="959"/>
      <c r="D323" s="764"/>
      <c r="E323" s="424"/>
      <c r="F323" s="424"/>
      <c r="G323" s="424"/>
      <c r="H323" s="424"/>
      <c r="I323" s="424"/>
      <c r="J323" s="541"/>
      <c r="K323" s="424"/>
      <c r="L323" s="424"/>
      <c r="M323" s="608">
        <f t="shared" si="2624"/>
        <v>0</v>
      </c>
      <c r="N323" s="70"/>
      <c r="O323" s="852"/>
      <c r="P323" s="866"/>
      <c r="Q323" s="852"/>
      <c r="R323" s="866"/>
      <c r="S323" s="852"/>
      <c r="T323" s="866"/>
      <c r="U323" s="867"/>
      <c r="V323" s="866"/>
      <c r="W323" s="867"/>
      <c r="X323" s="852"/>
      <c r="Y323" s="852"/>
      <c r="Z323" s="866"/>
      <c r="AA323" s="867"/>
      <c r="AB323" s="866"/>
      <c r="AC323" s="852"/>
      <c r="AD323" s="866"/>
      <c r="AE323" s="855"/>
      <c r="AF323" s="866"/>
      <c r="AG323" s="867"/>
      <c r="AH323" s="866"/>
      <c r="AI323" s="867"/>
      <c r="AJ323" s="866"/>
      <c r="AK323" s="867"/>
      <c r="AL323" s="866"/>
      <c r="AM323" s="852"/>
      <c r="AN323" s="866"/>
      <c r="AO323" s="867"/>
      <c r="AP323" s="866"/>
      <c r="AQ323" s="852"/>
      <c r="AR323" s="866"/>
      <c r="AS323" s="852"/>
      <c r="AT323" s="866"/>
      <c r="AU323" s="867"/>
      <c r="AV323" s="866"/>
      <c r="AW323" s="867"/>
      <c r="AX323" s="866"/>
      <c r="AY323" s="867"/>
      <c r="AZ323" s="866"/>
      <c r="BA323" s="867"/>
      <c r="BB323" s="866"/>
      <c r="BC323" s="867"/>
      <c r="BD323" s="866"/>
      <c r="BE323" s="867"/>
      <c r="BF323" s="867"/>
      <c r="BG323" s="867">
        <f t="shared" si="2625"/>
        <v>0</v>
      </c>
      <c r="BH323" s="84"/>
      <c r="BI323" s="424"/>
      <c r="BJ323" s="49"/>
      <c r="BK323" s="49"/>
      <c r="BL323" s="49"/>
      <c r="BM323" s="424"/>
      <c r="BN323" s="959"/>
      <c r="BO323" s="959"/>
      <c r="BP323" s="764"/>
      <c r="BQ323" s="424"/>
      <c r="BR323" s="424"/>
      <c r="BS323" s="424"/>
      <c r="BT323" s="424"/>
      <c r="BU323" s="424"/>
      <c r="BV323" s="541"/>
      <c r="BW323" s="541"/>
      <c r="BX323" s="424"/>
      <c r="BY323" s="608">
        <f t="shared" si="2626"/>
        <v>0</v>
      </c>
      <c r="BZ323" s="70"/>
      <c r="CA323" s="767"/>
      <c r="CB323" s="796"/>
      <c r="CC323" s="767"/>
      <c r="CD323" s="796"/>
      <c r="CE323" s="767"/>
      <c r="CF323" s="780"/>
      <c r="CG323" s="612"/>
      <c r="CH323" s="780"/>
      <c r="CI323" s="612"/>
      <c r="CJ323" s="612"/>
      <c r="CK323" s="767"/>
      <c r="CL323" s="780"/>
      <c r="CM323" s="612"/>
      <c r="CN323" s="780"/>
      <c r="CO323" s="767"/>
      <c r="CP323" s="780"/>
      <c r="CQ323" s="770"/>
      <c r="CR323" s="780"/>
      <c r="CS323" s="612"/>
      <c r="CT323" s="780"/>
      <c r="CU323" s="612"/>
      <c r="CV323" s="780"/>
      <c r="CW323" s="612"/>
      <c r="CX323" s="780"/>
      <c r="CY323" s="767"/>
      <c r="CZ323" s="780"/>
      <c r="DA323" s="612"/>
      <c r="DB323" s="780"/>
      <c r="DC323" s="767"/>
      <c r="DD323" s="780"/>
      <c r="DE323" s="612"/>
      <c r="DF323" s="780"/>
      <c r="DG323" s="612"/>
      <c r="DH323" s="780"/>
      <c r="DI323" s="612"/>
      <c r="DJ323" s="780"/>
      <c r="DK323" s="612"/>
      <c r="DL323" s="780"/>
      <c r="DM323" s="612"/>
      <c r="DN323" s="780"/>
      <c r="DO323" s="612"/>
      <c r="DP323" s="780"/>
      <c r="DQ323" s="612"/>
      <c r="DR323" s="612"/>
      <c r="DS323" s="612">
        <f t="shared" si="2627"/>
        <v>0</v>
      </c>
      <c r="DT323" s="84"/>
      <c r="DU323" s="424"/>
      <c r="DV323" s="424"/>
      <c r="DW323" s="424"/>
      <c r="DX323" s="424"/>
      <c r="DY323" s="424"/>
      <c r="DZ323" s="959"/>
      <c r="EA323" s="959"/>
      <c r="EB323" s="764"/>
      <c r="EC323" s="424"/>
      <c r="ED323" s="424"/>
      <c r="EE323" s="424"/>
      <c r="EF323" s="424"/>
      <c r="EG323" s="424"/>
      <c r="EH323" s="424"/>
      <c r="EI323" s="424"/>
      <c r="EJ323" s="429">
        <f t="shared" si="2194"/>
        <v>0</v>
      </c>
      <c r="EK323" s="429">
        <f t="shared" si="2195"/>
        <v>0</v>
      </c>
      <c r="EL323" s="429">
        <f t="shared" si="2196"/>
        <v>0</v>
      </c>
      <c r="EM323" s="1058">
        <f t="shared" si="2197"/>
        <v>0</v>
      </c>
      <c r="EN323" s="1058">
        <f t="shared" si="2198"/>
        <v>0</v>
      </c>
      <c r="EO323" s="1058">
        <f t="shared" si="2199"/>
        <v>0</v>
      </c>
      <c r="EP323" s="1058">
        <f t="shared" si="2200"/>
        <v>0</v>
      </c>
      <c r="EQ323" s="1058">
        <f t="shared" si="2201"/>
        <v>0</v>
      </c>
      <c r="ER323" s="1058">
        <f t="shared" si="2202"/>
        <v>0</v>
      </c>
      <c r="ES323" s="1058">
        <f t="shared" si="2203"/>
        <v>0</v>
      </c>
      <c r="ET323" s="1058">
        <f t="shared" si="2204"/>
        <v>0</v>
      </c>
      <c r="EU323" s="1058">
        <f t="shared" si="2205"/>
        <v>0</v>
      </c>
      <c r="EV323" s="1058">
        <f t="shared" si="2206"/>
        <v>0</v>
      </c>
      <c r="EW323" s="1058">
        <f t="shared" si="2207"/>
        <v>0</v>
      </c>
      <c r="EX323" s="1058">
        <f t="shared" si="2208"/>
        <v>0</v>
      </c>
      <c r="EY323" s="1058">
        <f t="shared" si="2209"/>
        <v>0</v>
      </c>
      <c r="EZ323" s="1058">
        <f t="shared" si="2210"/>
        <v>0</v>
      </c>
      <c r="FA323" s="1058">
        <f t="shared" si="2211"/>
        <v>0</v>
      </c>
      <c r="FB323" s="1058">
        <f t="shared" si="2212"/>
        <v>0</v>
      </c>
      <c r="FC323" s="1058">
        <f t="shared" si="2213"/>
        <v>0</v>
      </c>
      <c r="FD323" s="1058">
        <f t="shared" si="2214"/>
        <v>0</v>
      </c>
      <c r="FE323" s="1058">
        <f t="shared" si="2215"/>
        <v>0</v>
      </c>
      <c r="FF323" s="1058">
        <f t="shared" si="2216"/>
        <v>0</v>
      </c>
      <c r="FG323" s="1058">
        <f t="shared" si="2217"/>
        <v>0</v>
      </c>
      <c r="FH323" s="1058">
        <f t="shared" si="2218"/>
        <v>0</v>
      </c>
      <c r="FI323" s="1058">
        <f t="shared" si="2219"/>
        <v>0</v>
      </c>
      <c r="FJ323" s="1058">
        <f t="shared" si="2220"/>
        <v>0</v>
      </c>
      <c r="FK323" s="1058">
        <f t="shared" si="2221"/>
        <v>0</v>
      </c>
      <c r="FL323" s="1058">
        <f t="shared" si="2222"/>
        <v>0</v>
      </c>
      <c r="FM323" s="1058">
        <f t="shared" si="2223"/>
        <v>0</v>
      </c>
      <c r="FN323" s="1058">
        <f t="shared" si="2224"/>
        <v>0</v>
      </c>
      <c r="FO323" s="1059">
        <f t="shared" si="2225"/>
        <v>0</v>
      </c>
      <c r="FP323" s="1058">
        <f t="shared" si="2226"/>
        <v>0</v>
      </c>
      <c r="FQ323" s="1058">
        <f t="shared" si="2227"/>
        <v>0</v>
      </c>
      <c r="FR323" s="1058">
        <f t="shared" si="2228"/>
        <v>0</v>
      </c>
      <c r="FS323" s="1058">
        <f t="shared" si="2229"/>
        <v>0</v>
      </c>
      <c r="FT323" s="1058">
        <f t="shared" si="2230"/>
        <v>0</v>
      </c>
      <c r="FU323" s="1058">
        <f t="shared" si="2231"/>
        <v>0</v>
      </c>
      <c r="FV323" s="1058">
        <f t="shared" si="2232"/>
        <v>0</v>
      </c>
      <c r="FW323" s="1058">
        <f t="shared" si="2233"/>
        <v>0</v>
      </c>
      <c r="FX323" s="1058">
        <f t="shared" si="2234"/>
        <v>0</v>
      </c>
      <c r="FY323" s="1058">
        <f t="shared" si="2235"/>
        <v>0</v>
      </c>
      <c r="FZ323" s="1058">
        <f t="shared" si="2236"/>
        <v>0</v>
      </c>
      <c r="GA323" s="1058">
        <f t="shared" si="2237"/>
        <v>0</v>
      </c>
      <c r="GB323" s="1058">
        <f t="shared" si="2238"/>
        <v>0</v>
      </c>
      <c r="GC323" s="1058">
        <f t="shared" si="2239"/>
        <v>0</v>
      </c>
      <c r="GE323" s="1058">
        <v>0</v>
      </c>
      <c r="GF323" s="1058">
        <v>0</v>
      </c>
      <c r="GG323" s="424"/>
      <c r="GH323" s="424"/>
      <c r="GI323" s="424"/>
      <c r="GJ323" s="424"/>
      <c r="GL323" s="559"/>
      <c r="GM323" s="559"/>
      <c r="GN323" s="406"/>
      <c r="GO323" s="406"/>
      <c r="GP323" s="406"/>
      <c r="GQ323" s="406"/>
      <c r="GR323" s="406"/>
    </row>
    <row r="324" spans="1:200" ht="24.95" customHeight="1" x14ac:dyDescent="0.45">
      <c r="A324" s="424"/>
      <c r="B324" s="959"/>
      <c r="C324" s="959"/>
      <c r="D324" s="764"/>
      <c r="E324" s="424"/>
      <c r="F324" s="424"/>
      <c r="G324" s="424"/>
      <c r="H324" s="424"/>
      <c r="I324" s="424"/>
      <c r="J324" s="541"/>
      <c r="K324" s="424"/>
      <c r="L324" s="424"/>
      <c r="M324" s="608">
        <f t="shared" si="2624"/>
        <v>0</v>
      </c>
      <c r="N324" s="70"/>
      <c r="O324" s="852"/>
      <c r="P324" s="866"/>
      <c r="Q324" s="852"/>
      <c r="R324" s="866"/>
      <c r="S324" s="852"/>
      <c r="T324" s="866"/>
      <c r="U324" s="867"/>
      <c r="V324" s="866"/>
      <c r="W324" s="867"/>
      <c r="X324" s="852"/>
      <c r="Y324" s="852"/>
      <c r="Z324" s="866"/>
      <c r="AA324" s="867"/>
      <c r="AB324" s="866"/>
      <c r="AC324" s="852"/>
      <c r="AD324" s="866"/>
      <c r="AE324" s="855"/>
      <c r="AF324" s="866"/>
      <c r="AG324" s="867"/>
      <c r="AH324" s="866"/>
      <c r="AI324" s="867"/>
      <c r="AJ324" s="866"/>
      <c r="AK324" s="867"/>
      <c r="AL324" s="866"/>
      <c r="AM324" s="852"/>
      <c r="AN324" s="866"/>
      <c r="AO324" s="867"/>
      <c r="AP324" s="866"/>
      <c r="AQ324" s="852"/>
      <c r="AR324" s="866"/>
      <c r="AS324" s="852"/>
      <c r="AT324" s="866"/>
      <c r="AU324" s="867"/>
      <c r="AV324" s="866"/>
      <c r="AW324" s="867"/>
      <c r="AX324" s="866"/>
      <c r="AY324" s="867"/>
      <c r="AZ324" s="866"/>
      <c r="BA324" s="867"/>
      <c r="BB324" s="866"/>
      <c r="BC324" s="867"/>
      <c r="BD324" s="866"/>
      <c r="BE324" s="867"/>
      <c r="BF324" s="867"/>
      <c r="BG324" s="867">
        <f t="shared" si="2625"/>
        <v>0</v>
      </c>
      <c r="BH324" s="84"/>
      <c r="BI324" s="424"/>
      <c r="BJ324" s="49"/>
      <c r="BK324" s="49"/>
      <c r="BL324" s="49"/>
      <c r="BM324" s="424"/>
      <c r="BN324" s="959"/>
      <c r="BO324" s="959"/>
      <c r="BP324" s="764"/>
      <c r="BQ324" s="424"/>
      <c r="BR324" s="424"/>
      <c r="BS324" s="424"/>
      <c r="BT324" s="424"/>
      <c r="BU324" s="424"/>
      <c r="BV324" s="541"/>
      <c r="BW324" s="541"/>
      <c r="BX324" s="424"/>
      <c r="BY324" s="608">
        <f t="shared" si="2626"/>
        <v>0</v>
      </c>
      <c r="BZ324" s="70"/>
      <c r="CA324" s="767"/>
      <c r="CB324" s="796"/>
      <c r="CC324" s="767"/>
      <c r="CD324" s="796"/>
      <c r="CE324" s="767"/>
      <c r="CF324" s="780"/>
      <c r="CG324" s="612"/>
      <c r="CH324" s="780"/>
      <c r="CI324" s="612"/>
      <c r="CJ324" s="612"/>
      <c r="CK324" s="767"/>
      <c r="CL324" s="780"/>
      <c r="CM324" s="612"/>
      <c r="CN324" s="780"/>
      <c r="CO324" s="767"/>
      <c r="CP324" s="780"/>
      <c r="CQ324" s="770"/>
      <c r="CR324" s="780"/>
      <c r="CS324" s="612"/>
      <c r="CT324" s="780"/>
      <c r="CU324" s="612"/>
      <c r="CV324" s="780"/>
      <c r="CW324" s="612"/>
      <c r="CX324" s="780"/>
      <c r="CY324" s="767"/>
      <c r="CZ324" s="780"/>
      <c r="DA324" s="612"/>
      <c r="DB324" s="780"/>
      <c r="DC324" s="767"/>
      <c r="DD324" s="780"/>
      <c r="DE324" s="612"/>
      <c r="DF324" s="780"/>
      <c r="DG324" s="612"/>
      <c r="DH324" s="780"/>
      <c r="DI324" s="612"/>
      <c r="DJ324" s="780"/>
      <c r="DK324" s="612"/>
      <c r="DL324" s="780"/>
      <c r="DM324" s="612"/>
      <c r="DN324" s="780"/>
      <c r="DO324" s="612"/>
      <c r="DP324" s="780"/>
      <c r="DQ324" s="612"/>
      <c r="DR324" s="612"/>
      <c r="DS324" s="612">
        <f t="shared" si="2627"/>
        <v>0</v>
      </c>
      <c r="DT324" s="84"/>
      <c r="DU324" s="424"/>
      <c r="DV324" s="424"/>
      <c r="DW324" s="424"/>
      <c r="DX324" s="424"/>
      <c r="DY324" s="424"/>
      <c r="DZ324" s="959"/>
      <c r="EA324" s="959"/>
      <c r="EB324" s="764"/>
      <c r="EC324" s="424"/>
      <c r="ED324" s="424"/>
      <c r="EE324" s="424"/>
      <c r="EF324" s="424"/>
      <c r="EG324" s="424"/>
      <c r="EH324" s="424"/>
      <c r="EI324" s="424"/>
      <c r="EJ324" s="429">
        <f t="shared" si="2194"/>
        <v>0</v>
      </c>
      <c r="EK324" s="429">
        <f t="shared" si="2195"/>
        <v>0</v>
      </c>
      <c r="EL324" s="429">
        <f t="shared" si="2196"/>
        <v>0</v>
      </c>
      <c r="EM324" s="1058">
        <f t="shared" si="2197"/>
        <v>0</v>
      </c>
      <c r="EN324" s="1058">
        <f t="shared" si="2198"/>
        <v>0</v>
      </c>
      <c r="EO324" s="1058">
        <f t="shared" si="2199"/>
        <v>0</v>
      </c>
      <c r="EP324" s="1058">
        <f t="shared" si="2200"/>
        <v>0</v>
      </c>
      <c r="EQ324" s="1058">
        <f t="shared" si="2201"/>
        <v>0</v>
      </c>
      <c r="ER324" s="1058">
        <f t="shared" si="2202"/>
        <v>0</v>
      </c>
      <c r="ES324" s="1058">
        <f t="shared" si="2203"/>
        <v>0</v>
      </c>
      <c r="ET324" s="1058">
        <f t="shared" si="2204"/>
        <v>0</v>
      </c>
      <c r="EU324" s="1058">
        <f t="shared" si="2205"/>
        <v>0</v>
      </c>
      <c r="EV324" s="1058">
        <f t="shared" si="2206"/>
        <v>0</v>
      </c>
      <c r="EW324" s="1058">
        <f t="shared" si="2207"/>
        <v>0</v>
      </c>
      <c r="EX324" s="1058">
        <f t="shared" si="2208"/>
        <v>0</v>
      </c>
      <c r="EY324" s="1058">
        <f t="shared" si="2209"/>
        <v>0</v>
      </c>
      <c r="EZ324" s="1058">
        <f t="shared" si="2210"/>
        <v>0</v>
      </c>
      <c r="FA324" s="1058">
        <f t="shared" si="2211"/>
        <v>0</v>
      </c>
      <c r="FB324" s="1058">
        <f t="shared" si="2212"/>
        <v>0</v>
      </c>
      <c r="FC324" s="1058">
        <f t="shared" si="2213"/>
        <v>0</v>
      </c>
      <c r="FD324" s="1058">
        <f t="shared" si="2214"/>
        <v>0</v>
      </c>
      <c r="FE324" s="1058">
        <f t="shared" si="2215"/>
        <v>0</v>
      </c>
      <c r="FF324" s="1058">
        <f t="shared" si="2216"/>
        <v>0</v>
      </c>
      <c r="FG324" s="1058">
        <f t="shared" si="2217"/>
        <v>0</v>
      </c>
      <c r="FH324" s="1058">
        <f t="shared" si="2218"/>
        <v>0</v>
      </c>
      <c r="FI324" s="1058">
        <f t="shared" si="2219"/>
        <v>0</v>
      </c>
      <c r="FJ324" s="1058">
        <f t="shared" si="2220"/>
        <v>0</v>
      </c>
      <c r="FK324" s="1058">
        <f t="shared" si="2221"/>
        <v>0</v>
      </c>
      <c r="FL324" s="1058">
        <f t="shared" si="2222"/>
        <v>0</v>
      </c>
      <c r="FM324" s="1058">
        <f t="shared" si="2223"/>
        <v>0</v>
      </c>
      <c r="FN324" s="1058">
        <f t="shared" si="2224"/>
        <v>0</v>
      </c>
      <c r="FO324" s="1059">
        <f t="shared" si="2225"/>
        <v>0</v>
      </c>
      <c r="FP324" s="1058">
        <f t="shared" si="2226"/>
        <v>0</v>
      </c>
      <c r="FQ324" s="1058">
        <f t="shared" si="2227"/>
        <v>0</v>
      </c>
      <c r="FR324" s="1058">
        <f t="shared" si="2228"/>
        <v>0</v>
      </c>
      <c r="FS324" s="1058">
        <f t="shared" si="2229"/>
        <v>0</v>
      </c>
      <c r="FT324" s="1058">
        <f t="shared" si="2230"/>
        <v>0</v>
      </c>
      <c r="FU324" s="1058">
        <f t="shared" si="2231"/>
        <v>0</v>
      </c>
      <c r="FV324" s="1058">
        <f t="shared" si="2232"/>
        <v>0</v>
      </c>
      <c r="FW324" s="1058">
        <f t="shared" si="2233"/>
        <v>0</v>
      </c>
      <c r="FX324" s="1058">
        <f t="shared" si="2234"/>
        <v>0</v>
      </c>
      <c r="FY324" s="1058">
        <f t="shared" si="2235"/>
        <v>0</v>
      </c>
      <c r="FZ324" s="1058">
        <f t="shared" si="2236"/>
        <v>0</v>
      </c>
      <c r="GA324" s="1058">
        <f t="shared" si="2237"/>
        <v>0</v>
      </c>
      <c r="GB324" s="1058">
        <f t="shared" si="2238"/>
        <v>0</v>
      </c>
      <c r="GC324" s="1058">
        <f t="shared" si="2239"/>
        <v>0</v>
      </c>
      <c r="GE324" s="1058">
        <v>0</v>
      </c>
      <c r="GF324" s="1058">
        <v>0</v>
      </c>
      <c r="GG324" s="424"/>
      <c r="GH324" s="424"/>
      <c r="GI324" s="424"/>
      <c r="GJ324" s="424"/>
      <c r="GL324" s="559"/>
      <c r="GM324" s="559"/>
      <c r="GN324" s="406"/>
      <c r="GO324" s="406"/>
      <c r="GP324" s="406"/>
      <c r="GQ324" s="406"/>
      <c r="GR324" s="406"/>
    </row>
    <row r="325" spans="1:200" ht="24.95" customHeight="1" x14ac:dyDescent="0.45">
      <c r="A325" s="424"/>
      <c r="B325" s="959"/>
      <c r="C325" s="959"/>
      <c r="D325" s="764"/>
      <c r="E325" s="424"/>
      <c r="F325" s="424"/>
      <c r="G325" s="424"/>
      <c r="H325" s="424"/>
      <c r="I325" s="424"/>
      <c r="J325" s="541"/>
      <c r="K325" s="424"/>
      <c r="L325" s="424"/>
      <c r="M325" s="608">
        <f t="shared" si="2624"/>
        <v>0</v>
      </c>
      <c r="N325" s="70"/>
      <c r="O325" s="852"/>
      <c r="P325" s="866"/>
      <c r="Q325" s="852"/>
      <c r="R325" s="866"/>
      <c r="S325" s="852"/>
      <c r="T325" s="866"/>
      <c r="U325" s="867"/>
      <c r="V325" s="866"/>
      <c r="W325" s="867"/>
      <c r="X325" s="852"/>
      <c r="Y325" s="852"/>
      <c r="Z325" s="866"/>
      <c r="AA325" s="867"/>
      <c r="AB325" s="866"/>
      <c r="AC325" s="852"/>
      <c r="AD325" s="866"/>
      <c r="AE325" s="855"/>
      <c r="AF325" s="866"/>
      <c r="AG325" s="867"/>
      <c r="AH325" s="866"/>
      <c r="AI325" s="867"/>
      <c r="AJ325" s="866"/>
      <c r="AK325" s="867"/>
      <c r="AL325" s="866"/>
      <c r="AM325" s="852"/>
      <c r="AN325" s="866"/>
      <c r="AO325" s="867"/>
      <c r="AP325" s="866"/>
      <c r="AQ325" s="852"/>
      <c r="AR325" s="866"/>
      <c r="AS325" s="852"/>
      <c r="AT325" s="866"/>
      <c r="AU325" s="867"/>
      <c r="AV325" s="866"/>
      <c r="AW325" s="867"/>
      <c r="AX325" s="866"/>
      <c r="AY325" s="867"/>
      <c r="AZ325" s="866"/>
      <c r="BA325" s="867"/>
      <c r="BB325" s="866"/>
      <c r="BC325" s="867"/>
      <c r="BD325" s="866"/>
      <c r="BE325" s="867"/>
      <c r="BF325" s="867"/>
      <c r="BG325" s="867">
        <f t="shared" si="2625"/>
        <v>0</v>
      </c>
      <c r="BH325" s="84"/>
      <c r="BI325" s="424"/>
      <c r="BJ325" s="49"/>
      <c r="BK325" s="49"/>
      <c r="BL325" s="49"/>
      <c r="BM325" s="424"/>
      <c r="BN325" s="959"/>
      <c r="BO325" s="959"/>
      <c r="BP325" s="764"/>
      <c r="BQ325" s="424"/>
      <c r="BR325" s="424"/>
      <c r="BS325" s="424"/>
      <c r="BT325" s="424"/>
      <c r="BU325" s="424"/>
      <c r="BV325" s="541"/>
      <c r="BW325" s="541"/>
      <c r="BX325" s="424"/>
      <c r="BY325" s="608">
        <f t="shared" si="2626"/>
        <v>0</v>
      </c>
      <c r="BZ325" s="70"/>
      <c r="CA325" s="767"/>
      <c r="CB325" s="796"/>
      <c r="CC325" s="767"/>
      <c r="CD325" s="796"/>
      <c r="CE325" s="767"/>
      <c r="CF325" s="780"/>
      <c r="CG325" s="612"/>
      <c r="CH325" s="780"/>
      <c r="CI325" s="612"/>
      <c r="CJ325" s="612"/>
      <c r="CK325" s="767"/>
      <c r="CL325" s="780"/>
      <c r="CM325" s="612"/>
      <c r="CN325" s="780"/>
      <c r="CO325" s="767"/>
      <c r="CP325" s="780"/>
      <c r="CQ325" s="770"/>
      <c r="CR325" s="780"/>
      <c r="CS325" s="612"/>
      <c r="CT325" s="780"/>
      <c r="CU325" s="612"/>
      <c r="CV325" s="780"/>
      <c r="CW325" s="612"/>
      <c r="CX325" s="780"/>
      <c r="CY325" s="767"/>
      <c r="CZ325" s="780"/>
      <c r="DA325" s="612"/>
      <c r="DB325" s="780"/>
      <c r="DC325" s="767"/>
      <c r="DD325" s="780"/>
      <c r="DE325" s="612"/>
      <c r="DF325" s="780"/>
      <c r="DG325" s="612"/>
      <c r="DH325" s="780"/>
      <c r="DI325" s="612"/>
      <c r="DJ325" s="780"/>
      <c r="DK325" s="612"/>
      <c r="DL325" s="780"/>
      <c r="DM325" s="612"/>
      <c r="DN325" s="780"/>
      <c r="DO325" s="612"/>
      <c r="DP325" s="780"/>
      <c r="DQ325" s="612"/>
      <c r="DR325" s="612"/>
      <c r="DS325" s="612">
        <f t="shared" si="2627"/>
        <v>0</v>
      </c>
      <c r="DT325" s="84"/>
      <c r="DU325" s="424"/>
      <c r="DV325" s="424"/>
      <c r="DW325" s="424"/>
      <c r="DX325" s="424"/>
      <c r="DY325" s="424"/>
      <c r="DZ325" s="959"/>
      <c r="EA325" s="959"/>
      <c r="EB325" s="764"/>
      <c r="EC325" s="424"/>
      <c r="ED325" s="424"/>
      <c r="EE325" s="424"/>
      <c r="EF325" s="424"/>
      <c r="EG325" s="424"/>
      <c r="EH325" s="424"/>
      <c r="EI325" s="424"/>
      <c r="EJ325" s="429">
        <f t="shared" si="2194"/>
        <v>0</v>
      </c>
      <c r="EK325" s="429">
        <f t="shared" si="2195"/>
        <v>0</v>
      </c>
      <c r="EL325" s="429">
        <f t="shared" si="2196"/>
        <v>0</v>
      </c>
      <c r="EM325" s="1058">
        <f t="shared" si="2197"/>
        <v>0</v>
      </c>
      <c r="EN325" s="1058">
        <f t="shared" si="2198"/>
        <v>0</v>
      </c>
      <c r="EO325" s="1058">
        <f t="shared" si="2199"/>
        <v>0</v>
      </c>
      <c r="EP325" s="1058">
        <f t="shared" si="2200"/>
        <v>0</v>
      </c>
      <c r="EQ325" s="1058">
        <f t="shared" si="2201"/>
        <v>0</v>
      </c>
      <c r="ER325" s="1058">
        <f t="shared" si="2202"/>
        <v>0</v>
      </c>
      <c r="ES325" s="1058">
        <f t="shared" si="2203"/>
        <v>0</v>
      </c>
      <c r="ET325" s="1058">
        <f t="shared" si="2204"/>
        <v>0</v>
      </c>
      <c r="EU325" s="1058">
        <f t="shared" si="2205"/>
        <v>0</v>
      </c>
      <c r="EV325" s="1058">
        <f t="shared" si="2206"/>
        <v>0</v>
      </c>
      <c r="EW325" s="1058">
        <f t="shared" si="2207"/>
        <v>0</v>
      </c>
      <c r="EX325" s="1058">
        <f t="shared" si="2208"/>
        <v>0</v>
      </c>
      <c r="EY325" s="1058">
        <f t="shared" si="2209"/>
        <v>0</v>
      </c>
      <c r="EZ325" s="1058">
        <f t="shared" si="2210"/>
        <v>0</v>
      </c>
      <c r="FA325" s="1058">
        <f t="shared" si="2211"/>
        <v>0</v>
      </c>
      <c r="FB325" s="1058">
        <f t="shared" si="2212"/>
        <v>0</v>
      </c>
      <c r="FC325" s="1058">
        <f t="shared" si="2213"/>
        <v>0</v>
      </c>
      <c r="FD325" s="1058">
        <f t="shared" si="2214"/>
        <v>0</v>
      </c>
      <c r="FE325" s="1058">
        <f t="shared" si="2215"/>
        <v>0</v>
      </c>
      <c r="FF325" s="1058">
        <f t="shared" si="2216"/>
        <v>0</v>
      </c>
      <c r="FG325" s="1058">
        <f t="shared" si="2217"/>
        <v>0</v>
      </c>
      <c r="FH325" s="1058">
        <f t="shared" si="2218"/>
        <v>0</v>
      </c>
      <c r="FI325" s="1058">
        <f t="shared" si="2219"/>
        <v>0</v>
      </c>
      <c r="FJ325" s="1058">
        <f t="shared" si="2220"/>
        <v>0</v>
      </c>
      <c r="FK325" s="1058">
        <f t="shared" si="2221"/>
        <v>0</v>
      </c>
      <c r="FL325" s="1058">
        <f t="shared" si="2222"/>
        <v>0</v>
      </c>
      <c r="FM325" s="1058">
        <f t="shared" si="2223"/>
        <v>0</v>
      </c>
      <c r="FN325" s="1058">
        <f t="shared" si="2224"/>
        <v>0</v>
      </c>
      <c r="FO325" s="1059">
        <f t="shared" si="2225"/>
        <v>0</v>
      </c>
      <c r="FP325" s="1058">
        <f t="shared" si="2226"/>
        <v>0</v>
      </c>
      <c r="FQ325" s="1058">
        <f t="shared" si="2227"/>
        <v>0</v>
      </c>
      <c r="FR325" s="1058">
        <f t="shared" si="2228"/>
        <v>0</v>
      </c>
      <c r="FS325" s="1058">
        <f t="shared" si="2229"/>
        <v>0</v>
      </c>
      <c r="FT325" s="1058">
        <f t="shared" si="2230"/>
        <v>0</v>
      </c>
      <c r="FU325" s="1058">
        <f t="shared" si="2231"/>
        <v>0</v>
      </c>
      <c r="FV325" s="1058">
        <f t="shared" si="2232"/>
        <v>0</v>
      </c>
      <c r="FW325" s="1058">
        <f t="shared" si="2233"/>
        <v>0</v>
      </c>
      <c r="FX325" s="1058">
        <f t="shared" si="2234"/>
        <v>0</v>
      </c>
      <c r="FY325" s="1058">
        <f t="shared" si="2235"/>
        <v>0</v>
      </c>
      <c r="FZ325" s="1058">
        <f t="shared" si="2236"/>
        <v>0</v>
      </c>
      <c r="GA325" s="1058">
        <f t="shared" si="2237"/>
        <v>0</v>
      </c>
      <c r="GB325" s="1058">
        <f t="shared" si="2238"/>
        <v>0</v>
      </c>
      <c r="GC325" s="1058">
        <f t="shared" si="2239"/>
        <v>0</v>
      </c>
      <c r="GE325" s="1058">
        <v>0</v>
      </c>
      <c r="GF325" s="1058">
        <v>0</v>
      </c>
      <c r="GG325" s="424"/>
      <c r="GH325" s="424"/>
      <c r="GI325" s="424"/>
      <c r="GJ325" s="424"/>
      <c r="GL325" s="559"/>
      <c r="GM325" s="559"/>
      <c r="GN325" s="406"/>
      <c r="GO325" s="406"/>
      <c r="GP325" s="406"/>
      <c r="GQ325" s="406"/>
      <c r="GR325" s="406"/>
    </row>
    <row r="326" spans="1:200" ht="24.95" customHeight="1" x14ac:dyDescent="0.45">
      <c r="A326" s="424"/>
      <c r="B326" s="959"/>
      <c r="C326" s="959"/>
      <c r="D326" s="764"/>
      <c r="E326" s="424"/>
      <c r="F326" s="424"/>
      <c r="G326" s="424"/>
      <c r="H326" s="424"/>
      <c r="I326" s="424"/>
      <c r="J326" s="541"/>
      <c r="K326" s="424"/>
      <c r="L326" s="424"/>
      <c r="M326" s="608">
        <f t="shared" si="2624"/>
        <v>0</v>
      </c>
      <c r="N326" s="70"/>
      <c r="O326" s="852"/>
      <c r="P326" s="866"/>
      <c r="Q326" s="852"/>
      <c r="R326" s="866"/>
      <c r="S326" s="852"/>
      <c r="T326" s="866"/>
      <c r="U326" s="867"/>
      <c r="V326" s="866"/>
      <c r="W326" s="867"/>
      <c r="X326" s="852"/>
      <c r="Y326" s="852"/>
      <c r="Z326" s="866"/>
      <c r="AA326" s="867"/>
      <c r="AB326" s="866"/>
      <c r="AC326" s="852"/>
      <c r="AD326" s="866"/>
      <c r="AE326" s="855"/>
      <c r="AF326" s="866"/>
      <c r="AG326" s="867"/>
      <c r="AH326" s="866"/>
      <c r="AI326" s="867"/>
      <c r="AJ326" s="866"/>
      <c r="AK326" s="867"/>
      <c r="AL326" s="866"/>
      <c r="AM326" s="852"/>
      <c r="AN326" s="866"/>
      <c r="AO326" s="867"/>
      <c r="AP326" s="866"/>
      <c r="AQ326" s="852"/>
      <c r="AR326" s="866"/>
      <c r="AS326" s="852"/>
      <c r="AT326" s="866"/>
      <c r="AU326" s="867"/>
      <c r="AV326" s="866"/>
      <c r="AW326" s="867"/>
      <c r="AX326" s="866"/>
      <c r="AY326" s="867"/>
      <c r="AZ326" s="866"/>
      <c r="BA326" s="867"/>
      <c r="BB326" s="866"/>
      <c r="BC326" s="867"/>
      <c r="BD326" s="866"/>
      <c r="BE326" s="867"/>
      <c r="BF326" s="867"/>
      <c r="BG326" s="867">
        <f t="shared" si="2625"/>
        <v>0</v>
      </c>
      <c r="BH326" s="84"/>
      <c r="BI326" s="424"/>
      <c r="BJ326" s="49"/>
      <c r="BK326" s="49"/>
      <c r="BL326" s="49"/>
      <c r="BM326" s="424"/>
      <c r="BN326" s="959"/>
      <c r="BO326" s="959"/>
      <c r="BP326" s="764"/>
      <c r="BQ326" s="424"/>
      <c r="BR326" s="424"/>
      <c r="BS326" s="424"/>
      <c r="BT326" s="424"/>
      <c r="BU326" s="424"/>
      <c r="BV326" s="541"/>
      <c r="BW326" s="541"/>
      <c r="BX326" s="424"/>
      <c r="BY326" s="608">
        <f t="shared" si="2626"/>
        <v>0</v>
      </c>
      <c r="BZ326" s="70"/>
      <c r="CA326" s="767"/>
      <c r="CB326" s="796"/>
      <c r="CC326" s="767"/>
      <c r="CD326" s="796"/>
      <c r="CE326" s="767"/>
      <c r="CF326" s="780"/>
      <c r="CG326" s="612"/>
      <c r="CH326" s="780"/>
      <c r="CI326" s="612"/>
      <c r="CJ326" s="612"/>
      <c r="CK326" s="767"/>
      <c r="CL326" s="780"/>
      <c r="CM326" s="612"/>
      <c r="CN326" s="780"/>
      <c r="CO326" s="767"/>
      <c r="CP326" s="780"/>
      <c r="CQ326" s="770"/>
      <c r="CR326" s="780"/>
      <c r="CS326" s="612"/>
      <c r="CT326" s="780"/>
      <c r="CU326" s="612"/>
      <c r="CV326" s="780"/>
      <c r="CW326" s="612"/>
      <c r="CX326" s="780"/>
      <c r="CY326" s="767"/>
      <c r="CZ326" s="780"/>
      <c r="DA326" s="612"/>
      <c r="DB326" s="780"/>
      <c r="DC326" s="767"/>
      <c r="DD326" s="780"/>
      <c r="DE326" s="612"/>
      <c r="DF326" s="780"/>
      <c r="DG326" s="612"/>
      <c r="DH326" s="780"/>
      <c r="DI326" s="612"/>
      <c r="DJ326" s="780"/>
      <c r="DK326" s="612"/>
      <c r="DL326" s="780"/>
      <c r="DM326" s="612"/>
      <c r="DN326" s="780"/>
      <c r="DO326" s="612"/>
      <c r="DP326" s="780"/>
      <c r="DQ326" s="612"/>
      <c r="DR326" s="612"/>
      <c r="DS326" s="612">
        <f t="shared" si="2627"/>
        <v>0</v>
      </c>
      <c r="DT326" s="84"/>
      <c r="DU326" s="424"/>
      <c r="DV326" s="424"/>
      <c r="DW326" s="424"/>
      <c r="DX326" s="424"/>
      <c r="DY326" s="424"/>
      <c r="DZ326" s="959"/>
      <c r="EA326" s="959"/>
      <c r="EB326" s="764"/>
      <c r="EC326" s="424"/>
      <c r="ED326" s="424"/>
      <c r="EE326" s="424"/>
      <c r="EF326" s="424"/>
      <c r="EG326" s="424"/>
      <c r="EH326" s="424"/>
      <c r="EI326" s="424"/>
      <c r="EJ326" s="429">
        <f t="shared" si="2194"/>
        <v>0</v>
      </c>
      <c r="EK326" s="429">
        <f t="shared" si="2195"/>
        <v>0</v>
      </c>
      <c r="EL326" s="429">
        <f t="shared" si="2196"/>
        <v>0</v>
      </c>
      <c r="EM326" s="1058">
        <f t="shared" si="2197"/>
        <v>0</v>
      </c>
      <c r="EN326" s="1058">
        <f t="shared" si="2198"/>
        <v>0</v>
      </c>
      <c r="EO326" s="1058">
        <f t="shared" si="2199"/>
        <v>0</v>
      </c>
      <c r="EP326" s="1058">
        <f t="shared" si="2200"/>
        <v>0</v>
      </c>
      <c r="EQ326" s="1058">
        <f t="shared" si="2201"/>
        <v>0</v>
      </c>
      <c r="ER326" s="1058">
        <f t="shared" si="2202"/>
        <v>0</v>
      </c>
      <c r="ES326" s="1058">
        <f t="shared" si="2203"/>
        <v>0</v>
      </c>
      <c r="ET326" s="1058">
        <f t="shared" si="2204"/>
        <v>0</v>
      </c>
      <c r="EU326" s="1058">
        <f t="shared" si="2205"/>
        <v>0</v>
      </c>
      <c r="EV326" s="1058">
        <f t="shared" si="2206"/>
        <v>0</v>
      </c>
      <c r="EW326" s="1058">
        <f t="shared" si="2207"/>
        <v>0</v>
      </c>
      <c r="EX326" s="1058">
        <f t="shared" si="2208"/>
        <v>0</v>
      </c>
      <c r="EY326" s="1058">
        <f t="shared" si="2209"/>
        <v>0</v>
      </c>
      <c r="EZ326" s="1058">
        <f t="shared" si="2210"/>
        <v>0</v>
      </c>
      <c r="FA326" s="1058">
        <f t="shared" si="2211"/>
        <v>0</v>
      </c>
      <c r="FB326" s="1058">
        <f t="shared" si="2212"/>
        <v>0</v>
      </c>
      <c r="FC326" s="1058">
        <f t="shared" si="2213"/>
        <v>0</v>
      </c>
      <c r="FD326" s="1058">
        <f t="shared" si="2214"/>
        <v>0</v>
      </c>
      <c r="FE326" s="1058">
        <f t="shared" si="2215"/>
        <v>0</v>
      </c>
      <c r="FF326" s="1058">
        <f t="shared" si="2216"/>
        <v>0</v>
      </c>
      <c r="FG326" s="1058">
        <f t="shared" si="2217"/>
        <v>0</v>
      </c>
      <c r="FH326" s="1058">
        <f t="shared" si="2218"/>
        <v>0</v>
      </c>
      <c r="FI326" s="1058">
        <f t="shared" si="2219"/>
        <v>0</v>
      </c>
      <c r="FJ326" s="1058">
        <f t="shared" si="2220"/>
        <v>0</v>
      </c>
      <c r="FK326" s="1058">
        <f t="shared" si="2221"/>
        <v>0</v>
      </c>
      <c r="FL326" s="1058">
        <f t="shared" si="2222"/>
        <v>0</v>
      </c>
      <c r="FM326" s="1058">
        <f t="shared" si="2223"/>
        <v>0</v>
      </c>
      <c r="FN326" s="1058">
        <f t="shared" si="2224"/>
        <v>0</v>
      </c>
      <c r="FO326" s="1059">
        <f t="shared" si="2225"/>
        <v>0</v>
      </c>
      <c r="FP326" s="1058">
        <f t="shared" si="2226"/>
        <v>0</v>
      </c>
      <c r="FQ326" s="1058">
        <f t="shared" si="2227"/>
        <v>0</v>
      </c>
      <c r="FR326" s="1058">
        <f t="shared" si="2228"/>
        <v>0</v>
      </c>
      <c r="FS326" s="1058">
        <f t="shared" si="2229"/>
        <v>0</v>
      </c>
      <c r="FT326" s="1058">
        <f t="shared" si="2230"/>
        <v>0</v>
      </c>
      <c r="FU326" s="1058">
        <f t="shared" si="2231"/>
        <v>0</v>
      </c>
      <c r="FV326" s="1058">
        <f t="shared" si="2232"/>
        <v>0</v>
      </c>
      <c r="FW326" s="1058">
        <f t="shared" si="2233"/>
        <v>0</v>
      </c>
      <c r="FX326" s="1058">
        <f t="shared" si="2234"/>
        <v>0</v>
      </c>
      <c r="FY326" s="1058">
        <f t="shared" si="2235"/>
        <v>0</v>
      </c>
      <c r="FZ326" s="1058">
        <f t="shared" si="2236"/>
        <v>0</v>
      </c>
      <c r="GA326" s="1058">
        <f t="shared" si="2237"/>
        <v>0</v>
      </c>
      <c r="GB326" s="1058">
        <f t="shared" si="2238"/>
        <v>0</v>
      </c>
      <c r="GC326" s="1058">
        <f t="shared" si="2239"/>
        <v>0</v>
      </c>
      <c r="GE326" s="1058">
        <v>0</v>
      </c>
      <c r="GF326" s="1058">
        <v>0</v>
      </c>
      <c r="GG326" s="424"/>
      <c r="GH326" s="424"/>
      <c r="GI326" s="424"/>
      <c r="GJ326" s="424"/>
      <c r="GL326" s="559"/>
      <c r="GM326" s="559"/>
      <c r="GN326" s="406"/>
      <c r="GO326" s="406"/>
      <c r="GP326" s="406"/>
      <c r="GQ326" s="406"/>
      <c r="GR326" s="406"/>
    </row>
    <row r="327" spans="1:200" ht="24.75" customHeight="1" x14ac:dyDescent="0.45">
      <c r="A327" s="424">
        <v>23</v>
      </c>
      <c r="B327" s="974" t="s">
        <v>672</v>
      </c>
      <c r="C327" s="975" t="s">
        <v>656</v>
      </c>
      <c r="D327" s="927">
        <v>1</v>
      </c>
      <c r="E327" s="424"/>
      <c r="F327" s="424"/>
      <c r="G327" s="424"/>
      <c r="H327" s="424"/>
      <c r="I327" s="424"/>
      <c r="J327" s="541"/>
      <c r="K327" s="424"/>
      <c r="L327" s="425">
        <f>SUM(L328:L337)</f>
        <v>116</v>
      </c>
      <c r="M327" s="425">
        <f>SUM(M328:M337)</f>
        <v>72</v>
      </c>
      <c r="N327" s="425">
        <f>SUM(N328:N337)</f>
        <v>0</v>
      </c>
      <c r="O327" s="765">
        <f t="shared" ref="O327:BG327" si="2628">SUM(O328:O343)</f>
        <v>0</v>
      </c>
      <c r="P327" s="766">
        <f t="shared" si="2628"/>
        <v>64</v>
      </c>
      <c r="Q327" s="765">
        <f t="shared" si="2628"/>
        <v>138</v>
      </c>
      <c r="R327" s="766">
        <f t="shared" si="2628"/>
        <v>8</v>
      </c>
      <c r="S327" s="765">
        <f t="shared" si="2628"/>
        <v>28</v>
      </c>
      <c r="T327" s="766">
        <f t="shared" si="2628"/>
        <v>0</v>
      </c>
      <c r="U327" s="766">
        <f t="shared" si="2628"/>
        <v>0</v>
      </c>
      <c r="V327" s="766">
        <f t="shared" si="2628"/>
        <v>0</v>
      </c>
      <c r="W327" s="766">
        <f t="shared" si="2628"/>
        <v>0</v>
      </c>
      <c r="X327" s="765">
        <f t="shared" si="2628"/>
        <v>0</v>
      </c>
      <c r="Y327" s="765">
        <f t="shared" si="2628"/>
        <v>41.1</v>
      </c>
      <c r="Z327" s="766">
        <f t="shared" si="2628"/>
        <v>0</v>
      </c>
      <c r="AA327" s="766">
        <f t="shared" si="2628"/>
        <v>0</v>
      </c>
      <c r="AB327" s="766">
        <f t="shared" si="2628"/>
        <v>1</v>
      </c>
      <c r="AC327" s="765">
        <f t="shared" si="2628"/>
        <v>8</v>
      </c>
      <c r="AD327" s="766">
        <f t="shared" si="2628"/>
        <v>0</v>
      </c>
      <c r="AE327" s="765">
        <f t="shared" si="2628"/>
        <v>0</v>
      </c>
      <c r="AF327" s="766">
        <f t="shared" si="2628"/>
        <v>0</v>
      </c>
      <c r="AG327" s="766">
        <f t="shared" si="2628"/>
        <v>0</v>
      </c>
      <c r="AH327" s="766">
        <f t="shared" si="2628"/>
        <v>0</v>
      </c>
      <c r="AI327" s="766">
        <f t="shared" si="2628"/>
        <v>0</v>
      </c>
      <c r="AJ327" s="766">
        <f t="shared" si="2628"/>
        <v>0</v>
      </c>
      <c r="AK327" s="766">
        <f t="shared" si="2628"/>
        <v>0</v>
      </c>
      <c r="AL327" s="766">
        <f t="shared" si="2628"/>
        <v>2</v>
      </c>
      <c r="AM327" s="765">
        <f t="shared" si="2628"/>
        <v>320</v>
      </c>
      <c r="AN327" s="766">
        <f t="shared" si="2628"/>
        <v>0</v>
      </c>
      <c r="AO327" s="766">
        <f t="shared" si="2628"/>
        <v>0</v>
      </c>
      <c r="AP327" s="766">
        <f t="shared" si="2628"/>
        <v>1</v>
      </c>
      <c r="AQ327" s="765">
        <f t="shared" si="2628"/>
        <v>7</v>
      </c>
      <c r="AR327" s="766">
        <f t="shared" si="2628"/>
        <v>3</v>
      </c>
      <c r="AS327" s="765">
        <f t="shared" si="2628"/>
        <v>54</v>
      </c>
      <c r="AT327" s="766">
        <f t="shared" si="2628"/>
        <v>0</v>
      </c>
      <c r="AU327" s="766">
        <f t="shared" si="2628"/>
        <v>0</v>
      </c>
      <c r="AV327" s="766">
        <f t="shared" si="2628"/>
        <v>0</v>
      </c>
      <c r="AW327" s="766">
        <f t="shared" si="2628"/>
        <v>0</v>
      </c>
      <c r="AX327" s="766">
        <f t="shared" si="2628"/>
        <v>2</v>
      </c>
      <c r="AY327" s="766">
        <f t="shared" si="2628"/>
        <v>39</v>
      </c>
      <c r="AZ327" s="766">
        <f t="shared" si="2628"/>
        <v>0</v>
      </c>
      <c r="BA327" s="766">
        <f t="shared" si="2628"/>
        <v>0</v>
      </c>
      <c r="BB327" s="766">
        <f t="shared" si="2628"/>
        <v>0</v>
      </c>
      <c r="BC327" s="766">
        <f t="shared" si="2628"/>
        <v>0</v>
      </c>
      <c r="BD327" s="766">
        <f t="shared" si="2628"/>
        <v>0</v>
      </c>
      <c r="BE327" s="766">
        <f t="shared" si="2628"/>
        <v>0</v>
      </c>
      <c r="BF327" s="766">
        <f t="shared" si="2628"/>
        <v>635.10000000000014</v>
      </c>
      <c r="BG327" s="766">
        <f t="shared" si="2628"/>
        <v>266</v>
      </c>
      <c r="BH327" s="425"/>
      <c r="BI327" s="424"/>
      <c r="BJ327" s="49"/>
      <c r="BK327" s="49"/>
      <c r="BL327" s="49"/>
      <c r="BM327" s="424">
        <v>23</v>
      </c>
      <c r="BN327" s="974" t="s">
        <v>672</v>
      </c>
      <c r="BO327" s="975" t="s">
        <v>656</v>
      </c>
      <c r="BP327" s="927">
        <v>1</v>
      </c>
      <c r="BQ327" s="424"/>
      <c r="BR327" s="424"/>
      <c r="BS327" s="424"/>
      <c r="BT327" s="424"/>
      <c r="BU327" s="424"/>
      <c r="BV327" s="541"/>
      <c r="BW327" s="541"/>
      <c r="BX327" s="425">
        <f>SUM(BX328:BX337)</f>
        <v>50</v>
      </c>
      <c r="BY327" s="425">
        <f>SUM(BY328:BY337)</f>
        <v>42</v>
      </c>
      <c r="BZ327" s="425">
        <f>SUM(BZ328:BZ337)</f>
        <v>4</v>
      </c>
      <c r="CA327" s="765">
        <f t="shared" ref="CA327:DS327" si="2629">SUM(CA328:CA343)</f>
        <v>4</v>
      </c>
      <c r="CB327" s="765">
        <f t="shared" si="2629"/>
        <v>38</v>
      </c>
      <c r="CC327" s="765">
        <f t="shared" si="2629"/>
        <v>76</v>
      </c>
      <c r="CD327" s="765">
        <f t="shared" si="2629"/>
        <v>0</v>
      </c>
      <c r="CE327" s="765">
        <f t="shared" si="2629"/>
        <v>0</v>
      </c>
      <c r="CF327" s="766">
        <f t="shared" si="2629"/>
        <v>0</v>
      </c>
      <c r="CG327" s="766">
        <f t="shared" si="2629"/>
        <v>0</v>
      </c>
      <c r="CH327" s="766">
        <f t="shared" si="2629"/>
        <v>0</v>
      </c>
      <c r="CI327" s="766">
        <f t="shared" si="2629"/>
        <v>0</v>
      </c>
      <c r="CJ327" s="766">
        <f t="shared" si="2629"/>
        <v>0</v>
      </c>
      <c r="CK327" s="765">
        <f t="shared" si="2629"/>
        <v>15</v>
      </c>
      <c r="CL327" s="766">
        <f t="shared" si="2629"/>
        <v>0</v>
      </c>
      <c r="CM327" s="766">
        <f t="shared" si="2629"/>
        <v>0</v>
      </c>
      <c r="CN327" s="766">
        <f t="shared" si="2629"/>
        <v>0</v>
      </c>
      <c r="CO327" s="765">
        <f t="shared" si="2629"/>
        <v>0</v>
      </c>
      <c r="CP327" s="766">
        <f t="shared" si="2629"/>
        <v>0</v>
      </c>
      <c r="CQ327" s="765">
        <f t="shared" si="2629"/>
        <v>0</v>
      </c>
      <c r="CR327" s="766">
        <f t="shared" si="2629"/>
        <v>0</v>
      </c>
      <c r="CS327" s="766">
        <f t="shared" si="2629"/>
        <v>0</v>
      </c>
      <c r="CT327" s="766">
        <f t="shared" si="2629"/>
        <v>0</v>
      </c>
      <c r="CU327" s="766">
        <f t="shared" si="2629"/>
        <v>0</v>
      </c>
      <c r="CV327" s="766">
        <f t="shared" si="2629"/>
        <v>0</v>
      </c>
      <c r="CW327" s="766">
        <f t="shared" si="2629"/>
        <v>0</v>
      </c>
      <c r="CX327" s="766">
        <f t="shared" si="2629"/>
        <v>1</v>
      </c>
      <c r="CY327" s="765">
        <f t="shared" si="2629"/>
        <v>0</v>
      </c>
      <c r="CZ327" s="766">
        <f t="shared" si="2629"/>
        <v>0</v>
      </c>
      <c r="DA327" s="766">
        <f t="shared" si="2629"/>
        <v>0</v>
      </c>
      <c r="DB327" s="766">
        <f t="shared" si="2629"/>
        <v>1</v>
      </c>
      <c r="DC327" s="765">
        <f t="shared" si="2629"/>
        <v>14</v>
      </c>
      <c r="DD327" s="766">
        <f t="shared" si="2629"/>
        <v>1</v>
      </c>
      <c r="DE327" s="766">
        <f t="shared" si="2629"/>
        <v>12</v>
      </c>
      <c r="DF327" s="766">
        <f t="shared" si="2629"/>
        <v>0</v>
      </c>
      <c r="DG327" s="766">
        <f t="shared" si="2629"/>
        <v>0</v>
      </c>
      <c r="DH327" s="766">
        <f t="shared" si="2629"/>
        <v>0</v>
      </c>
      <c r="DI327" s="766">
        <f t="shared" si="2629"/>
        <v>0</v>
      </c>
      <c r="DJ327" s="766">
        <f t="shared" si="2629"/>
        <v>1</v>
      </c>
      <c r="DK327" s="766">
        <f t="shared" si="2629"/>
        <v>16</v>
      </c>
      <c r="DL327" s="766">
        <f t="shared" si="2629"/>
        <v>2</v>
      </c>
      <c r="DM327" s="766">
        <f t="shared" si="2629"/>
        <v>24</v>
      </c>
      <c r="DN327" s="766">
        <f t="shared" si="2629"/>
        <v>0</v>
      </c>
      <c r="DO327" s="766">
        <f t="shared" si="2629"/>
        <v>0</v>
      </c>
      <c r="DP327" s="766">
        <f t="shared" si="2629"/>
        <v>0</v>
      </c>
      <c r="DQ327" s="766">
        <f t="shared" si="2629"/>
        <v>0</v>
      </c>
      <c r="DR327" s="766">
        <f t="shared" si="2629"/>
        <v>161</v>
      </c>
      <c r="DS327" s="766">
        <f t="shared" si="2629"/>
        <v>146</v>
      </c>
      <c r="DT327" s="425"/>
      <c r="DU327" s="424"/>
      <c r="DV327" s="424"/>
      <c r="DW327" s="424"/>
      <c r="DX327" s="424"/>
      <c r="DY327" s="424">
        <v>23</v>
      </c>
      <c r="DZ327" s="974" t="s">
        <v>672</v>
      </c>
      <c r="EA327" s="975" t="s">
        <v>656</v>
      </c>
      <c r="EB327" s="927">
        <v>1</v>
      </c>
      <c r="EC327" s="424"/>
      <c r="ED327" s="424"/>
      <c r="EE327" s="424"/>
      <c r="EF327" s="424"/>
      <c r="EG327" s="424"/>
      <c r="EH327" s="424"/>
      <c r="EI327" s="424"/>
      <c r="EJ327" s="429">
        <f t="shared" si="2194"/>
        <v>166</v>
      </c>
      <c r="EK327" s="429">
        <f t="shared" si="2195"/>
        <v>114</v>
      </c>
      <c r="EL327" s="429">
        <f t="shared" si="2196"/>
        <v>4</v>
      </c>
      <c r="EM327" s="1058">
        <f t="shared" si="2197"/>
        <v>4</v>
      </c>
      <c r="EN327" s="1058">
        <f t="shared" si="2198"/>
        <v>102</v>
      </c>
      <c r="EO327" s="1058">
        <f t="shared" si="2199"/>
        <v>214</v>
      </c>
      <c r="EP327" s="1058">
        <f t="shared" si="2200"/>
        <v>8</v>
      </c>
      <c r="EQ327" s="1058">
        <f t="shared" si="2201"/>
        <v>28</v>
      </c>
      <c r="ER327" s="1058">
        <f t="shared" si="2202"/>
        <v>0</v>
      </c>
      <c r="ES327" s="1058">
        <f t="shared" si="2203"/>
        <v>0</v>
      </c>
      <c r="ET327" s="1058">
        <f t="shared" si="2204"/>
        <v>0</v>
      </c>
      <c r="EU327" s="1058">
        <f t="shared" si="2205"/>
        <v>0</v>
      </c>
      <c r="EV327" s="1058">
        <f t="shared" si="2206"/>
        <v>0</v>
      </c>
      <c r="EW327" s="1058">
        <f t="shared" si="2207"/>
        <v>56.1</v>
      </c>
      <c r="EX327" s="1058">
        <f t="shared" si="2208"/>
        <v>0</v>
      </c>
      <c r="EY327" s="1058">
        <f t="shared" si="2209"/>
        <v>0</v>
      </c>
      <c r="EZ327" s="1058">
        <f t="shared" si="2210"/>
        <v>1</v>
      </c>
      <c r="FA327" s="1058">
        <f t="shared" si="2211"/>
        <v>8</v>
      </c>
      <c r="FB327" s="1058">
        <f t="shared" si="2212"/>
        <v>0</v>
      </c>
      <c r="FC327" s="1058">
        <f t="shared" si="2213"/>
        <v>0</v>
      </c>
      <c r="FD327" s="1058">
        <f t="shared" si="2214"/>
        <v>0</v>
      </c>
      <c r="FE327" s="1058">
        <f t="shared" si="2215"/>
        <v>0</v>
      </c>
      <c r="FF327" s="1058">
        <f t="shared" si="2216"/>
        <v>0</v>
      </c>
      <c r="FG327" s="1058">
        <f t="shared" si="2217"/>
        <v>0</v>
      </c>
      <c r="FH327" s="1058">
        <f t="shared" si="2218"/>
        <v>0</v>
      </c>
      <c r="FI327" s="1058">
        <f t="shared" si="2219"/>
        <v>0</v>
      </c>
      <c r="FJ327" s="1058">
        <f t="shared" si="2220"/>
        <v>3</v>
      </c>
      <c r="FK327" s="1058">
        <f t="shared" si="2221"/>
        <v>320</v>
      </c>
      <c r="FL327" s="1058">
        <f t="shared" si="2222"/>
        <v>0</v>
      </c>
      <c r="FM327" s="1058">
        <f t="shared" si="2223"/>
        <v>0</v>
      </c>
      <c r="FN327" s="1058">
        <f t="shared" si="2224"/>
        <v>2</v>
      </c>
      <c r="FO327" s="1059">
        <f t="shared" si="2225"/>
        <v>21</v>
      </c>
      <c r="FP327" s="1058">
        <f t="shared" si="2226"/>
        <v>4</v>
      </c>
      <c r="FQ327" s="1058">
        <f t="shared" si="2227"/>
        <v>66</v>
      </c>
      <c r="FR327" s="1058">
        <f t="shared" si="2228"/>
        <v>0</v>
      </c>
      <c r="FS327" s="1058">
        <f t="shared" si="2229"/>
        <v>0</v>
      </c>
      <c r="FT327" s="1058">
        <f t="shared" si="2230"/>
        <v>0</v>
      </c>
      <c r="FU327" s="1058">
        <f t="shared" si="2231"/>
        <v>0</v>
      </c>
      <c r="FV327" s="1058">
        <f t="shared" si="2232"/>
        <v>3</v>
      </c>
      <c r="FW327" s="1058">
        <f t="shared" si="2233"/>
        <v>55</v>
      </c>
      <c r="FX327" s="1058">
        <f t="shared" si="2234"/>
        <v>2</v>
      </c>
      <c r="FY327" s="1058">
        <f t="shared" si="2235"/>
        <v>24</v>
      </c>
      <c r="FZ327" s="1058">
        <f t="shared" si="2236"/>
        <v>0</v>
      </c>
      <c r="GA327" s="1058">
        <f t="shared" si="2237"/>
        <v>0</v>
      </c>
      <c r="GB327" s="1058">
        <f t="shared" si="2238"/>
        <v>0</v>
      </c>
      <c r="GC327" s="1058">
        <f t="shared" si="2239"/>
        <v>0</v>
      </c>
      <c r="GE327" s="1058">
        <v>796.10000000000014</v>
      </c>
      <c r="GF327" s="1058">
        <v>412</v>
      </c>
      <c r="GG327" s="424"/>
      <c r="GH327" s="424"/>
      <c r="GI327" s="424"/>
      <c r="GJ327" s="424"/>
      <c r="GL327" s="559">
        <v>650</v>
      </c>
      <c r="GM327" s="559">
        <v>150</v>
      </c>
      <c r="GN327" s="470" t="s">
        <v>672</v>
      </c>
      <c r="GO327" s="463" t="s">
        <v>656</v>
      </c>
      <c r="GP327" s="463">
        <v>1</v>
      </c>
      <c r="GQ327" s="406"/>
      <c r="GR327" s="422"/>
    </row>
    <row r="328" spans="1:200" ht="24.75" customHeight="1" x14ac:dyDescent="0.45">
      <c r="A328" s="424"/>
      <c r="B328" s="980" t="s">
        <v>687</v>
      </c>
      <c r="C328" s="979" t="s">
        <v>183</v>
      </c>
      <c r="D328" s="940" t="s">
        <v>51</v>
      </c>
      <c r="E328" s="646" t="s">
        <v>233</v>
      </c>
      <c r="F328" s="646" t="s">
        <v>242</v>
      </c>
      <c r="G328" s="646">
        <v>11</v>
      </c>
      <c r="H328" s="647">
        <f>21+21</f>
        <v>42</v>
      </c>
      <c r="I328" s="647">
        <v>1</v>
      </c>
      <c r="J328" s="661">
        <v>2</v>
      </c>
      <c r="K328" s="647">
        <f t="shared" ref="K328" si="2630">SUM(J328)*2</f>
        <v>4</v>
      </c>
      <c r="L328" s="645">
        <v>6</v>
      </c>
      <c r="M328" s="643">
        <f t="shared" ref="M328:M332" si="2631">SUM(N328+P328+R328+T328+V328)</f>
        <v>2</v>
      </c>
      <c r="N328" s="644"/>
      <c r="O328" s="852"/>
      <c r="P328" s="881"/>
      <c r="Q328" s="852">
        <f t="shared" ref="Q328:Q332" si="2632">P328*J328</f>
        <v>0</v>
      </c>
      <c r="R328" s="881">
        <v>2</v>
      </c>
      <c r="S328" s="852">
        <f t="shared" ref="S328" si="2633">SUM(R328)*J328</f>
        <v>4</v>
      </c>
      <c r="T328" s="881"/>
      <c r="U328" s="882">
        <f t="shared" ref="U328" si="2634">SUM(T328)*K328</f>
        <v>0</v>
      </c>
      <c r="V328" s="881"/>
      <c r="W328" s="882">
        <f t="shared" ref="W328:W331" si="2635">SUM(V328)*J328*5</f>
        <v>0</v>
      </c>
      <c r="X328" s="882"/>
      <c r="Y328" s="852">
        <f t="shared" ref="Y328:Y332" si="2636">SUM(L328*15/100*J328)</f>
        <v>1.8</v>
      </c>
      <c r="Z328" s="881"/>
      <c r="AA328" s="882"/>
      <c r="AB328" s="881"/>
      <c r="AC328" s="852">
        <f t="shared" ref="AC328" si="2637">SUM(AB328)*3*H328/5</f>
        <v>0</v>
      </c>
      <c r="AD328" s="881"/>
      <c r="AE328" s="855">
        <f t="shared" ref="AE328" si="2638">SUM(AD328*H328*(30+4))</f>
        <v>0</v>
      </c>
      <c r="AF328" s="881"/>
      <c r="AG328" s="882">
        <f t="shared" ref="AG328:AG331" si="2639">SUM(AF328*H328*3)</f>
        <v>0</v>
      </c>
      <c r="AH328" s="881"/>
      <c r="AI328" s="882">
        <f t="shared" ref="AI328:AI331" si="2640">SUM(AH328*H328/3)</f>
        <v>0</v>
      </c>
      <c r="AJ328" s="881"/>
      <c r="AK328" s="882">
        <f t="shared" ref="AK328" si="2641">SUM(AJ328*H328*2/3)</f>
        <v>0</v>
      </c>
      <c r="AL328" s="881"/>
      <c r="AM328" s="852">
        <f t="shared" ref="AM328" si="2642">SUM(AL328*H328*2)</f>
        <v>0</v>
      </c>
      <c r="AN328" s="881"/>
      <c r="AO328" s="882">
        <f t="shared" ref="AO328" si="2643">SUM(AN328*J328)</f>
        <v>0</v>
      </c>
      <c r="AP328" s="881"/>
      <c r="AQ328" s="852">
        <f t="shared" ref="AQ328:AQ331" si="2644">SUM(AP328*H328*2)</f>
        <v>0</v>
      </c>
      <c r="AR328" s="881">
        <v>1</v>
      </c>
      <c r="AS328" s="852">
        <f>SUM(J328*AR328*6)</f>
        <v>12</v>
      </c>
      <c r="AT328" s="881"/>
      <c r="AU328" s="882">
        <f t="shared" ref="AU328:AU334" si="2645">AT328*H328/3</f>
        <v>0</v>
      </c>
      <c r="AV328" s="881"/>
      <c r="AW328" s="882">
        <f>SUM(AV328*H328/3)</f>
        <v>0</v>
      </c>
      <c r="AX328" s="881"/>
      <c r="AY328" s="882">
        <f t="shared" ref="AY328" si="2646">SUM(J328*AX328*8)</f>
        <v>0</v>
      </c>
      <c r="AZ328" s="881"/>
      <c r="BA328" s="882">
        <f t="shared" ref="BA328" si="2647">SUM(AZ328*K328*5*6)</f>
        <v>0</v>
      </c>
      <c r="BB328" s="881"/>
      <c r="BC328" s="882">
        <f t="shared" ref="BC328" si="2648">SUM(BB328*K328*4*6)</f>
        <v>0</v>
      </c>
      <c r="BD328" s="881"/>
      <c r="BE328" s="882">
        <f t="shared" ref="BE328:BE331" si="2649">SUM(BD328*50)</f>
        <v>0</v>
      </c>
      <c r="BF328" s="882">
        <f t="shared" ref="BF328:BF334" si="2650">O328+Q328+S328+U328+W328+X328+Y328+AA328+AC328+AE328+AG328+AI328+AK328+AM328+AO328+AQ328+AS328+AU328+AW328+AY328+BA328+BC328+BE328</f>
        <v>17.8</v>
      </c>
      <c r="BG328" s="882">
        <f t="shared" ref="BG328:BG334" si="2651">BC328+BA328+AY328+AW328+AS328+AQ328+X328+W328+U328+S328+Q328+O328</f>
        <v>16</v>
      </c>
      <c r="BH328" s="84"/>
      <c r="BI328" s="424"/>
      <c r="BJ328" s="424"/>
      <c r="BK328" s="424"/>
      <c r="BL328" s="424"/>
      <c r="BM328" s="424"/>
      <c r="BN328" s="980" t="s">
        <v>148</v>
      </c>
      <c r="BO328" s="981" t="s">
        <v>183</v>
      </c>
      <c r="BP328" s="941" t="s">
        <v>51</v>
      </c>
      <c r="BQ328" s="641" t="s">
        <v>233</v>
      </c>
      <c r="BR328" s="641" t="s">
        <v>144</v>
      </c>
      <c r="BS328" s="642">
        <v>8</v>
      </c>
      <c r="BT328" s="641">
        <v>39</v>
      </c>
      <c r="BU328" s="641">
        <v>1</v>
      </c>
      <c r="BV328" s="660">
        <v>2</v>
      </c>
      <c r="BW328" s="660">
        <f t="shared" ref="BW328:BW329" si="2652">SUM(BV328)*2</f>
        <v>4</v>
      </c>
      <c r="BX328" s="640">
        <v>24</v>
      </c>
      <c r="BY328" s="643">
        <f t="shared" ref="BY328:BY329" si="2653">SUM(BZ328+CB328+CD328+CF328+CH328)</f>
        <v>24</v>
      </c>
      <c r="BZ328" s="644">
        <v>4</v>
      </c>
      <c r="CA328" s="767">
        <f t="shared" ref="CA328" si="2654">SUM(BZ328)*BU328</f>
        <v>4</v>
      </c>
      <c r="CB328" s="796">
        <v>20</v>
      </c>
      <c r="CC328" s="767">
        <f t="shared" ref="CC328:CC329" si="2655">CB328*BV328</f>
        <v>40</v>
      </c>
      <c r="CD328" s="796"/>
      <c r="CE328" s="767">
        <f t="shared" ref="CE328:CE329" si="2656">SUM(CD328)*BV328</f>
        <v>0</v>
      </c>
      <c r="CF328" s="787"/>
      <c r="CG328" s="788">
        <f t="shared" ref="CG328:CG329" si="2657">SUM(CF328)*BW328</f>
        <v>0</v>
      </c>
      <c r="CH328" s="787"/>
      <c r="CI328" s="788">
        <f t="shared" ref="CI328:CI329" si="2658">SUM(CH328)*BV328*5</f>
        <v>0</v>
      </c>
      <c r="CJ328" s="788">
        <f t="shared" ref="CJ328" si="2659">SUM(BV328*DJ328*2+BW328*DL328*2)</f>
        <v>0</v>
      </c>
      <c r="CK328" s="767">
        <f t="shared" ref="CK328:CK329" si="2660">SUM(BX328*15/100*BV328)</f>
        <v>7.2</v>
      </c>
      <c r="CL328" s="787"/>
      <c r="CM328" s="788"/>
      <c r="CN328" s="787"/>
      <c r="CO328" s="767">
        <f t="shared" ref="CO328" si="2661">SUM(CN328)*3*BT328/5</f>
        <v>0</v>
      </c>
      <c r="CP328" s="787"/>
      <c r="CQ328" s="770">
        <f t="shared" ref="CQ328:CQ329" si="2662">SUM(CP328*BT328*(30+4))</f>
        <v>0</v>
      </c>
      <c r="CR328" s="787"/>
      <c r="CS328" s="788">
        <f t="shared" ref="CS328:CS329" si="2663">SUM(CR328*BT328*3)</f>
        <v>0</v>
      </c>
      <c r="CT328" s="787"/>
      <c r="CU328" s="788">
        <f t="shared" ref="CU328:CU329" si="2664">SUM(CT328*BT328/3)</f>
        <v>0</v>
      </c>
      <c r="CV328" s="787"/>
      <c r="CW328" s="788">
        <f t="shared" ref="CW328:CW329" si="2665">SUM(CV328*BT328*2/3)</f>
        <v>0</v>
      </c>
      <c r="CX328" s="787">
        <v>1</v>
      </c>
      <c r="CY328" s="767"/>
      <c r="CZ328" s="787"/>
      <c r="DA328" s="788">
        <f t="shared" ref="DA328:DA329" si="2666">SUM(CZ328*BV328*2)</f>
        <v>0</v>
      </c>
      <c r="DB328" s="787"/>
      <c r="DC328" s="767">
        <f t="shared" ref="DC328:DC329" si="2667">SUM(DB328*BT328*2)</f>
        <v>0</v>
      </c>
      <c r="DD328" s="787">
        <v>1</v>
      </c>
      <c r="DE328" s="788">
        <f>DD328*BV328*6</f>
        <v>12</v>
      </c>
      <c r="DF328" s="787"/>
      <c r="DG328" s="788">
        <f t="shared" ref="DG328:DG329" si="2668">DF328*BT328/3</f>
        <v>0</v>
      </c>
      <c r="DH328" s="787"/>
      <c r="DI328" s="788">
        <f t="shared" ref="DI328:DI329" si="2669">SUM(BV328*DH328*6)</f>
        <v>0</v>
      </c>
      <c r="DJ328" s="787"/>
      <c r="DK328" s="788">
        <f t="shared" ref="DK328" si="2670">SUM(BV328*DJ328*8)</f>
        <v>0</v>
      </c>
      <c r="DL328" s="787"/>
      <c r="DM328" s="788">
        <f t="shared" ref="DM328:DM329" si="2671">SUM(DL328*BW328*5*6)</f>
        <v>0</v>
      </c>
      <c r="DN328" s="787"/>
      <c r="DO328" s="788">
        <f t="shared" ref="DO328:DO329" si="2672">SUM(DN328*BW328*4*6)</f>
        <v>0</v>
      </c>
      <c r="DP328" s="787"/>
      <c r="DQ328" s="788">
        <f t="shared" ref="DQ328" si="2673">SUM(DP328*50)</f>
        <v>0</v>
      </c>
      <c r="DR328" s="788">
        <f t="shared" ref="DR328:DR332" si="2674">CA328+CC328+CE328+CG328+CI328+CJ328+CK328+CM328+CO328+CQ328+CS328+CU328+CW328+CY328+DA328+DC328+DE328+DG328+DI328+DK328+DM328+DO328+DQ328</f>
        <v>63.2</v>
      </c>
      <c r="DS328" s="788">
        <f t="shared" ref="DS328:DS332" si="2675">DO328+DM328+DK328+DI328+DE328+DC328+CJ328+CI328+CG328+CE328+CC328+CA328</f>
        <v>56</v>
      </c>
      <c r="DT328" s="84"/>
      <c r="DU328" s="424"/>
      <c r="DV328" s="424"/>
      <c r="DW328" s="424"/>
      <c r="DX328" s="424"/>
      <c r="DY328" s="424"/>
      <c r="DZ328" s="971"/>
      <c r="EA328" s="972"/>
      <c r="EB328" s="611"/>
      <c r="EC328" s="424"/>
      <c r="ED328" s="424"/>
      <c r="EE328" s="424"/>
      <c r="EF328" s="424"/>
      <c r="EG328" s="424"/>
      <c r="EH328" s="424"/>
      <c r="EI328" s="424"/>
      <c r="EJ328" s="429">
        <f t="shared" si="2194"/>
        <v>30</v>
      </c>
      <c r="EK328" s="429">
        <f t="shared" si="2195"/>
        <v>26</v>
      </c>
      <c r="EL328" s="429">
        <f t="shared" si="2196"/>
        <v>4</v>
      </c>
      <c r="EM328" s="1058">
        <f t="shared" si="2197"/>
        <v>4</v>
      </c>
      <c r="EN328" s="1058">
        <f t="shared" si="2198"/>
        <v>20</v>
      </c>
      <c r="EO328" s="1058">
        <f t="shared" si="2199"/>
        <v>40</v>
      </c>
      <c r="EP328" s="1058">
        <f t="shared" si="2200"/>
        <v>2</v>
      </c>
      <c r="EQ328" s="1058">
        <f t="shared" si="2201"/>
        <v>4</v>
      </c>
      <c r="ER328" s="1058">
        <f t="shared" si="2202"/>
        <v>0</v>
      </c>
      <c r="ES328" s="1058">
        <f t="shared" si="2203"/>
        <v>0</v>
      </c>
      <c r="ET328" s="1058">
        <f t="shared" si="2204"/>
        <v>0</v>
      </c>
      <c r="EU328" s="1058">
        <f t="shared" si="2205"/>
        <v>0</v>
      </c>
      <c r="EV328" s="1058">
        <f t="shared" si="2206"/>
        <v>0</v>
      </c>
      <c r="EW328" s="1058">
        <f t="shared" si="2207"/>
        <v>9</v>
      </c>
      <c r="EX328" s="1058">
        <f t="shared" si="2208"/>
        <v>0</v>
      </c>
      <c r="EY328" s="1058">
        <f t="shared" si="2209"/>
        <v>0</v>
      </c>
      <c r="EZ328" s="1058">
        <f t="shared" si="2210"/>
        <v>0</v>
      </c>
      <c r="FA328" s="1058">
        <f t="shared" si="2211"/>
        <v>0</v>
      </c>
      <c r="FB328" s="1058">
        <f t="shared" si="2212"/>
        <v>0</v>
      </c>
      <c r="FC328" s="1058">
        <f t="shared" si="2213"/>
        <v>0</v>
      </c>
      <c r="FD328" s="1058">
        <f t="shared" si="2214"/>
        <v>0</v>
      </c>
      <c r="FE328" s="1058">
        <f t="shared" si="2215"/>
        <v>0</v>
      </c>
      <c r="FF328" s="1058">
        <f t="shared" si="2216"/>
        <v>0</v>
      </c>
      <c r="FG328" s="1058">
        <f t="shared" si="2217"/>
        <v>0</v>
      </c>
      <c r="FH328" s="1058">
        <f t="shared" si="2218"/>
        <v>0</v>
      </c>
      <c r="FI328" s="1058">
        <f t="shared" si="2219"/>
        <v>0</v>
      </c>
      <c r="FJ328" s="1058">
        <f t="shared" si="2220"/>
        <v>1</v>
      </c>
      <c r="FK328" s="1058">
        <f t="shared" si="2221"/>
        <v>0</v>
      </c>
      <c r="FL328" s="1058">
        <f t="shared" si="2222"/>
        <v>0</v>
      </c>
      <c r="FM328" s="1058">
        <f t="shared" si="2223"/>
        <v>0</v>
      </c>
      <c r="FN328" s="1058">
        <f t="shared" si="2224"/>
        <v>0</v>
      </c>
      <c r="FO328" s="1059">
        <f t="shared" si="2225"/>
        <v>0</v>
      </c>
      <c r="FP328" s="1058">
        <f t="shared" si="2226"/>
        <v>2</v>
      </c>
      <c r="FQ328" s="1058">
        <f t="shared" si="2227"/>
        <v>24</v>
      </c>
      <c r="FR328" s="1058">
        <f t="shared" si="2228"/>
        <v>0</v>
      </c>
      <c r="FS328" s="1058">
        <f t="shared" si="2229"/>
        <v>0</v>
      </c>
      <c r="FT328" s="1058">
        <f t="shared" si="2230"/>
        <v>0</v>
      </c>
      <c r="FU328" s="1058">
        <f t="shared" si="2231"/>
        <v>0</v>
      </c>
      <c r="FV328" s="1058">
        <f t="shared" si="2232"/>
        <v>0</v>
      </c>
      <c r="FW328" s="1058">
        <f t="shared" si="2233"/>
        <v>0</v>
      </c>
      <c r="FX328" s="1058">
        <f t="shared" si="2234"/>
        <v>0</v>
      </c>
      <c r="FY328" s="1058">
        <f t="shared" si="2235"/>
        <v>0</v>
      </c>
      <c r="FZ328" s="1058">
        <f t="shared" si="2236"/>
        <v>0</v>
      </c>
      <c r="GA328" s="1058">
        <f t="shared" si="2237"/>
        <v>0</v>
      </c>
      <c r="GB328" s="1058">
        <f t="shared" si="2238"/>
        <v>0</v>
      </c>
      <c r="GC328" s="1058">
        <f t="shared" si="2239"/>
        <v>0</v>
      </c>
      <c r="GE328" s="1058">
        <v>81</v>
      </c>
      <c r="GF328" s="1058">
        <v>72</v>
      </c>
      <c r="GG328" s="424"/>
      <c r="GH328" s="424"/>
      <c r="GI328" s="424"/>
      <c r="GJ328" s="424"/>
      <c r="GL328" s="559"/>
      <c r="GM328" s="559"/>
      <c r="GN328" s="9"/>
      <c r="GO328" s="17"/>
      <c r="GP328" s="17"/>
      <c r="GQ328" s="406"/>
      <c r="GR328" s="406"/>
    </row>
    <row r="329" spans="1:200" ht="24.95" customHeight="1" x14ac:dyDescent="0.45">
      <c r="A329" s="424"/>
      <c r="B329" s="980" t="s">
        <v>148</v>
      </c>
      <c r="C329" s="981" t="s">
        <v>183</v>
      </c>
      <c r="D329" s="941" t="s">
        <v>51</v>
      </c>
      <c r="E329" s="641" t="s">
        <v>233</v>
      </c>
      <c r="F329" s="641" t="s">
        <v>179</v>
      </c>
      <c r="G329" s="642">
        <v>9</v>
      </c>
      <c r="H329" s="641">
        <v>21</v>
      </c>
      <c r="I329" s="641">
        <v>1</v>
      </c>
      <c r="J329" s="660">
        <v>1</v>
      </c>
      <c r="K329" s="641">
        <f t="shared" ref="K329" si="2676">SUM(J329)*2</f>
        <v>2</v>
      </c>
      <c r="L329" s="650">
        <v>54</v>
      </c>
      <c r="M329" s="643">
        <f t="shared" si="2631"/>
        <v>36</v>
      </c>
      <c r="N329" s="644"/>
      <c r="O329" s="852"/>
      <c r="P329" s="881">
        <v>36</v>
      </c>
      <c r="Q329" s="852">
        <f t="shared" si="2632"/>
        <v>36</v>
      </c>
      <c r="R329" s="881"/>
      <c r="S329" s="852">
        <f t="shared" ref="S329:S331" si="2677">SUM(R329)*J329</f>
        <v>0</v>
      </c>
      <c r="T329" s="881"/>
      <c r="U329" s="882">
        <f t="shared" ref="U329:U331" si="2678">SUM(T329)*K329</f>
        <v>0</v>
      </c>
      <c r="V329" s="881"/>
      <c r="W329" s="882">
        <f t="shared" si="2635"/>
        <v>0</v>
      </c>
      <c r="X329" s="882">
        <v>0</v>
      </c>
      <c r="Y329" s="852">
        <f t="shared" si="2636"/>
        <v>8.1</v>
      </c>
      <c r="Z329" s="881"/>
      <c r="AA329" s="882"/>
      <c r="AB329" s="881"/>
      <c r="AC329" s="852">
        <f>SUM(AB329)*H329/3</f>
        <v>0</v>
      </c>
      <c r="AD329" s="881"/>
      <c r="AE329" s="855">
        <f t="shared" ref="AE329:AE331" si="2679">SUM(AD329*H329*(30+4))</f>
        <v>0</v>
      </c>
      <c r="AF329" s="881"/>
      <c r="AG329" s="882">
        <f t="shared" si="2639"/>
        <v>0</v>
      </c>
      <c r="AH329" s="881"/>
      <c r="AI329" s="882">
        <f t="shared" si="2640"/>
        <v>0</v>
      </c>
      <c r="AJ329" s="881"/>
      <c r="AK329" s="882">
        <f t="shared" ref="AK329:AK331" si="2680">SUM(AJ329*H329*2/3)</f>
        <v>0</v>
      </c>
      <c r="AL329" s="881"/>
      <c r="AM329" s="852">
        <f t="shared" ref="AM329" si="2681">SUM(AL329*H329*1)</f>
        <v>0</v>
      </c>
      <c r="AN329" s="881"/>
      <c r="AO329" s="882">
        <f t="shared" ref="AO329:AO331" si="2682">SUM(AN329*J329*2)</f>
        <v>0</v>
      </c>
      <c r="AP329" s="881"/>
      <c r="AQ329" s="852">
        <f t="shared" si="2644"/>
        <v>0</v>
      </c>
      <c r="AR329" s="881"/>
      <c r="AS329" s="852">
        <f>SUM(J329*AR329*6)</f>
        <v>0</v>
      </c>
      <c r="AT329" s="881"/>
      <c r="AU329" s="882">
        <f t="shared" si="2645"/>
        <v>0</v>
      </c>
      <c r="AV329" s="881"/>
      <c r="AW329" s="882">
        <f>SUM(J329*AV329*6)</f>
        <v>0</v>
      </c>
      <c r="AX329" s="881">
        <v>1</v>
      </c>
      <c r="AY329" s="882">
        <f>AX329*H329/3</f>
        <v>7</v>
      </c>
      <c r="AZ329" s="881"/>
      <c r="BA329" s="882">
        <f t="shared" ref="BA329:BA331" si="2683">SUM(AZ329*K329*5*6)</f>
        <v>0</v>
      </c>
      <c r="BB329" s="881"/>
      <c r="BC329" s="882">
        <f t="shared" ref="BC329:BC331" si="2684">SUM(BB329*K329*4*6)</f>
        <v>0</v>
      </c>
      <c r="BD329" s="881"/>
      <c r="BE329" s="882">
        <f t="shared" si="2649"/>
        <v>0</v>
      </c>
      <c r="BF329" s="882">
        <f t="shared" si="2650"/>
        <v>51.1</v>
      </c>
      <c r="BG329" s="882">
        <f t="shared" si="2651"/>
        <v>43</v>
      </c>
      <c r="BH329" s="84"/>
      <c r="BI329" s="424"/>
      <c r="BJ329" s="424"/>
      <c r="BK329" s="424"/>
      <c r="BL329" s="424"/>
      <c r="BM329" s="424"/>
      <c r="BN329" s="978" t="s">
        <v>148</v>
      </c>
      <c r="BO329" s="979" t="s">
        <v>182</v>
      </c>
      <c r="BP329" s="940" t="s">
        <v>51</v>
      </c>
      <c r="BQ329" s="646" t="s">
        <v>233</v>
      </c>
      <c r="BR329" s="646" t="s">
        <v>388</v>
      </c>
      <c r="BS329" s="647">
        <v>10</v>
      </c>
      <c r="BT329" s="646">
        <v>52</v>
      </c>
      <c r="BU329" s="646">
        <v>1</v>
      </c>
      <c r="BV329" s="660">
        <v>2</v>
      </c>
      <c r="BW329" s="660">
        <f t="shared" si="2652"/>
        <v>4</v>
      </c>
      <c r="BX329" s="658">
        <v>26</v>
      </c>
      <c r="BY329" s="648">
        <f t="shared" si="2653"/>
        <v>18</v>
      </c>
      <c r="BZ329" s="649"/>
      <c r="CA329" s="767"/>
      <c r="CB329" s="796">
        <v>18</v>
      </c>
      <c r="CC329" s="767">
        <f t="shared" si="2655"/>
        <v>36</v>
      </c>
      <c r="CD329" s="796"/>
      <c r="CE329" s="767">
        <f t="shared" si="2656"/>
        <v>0</v>
      </c>
      <c r="CF329" s="785"/>
      <c r="CG329" s="786">
        <f t="shared" si="2657"/>
        <v>0</v>
      </c>
      <c r="CH329" s="785"/>
      <c r="CI329" s="786">
        <f t="shared" si="2658"/>
        <v>0</v>
      </c>
      <c r="CJ329" s="786">
        <v>0</v>
      </c>
      <c r="CK329" s="767">
        <f t="shared" si="2660"/>
        <v>7.8</v>
      </c>
      <c r="CL329" s="785"/>
      <c r="CM329" s="786"/>
      <c r="CN329" s="785"/>
      <c r="CO329" s="767">
        <f>SUM(CN329)*BT329/3</f>
        <v>0</v>
      </c>
      <c r="CP329" s="785"/>
      <c r="CQ329" s="770">
        <f t="shared" si="2662"/>
        <v>0</v>
      </c>
      <c r="CR329" s="785"/>
      <c r="CS329" s="786">
        <f t="shared" si="2663"/>
        <v>0</v>
      </c>
      <c r="CT329" s="785"/>
      <c r="CU329" s="786">
        <f t="shared" si="2664"/>
        <v>0</v>
      </c>
      <c r="CV329" s="785"/>
      <c r="CW329" s="786">
        <f t="shared" si="2665"/>
        <v>0</v>
      </c>
      <c r="CX329" s="785"/>
      <c r="CY329" s="767">
        <f t="shared" ref="CY329" si="2685">SUM(CX329*BT329*1)</f>
        <v>0</v>
      </c>
      <c r="CZ329" s="785"/>
      <c r="DA329" s="786">
        <f t="shared" si="2666"/>
        <v>0</v>
      </c>
      <c r="DB329" s="785"/>
      <c r="DC329" s="767">
        <f t="shared" si="2667"/>
        <v>0</v>
      </c>
      <c r="DD329" s="785"/>
      <c r="DE329" s="786">
        <f t="shared" ref="DE329" si="2686">SUM(BV329*DD329*6)</f>
        <v>0</v>
      </c>
      <c r="DF329" s="785"/>
      <c r="DG329" s="786">
        <f t="shared" si="2668"/>
        <v>0</v>
      </c>
      <c r="DH329" s="785"/>
      <c r="DI329" s="786">
        <f t="shared" si="2669"/>
        <v>0</v>
      </c>
      <c r="DJ329" s="785">
        <v>1</v>
      </c>
      <c r="DK329" s="786">
        <f>DJ329*BV329*8</f>
        <v>16</v>
      </c>
      <c r="DL329" s="785"/>
      <c r="DM329" s="786">
        <f t="shared" si="2671"/>
        <v>0</v>
      </c>
      <c r="DN329" s="785"/>
      <c r="DO329" s="786">
        <f t="shared" si="2672"/>
        <v>0</v>
      </c>
      <c r="DP329" s="785"/>
      <c r="DQ329" s="786">
        <f>SUM(DP329*50)</f>
        <v>0</v>
      </c>
      <c r="DR329" s="786">
        <f t="shared" si="2674"/>
        <v>59.8</v>
      </c>
      <c r="DS329" s="786">
        <f t="shared" si="2675"/>
        <v>52</v>
      </c>
      <c r="DT329" s="84"/>
      <c r="DU329" s="424"/>
      <c r="DV329" s="424"/>
      <c r="DW329" s="424"/>
      <c r="DX329" s="424"/>
      <c r="DY329" s="424"/>
      <c r="DZ329" s="971"/>
      <c r="EA329" s="972"/>
      <c r="EB329" s="611"/>
      <c r="EC329" s="424"/>
      <c r="ED329" s="424"/>
      <c r="EE329" s="424"/>
      <c r="EF329" s="424"/>
      <c r="EG329" s="424"/>
      <c r="EH329" s="424"/>
      <c r="EI329" s="424"/>
      <c r="EJ329" s="429">
        <f t="shared" si="2194"/>
        <v>80</v>
      </c>
      <c r="EK329" s="429">
        <f t="shared" si="2195"/>
        <v>54</v>
      </c>
      <c r="EL329" s="429">
        <f t="shared" si="2196"/>
        <v>0</v>
      </c>
      <c r="EM329" s="1058">
        <f t="shared" si="2197"/>
        <v>0</v>
      </c>
      <c r="EN329" s="1058">
        <f t="shared" si="2198"/>
        <v>54</v>
      </c>
      <c r="EO329" s="1058">
        <f t="shared" si="2199"/>
        <v>72</v>
      </c>
      <c r="EP329" s="1058">
        <f t="shared" si="2200"/>
        <v>0</v>
      </c>
      <c r="EQ329" s="1058">
        <f t="shared" si="2201"/>
        <v>0</v>
      </c>
      <c r="ER329" s="1058">
        <f t="shared" si="2202"/>
        <v>0</v>
      </c>
      <c r="ES329" s="1058">
        <f t="shared" si="2203"/>
        <v>0</v>
      </c>
      <c r="ET329" s="1058">
        <f t="shared" si="2204"/>
        <v>0</v>
      </c>
      <c r="EU329" s="1058">
        <f t="shared" si="2205"/>
        <v>0</v>
      </c>
      <c r="EV329" s="1058">
        <f t="shared" si="2206"/>
        <v>0</v>
      </c>
      <c r="EW329" s="1058">
        <f t="shared" si="2207"/>
        <v>15.899999999999999</v>
      </c>
      <c r="EX329" s="1058">
        <f t="shared" si="2208"/>
        <v>0</v>
      </c>
      <c r="EY329" s="1058">
        <f t="shared" si="2209"/>
        <v>0</v>
      </c>
      <c r="EZ329" s="1058">
        <f t="shared" si="2210"/>
        <v>0</v>
      </c>
      <c r="FA329" s="1058">
        <f t="shared" si="2211"/>
        <v>0</v>
      </c>
      <c r="FB329" s="1058">
        <f t="shared" si="2212"/>
        <v>0</v>
      </c>
      <c r="FC329" s="1058">
        <f t="shared" si="2213"/>
        <v>0</v>
      </c>
      <c r="FD329" s="1058">
        <f t="shared" si="2214"/>
        <v>0</v>
      </c>
      <c r="FE329" s="1058">
        <f t="shared" si="2215"/>
        <v>0</v>
      </c>
      <c r="FF329" s="1058">
        <f t="shared" si="2216"/>
        <v>0</v>
      </c>
      <c r="FG329" s="1058">
        <f t="shared" si="2217"/>
        <v>0</v>
      </c>
      <c r="FH329" s="1058">
        <f t="shared" si="2218"/>
        <v>0</v>
      </c>
      <c r="FI329" s="1058">
        <f t="shared" si="2219"/>
        <v>0</v>
      </c>
      <c r="FJ329" s="1058">
        <f t="shared" si="2220"/>
        <v>0</v>
      </c>
      <c r="FK329" s="1058">
        <f t="shared" si="2221"/>
        <v>0</v>
      </c>
      <c r="FL329" s="1058">
        <f t="shared" si="2222"/>
        <v>0</v>
      </c>
      <c r="FM329" s="1058">
        <f t="shared" si="2223"/>
        <v>0</v>
      </c>
      <c r="FN329" s="1058">
        <f t="shared" si="2224"/>
        <v>0</v>
      </c>
      <c r="FO329" s="1059">
        <f t="shared" si="2225"/>
        <v>0</v>
      </c>
      <c r="FP329" s="1058">
        <f t="shared" si="2226"/>
        <v>0</v>
      </c>
      <c r="FQ329" s="1058">
        <f t="shared" si="2227"/>
        <v>0</v>
      </c>
      <c r="FR329" s="1058">
        <f t="shared" si="2228"/>
        <v>0</v>
      </c>
      <c r="FS329" s="1058">
        <f t="shared" si="2229"/>
        <v>0</v>
      </c>
      <c r="FT329" s="1058">
        <f t="shared" si="2230"/>
        <v>0</v>
      </c>
      <c r="FU329" s="1058">
        <f t="shared" si="2231"/>
        <v>0</v>
      </c>
      <c r="FV329" s="1058">
        <f t="shared" si="2232"/>
        <v>2</v>
      </c>
      <c r="FW329" s="1058">
        <f t="shared" si="2233"/>
        <v>23</v>
      </c>
      <c r="FX329" s="1058">
        <f t="shared" si="2234"/>
        <v>0</v>
      </c>
      <c r="FY329" s="1058">
        <f t="shared" si="2235"/>
        <v>0</v>
      </c>
      <c r="FZ329" s="1058">
        <f t="shared" si="2236"/>
        <v>0</v>
      </c>
      <c r="GA329" s="1058">
        <f t="shared" si="2237"/>
        <v>0</v>
      </c>
      <c r="GB329" s="1058">
        <f t="shared" si="2238"/>
        <v>0</v>
      </c>
      <c r="GC329" s="1058">
        <f t="shared" si="2239"/>
        <v>0</v>
      </c>
      <c r="GE329" s="1058">
        <v>110.9</v>
      </c>
      <c r="GF329" s="1058">
        <v>95</v>
      </c>
      <c r="GG329" s="424"/>
      <c r="GH329" s="424"/>
      <c r="GI329" s="424"/>
      <c r="GJ329" s="424"/>
      <c r="GL329" s="559"/>
      <c r="GM329" s="559"/>
      <c r="GN329" s="9"/>
      <c r="GO329" s="17"/>
      <c r="GP329" s="17"/>
      <c r="GQ329" s="406"/>
      <c r="GR329" s="406"/>
    </row>
    <row r="330" spans="1:200" ht="24.95" customHeight="1" x14ac:dyDescent="0.45">
      <c r="A330" s="424"/>
      <c r="B330" s="976" t="s">
        <v>148</v>
      </c>
      <c r="C330" s="977" t="s">
        <v>182</v>
      </c>
      <c r="D330" s="939" t="s">
        <v>101</v>
      </c>
      <c r="E330" s="635" t="s">
        <v>233</v>
      </c>
      <c r="F330" s="635" t="s">
        <v>493</v>
      </c>
      <c r="G330" s="636">
        <v>5</v>
      </c>
      <c r="H330" s="635">
        <v>94</v>
      </c>
      <c r="I330" s="635">
        <v>1</v>
      </c>
      <c r="J330" s="660">
        <v>4</v>
      </c>
      <c r="K330" s="635">
        <f>J330*2</f>
        <v>8</v>
      </c>
      <c r="L330" s="634">
        <v>18</v>
      </c>
      <c r="M330" s="637">
        <f t="shared" si="2631"/>
        <v>12</v>
      </c>
      <c r="N330" s="639"/>
      <c r="O330" s="852"/>
      <c r="P330" s="877">
        <v>6</v>
      </c>
      <c r="Q330" s="852">
        <f t="shared" si="2632"/>
        <v>24</v>
      </c>
      <c r="R330" s="877">
        <v>6</v>
      </c>
      <c r="S330" s="852">
        <f t="shared" si="2677"/>
        <v>24</v>
      </c>
      <c r="T330" s="877"/>
      <c r="U330" s="878">
        <f t="shared" si="2678"/>
        <v>0</v>
      </c>
      <c r="V330" s="877"/>
      <c r="W330" s="878">
        <f t="shared" si="2635"/>
        <v>0</v>
      </c>
      <c r="X330" s="878">
        <f>SUM(J330*AX330*2+K330*AZ330*2)</f>
        <v>0</v>
      </c>
      <c r="Y330" s="852">
        <f t="shared" si="2636"/>
        <v>10.8</v>
      </c>
      <c r="Z330" s="877"/>
      <c r="AA330" s="878"/>
      <c r="AB330" s="877"/>
      <c r="AC330" s="852">
        <f t="shared" ref="AC330" si="2687">SUM(AB330)*3*H330/5</f>
        <v>0</v>
      </c>
      <c r="AD330" s="877"/>
      <c r="AE330" s="855">
        <f t="shared" si="2679"/>
        <v>0</v>
      </c>
      <c r="AF330" s="877"/>
      <c r="AG330" s="878">
        <f t="shared" si="2639"/>
        <v>0</v>
      </c>
      <c r="AH330" s="877"/>
      <c r="AI330" s="878">
        <f t="shared" si="2640"/>
        <v>0</v>
      </c>
      <c r="AJ330" s="877"/>
      <c r="AK330" s="878">
        <f t="shared" si="2680"/>
        <v>0</v>
      </c>
      <c r="AL330" s="877">
        <v>1</v>
      </c>
      <c r="AM330" s="852">
        <f>SUM(AL330*H330*2)</f>
        <v>188</v>
      </c>
      <c r="AN330" s="877"/>
      <c r="AO330" s="878">
        <f t="shared" si="2682"/>
        <v>0</v>
      </c>
      <c r="AP330" s="877"/>
      <c r="AQ330" s="852">
        <f t="shared" si="2644"/>
        <v>0</v>
      </c>
      <c r="AR330" s="877">
        <v>1</v>
      </c>
      <c r="AS330" s="852">
        <f>SUM(J330*AR330*6)</f>
        <v>24</v>
      </c>
      <c r="AT330" s="858"/>
      <c r="AU330" s="854">
        <f t="shared" si="2645"/>
        <v>0</v>
      </c>
      <c r="AV330" s="877"/>
      <c r="AW330" s="878">
        <f t="shared" ref="AW330" si="2688">SUM(J330*AV330*6)</f>
        <v>0</v>
      </c>
      <c r="AX330" s="877"/>
      <c r="AY330" s="878">
        <f>SUM(J330*AX330*8)</f>
        <v>0</v>
      </c>
      <c r="AZ330" s="877"/>
      <c r="BA330" s="878">
        <f t="shared" si="2683"/>
        <v>0</v>
      </c>
      <c r="BB330" s="877"/>
      <c r="BC330" s="878">
        <f t="shared" si="2684"/>
        <v>0</v>
      </c>
      <c r="BD330" s="877"/>
      <c r="BE330" s="878">
        <f t="shared" si="2649"/>
        <v>0</v>
      </c>
      <c r="BF330" s="854">
        <f t="shared" si="2650"/>
        <v>270.8</v>
      </c>
      <c r="BG330" s="854">
        <f t="shared" si="2651"/>
        <v>72</v>
      </c>
      <c r="BH330" s="84"/>
      <c r="BI330" s="49"/>
      <c r="BJ330" s="424"/>
      <c r="BK330" s="424"/>
      <c r="BL330" s="424"/>
      <c r="BM330" s="424"/>
      <c r="BN330" s="1001" t="s">
        <v>175</v>
      </c>
      <c r="BO330" s="1002" t="s">
        <v>182</v>
      </c>
      <c r="BP330" s="948" t="s">
        <v>51</v>
      </c>
      <c r="BQ330" s="249" t="s">
        <v>233</v>
      </c>
      <c r="BR330" s="249" t="s">
        <v>137</v>
      </c>
      <c r="BS330" s="252">
        <v>12</v>
      </c>
      <c r="BT330" s="249">
        <v>3</v>
      </c>
      <c r="BU330" s="249">
        <v>1</v>
      </c>
      <c r="BV330" s="563">
        <v>1</v>
      </c>
      <c r="BW330" s="563">
        <v>1</v>
      </c>
      <c r="BX330" s="253"/>
      <c r="BY330" s="250">
        <f>SUM(BZ330+CB330+CD330+CF330+CH330)</f>
        <v>0</v>
      </c>
      <c r="BZ330" s="251"/>
      <c r="CA330" s="774"/>
      <c r="CB330" s="808"/>
      <c r="CC330" s="774"/>
      <c r="CD330" s="808"/>
      <c r="CE330" s="774"/>
      <c r="CF330" s="797"/>
      <c r="CG330" s="798"/>
      <c r="CH330" s="797"/>
      <c r="CI330" s="798"/>
      <c r="CJ330" s="798"/>
      <c r="CK330" s="784"/>
      <c r="CL330" s="797"/>
      <c r="CM330" s="798"/>
      <c r="CN330" s="797"/>
      <c r="CO330" s="774"/>
      <c r="CP330" s="797"/>
      <c r="CQ330" s="777"/>
      <c r="CR330" s="797"/>
      <c r="CS330" s="798"/>
      <c r="CT330" s="797"/>
      <c r="CU330" s="798"/>
      <c r="CV330" s="797"/>
      <c r="CW330" s="798"/>
      <c r="CX330" s="797"/>
      <c r="CY330" s="774"/>
      <c r="CZ330" s="797"/>
      <c r="DA330" s="798"/>
      <c r="DB330" s="797"/>
      <c r="DC330" s="774"/>
      <c r="DD330" s="797"/>
      <c r="DE330" s="798"/>
      <c r="DF330" s="778"/>
      <c r="DG330" s="779"/>
      <c r="DH330" s="797"/>
      <c r="DI330" s="798"/>
      <c r="DJ330" s="797"/>
      <c r="DK330" s="798"/>
      <c r="DL330" s="797">
        <v>1</v>
      </c>
      <c r="DM330" s="798">
        <v>8</v>
      </c>
      <c r="DN330" s="797"/>
      <c r="DO330" s="798">
        <f>SUM(DN330*BW330*4*6)</f>
        <v>0</v>
      </c>
      <c r="DP330" s="797"/>
      <c r="DQ330" s="798">
        <f>SUM(DP330*50)</f>
        <v>0</v>
      </c>
      <c r="DR330" s="779">
        <f t="shared" si="2674"/>
        <v>8</v>
      </c>
      <c r="DS330" s="779">
        <f t="shared" si="2675"/>
        <v>8</v>
      </c>
      <c r="DT330" s="84"/>
      <c r="DU330" s="424"/>
      <c r="DV330" s="424"/>
      <c r="DW330" s="424"/>
      <c r="DX330" s="424"/>
      <c r="DY330" s="424"/>
      <c r="DZ330" s="971"/>
      <c r="EA330" s="972"/>
      <c r="EB330" s="611"/>
      <c r="EC330" s="424"/>
      <c r="ED330" s="424"/>
      <c r="EE330" s="424"/>
      <c r="EF330" s="424"/>
      <c r="EG330" s="424"/>
      <c r="EH330" s="424"/>
      <c r="EI330" s="424"/>
      <c r="EJ330" s="429">
        <f t="shared" ref="EJ330:EJ393" si="2689">SUM(BX330+L330)</f>
        <v>18</v>
      </c>
      <c r="EK330" s="429">
        <f t="shared" ref="EK330:EK393" si="2690">SUM(BY330+M330)</f>
        <v>12</v>
      </c>
      <c r="EL330" s="429">
        <f t="shared" ref="EL330:EL393" si="2691">SUM(BZ330+N330)</f>
        <v>0</v>
      </c>
      <c r="EM330" s="1058">
        <f t="shared" ref="EM330:EM393" si="2692">SUM(CA330+O330)</f>
        <v>0</v>
      </c>
      <c r="EN330" s="1058">
        <f t="shared" ref="EN330:EN393" si="2693">SUM(CB330+P330)</f>
        <v>6</v>
      </c>
      <c r="EO330" s="1058">
        <f t="shared" ref="EO330:EO393" si="2694">SUM(CC330+Q330)</f>
        <v>24</v>
      </c>
      <c r="EP330" s="1058">
        <f t="shared" ref="EP330:EP393" si="2695">SUM(CD330+R330)</f>
        <v>6</v>
      </c>
      <c r="EQ330" s="1058">
        <f t="shared" ref="EQ330:EQ393" si="2696">SUM(CE330+S330)</f>
        <v>24</v>
      </c>
      <c r="ER330" s="1058">
        <f t="shared" ref="ER330:ER393" si="2697">SUM(CF330+T330)</f>
        <v>0</v>
      </c>
      <c r="ES330" s="1058">
        <f t="shared" ref="ES330:ES393" si="2698">SUM(CG330+U330)</f>
        <v>0</v>
      </c>
      <c r="ET330" s="1058">
        <f t="shared" ref="ET330:ET393" si="2699">SUM(CH330+V330)</f>
        <v>0</v>
      </c>
      <c r="EU330" s="1058">
        <f t="shared" ref="EU330:EU393" si="2700">SUM(CI330+W330)</f>
        <v>0</v>
      </c>
      <c r="EV330" s="1058">
        <f t="shared" ref="EV330:EV393" si="2701">SUM(CJ330+X330)</f>
        <v>0</v>
      </c>
      <c r="EW330" s="1058">
        <f t="shared" ref="EW330:EW393" si="2702">SUM(CK330+Y330)</f>
        <v>10.8</v>
      </c>
      <c r="EX330" s="1058">
        <f t="shared" ref="EX330:EX393" si="2703">SUM(CL330+Z330)</f>
        <v>0</v>
      </c>
      <c r="EY330" s="1058">
        <f t="shared" ref="EY330:EY393" si="2704">SUM(CM330+AA330)</f>
        <v>0</v>
      </c>
      <c r="EZ330" s="1058">
        <f t="shared" ref="EZ330:EZ393" si="2705">SUM(CN330+AB330)</f>
        <v>0</v>
      </c>
      <c r="FA330" s="1058">
        <f t="shared" ref="FA330:FA393" si="2706">SUM(CO330+AC330)</f>
        <v>0</v>
      </c>
      <c r="FB330" s="1058">
        <f t="shared" ref="FB330:FB393" si="2707">SUM(CP330+AD330)</f>
        <v>0</v>
      </c>
      <c r="FC330" s="1058">
        <f t="shared" ref="FC330:FC393" si="2708">SUM(CQ330+AE330)</f>
        <v>0</v>
      </c>
      <c r="FD330" s="1058">
        <f t="shared" ref="FD330:FD393" si="2709">SUM(CR330+AF330)</f>
        <v>0</v>
      </c>
      <c r="FE330" s="1058">
        <f t="shared" ref="FE330:FE393" si="2710">SUM(CS330+AG330)</f>
        <v>0</v>
      </c>
      <c r="FF330" s="1058">
        <f t="shared" ref="FF330:FF393" si="2711">SUM(CT330+AH330)</f>
        <v>0</v>
      </c>
      <c r="FG330" s="1058">
        <f t="shared" ref="FG330:FG393" si="2712">SUM(CU330+AI330)</f>
        <v>0</v>
      </c>
      <c r="FH330" s="1058">
        <f t="shared" ref="FH330:FH393" si="2713">SUM(CV330+AJ330)</f>
        <v>0</v>
      </c>
      <c r="FI330" s="1058">
        <f t="shared" ref="FI330:FI393" si="2714">SUM(CW330+AK330)</f>
        <v>0</v>
      </c>
      <c r="FJ330" s="1058">
        <f t="shared" ref="FJ330:FJ393" si="2715">SUM(CX330+AL330)</f>
        <v>1</v>
      </c>
      <c r="FK330" s="1058">
        <f t="shared" ref="FK330:FK393" si="2716">SUM(CY330+AM330)</f>
        <v>188</v>
      </c>
      <c r="FL330" s="1058">
        <f t="shared" ref="FL330:FL393" si="2717">SUM(CZ330+AN330)</f>
        <v>0</v>
      </c>
      <c r="FM330" s="1058">
        <f t="shared" ref="FM330:FM393" si="2718">SUM(DA330+AO330)</f>
        <v>0</v>
      </c>
      <c r="FN330" s="1058">
        <f t="shared" ref="FN330:FN393" si="2719">SUM(DB330+AP330)</f>
        <v>0</v>
      </c>
      <c r="FO330" s="1059">
        <f t="shared" ref="FO330:FO393" si="2720">SUM(DC330+AQ330)</f>
        <v>0</v>
      </c>
      <c r="FP330" s="1058">
        <f t="shared" ref="FP330:FP393" si="2721">SUM(DD330+AR330)</f>
        <v>1</v>
      </c>
      <c r="FQ330" s="1058">
        <f t="shared" ref="FQ330:FQ393" si="2722">SUM(DE330+AS330)</f>
        <v>24</v>
      </c>
      <c r="FR330" s="1058">
        <f t="shared" ref="FR330:FR393" si="2723">SUM(DF330+AT330)</f>
        <v>0</v>
      </c>
      <c r="FS330" s="1058">
        <f t="shared" ref="FS330:FS393" si="2724">SUM(DG330+AU330)</f>
        <v>0</v>
      </c>
      <c r="FT330" s="1058">
        <f t="shared" ref="FT330:FT393" si="2725">SUM(DH330+AV330)</f>
        <v>0</v>
      </c>
      <c r="FU330" s="1058">
        <f t="shared" ref="FU330:FU393" si="2726">SUM(DI330+AW330)</f>
        <v>0</v>
      </c>
      <c r="FV330" s="1058">
        <f t="shared" ref="FV330:FV393" si="2727">SUM(DJ330+AX330)</f>
        <v>0</v>
      </c>
      <c r="FW330" s="1058">
        <f t="shared" ref="FW330:FW393" si="2728">SUM(DK330+AY330)</f>
        <v>0</v>
      </c>
      <c r="FX330" s="1058">
        <f t="shared" ref="FX330:FX393" si="2729">SUM(DL330+AZ330)</f>
        <v>1</v>
      </c>
      <c r="FY330" s="1058">
        <f t="shared" ref="FY330:FY393" si="2730">SUM(DM330+BA330)</f>
        <v>8</v>
      </c>
      <c r="FZ330" s="1058">
        <f t="shared" ref="FZ330:FZ393" si="2731">SUM(DN330+BB330)</f>
        <v>0</v>
      </c>
      <c r="GA330" s="1058">
        <f t="shared" ref="GA330:GA393" si="2732">SUM(DO330+BC330)</f>
        <v>0</v>
      </c>
      <c r="GB330" s="1058">
        <f t="shared" ref="GB330:GB393" si="2733">SUM(DP330+BD330)</f>
        <v>0</v>
      </c>
      <c r="GC330" s="1058">
        <f t="shared" ref="GC330:GC393" si="2734">SUM(DQ330+BE330)</f>
        <v>0</v>
      </c>
      <c r="GE330" s="1058">
        <v>278.8</v>
      </c>
      <c r="GF330" s="1058">
        <v>80</v>
      </c>
      <c r="GG330" s="424"/>
      <c r="GH330" s="424"/>
      <c r="GI330" s="424"/>
      <c r="GJ330" s="424"/>
      <c r="GL330" s="559"/>
      <c r="GM330" s="559"/>
      <c r="GN330" s="9"/>
      <c r="GO330" s="17"/>
      <c r="GP330" s="17"/>
      <c r="GQ330" s="406"/>
      <c r="GR330" s="406"/>
    </row>
    <row r="331" spans="1:200" ht="24.95" customHeight="1" x14ac:dyDescent="0.45">
      <c r="A331" s="424"/>
      <c r="B331" s="978" t="s">
        <v>148</v>
      </c>
      <c r="C331" s="979" t="s">
        <v>182</v>
      </c>
      <c r="D331" s="940" t="s">
        <v>51</v>
      </c>
      <c r="E331" s="646" t="s">
        <v>233</v>
      </c>
      <c r="F331" s="646" t="s">
        <v>331</v>
      </c>
      <c r="G331" s="647">
        <v>7</v>
      </c>
      <c r="H331" s="646">
        <v>66</v>
      </c>
      <c r="I331" s="646">
        <v>1</v>
      </c>
      <c r="J331" s="660">
        <v>3</v>
      </c>
      <c r="K331" s="646">
        <f>SUM(J331)*2</f>
        <v>6</v>
      </c>
      <c r="L331" s="645">
        <v>16</v>
      </c>
      <c r="M331" s="648">
        <f t="shared" si="2631"/>
        <v>10</v>
      </c>
      <c r="N331" s="649"/>
      <c r="O331" s="852"/>
      <c r="P331" s="879">
        <v>10</v>
      </c>
      <c r="Q331" s="852">
        <f t="shared" si="2632"/>
        <v>30</v>
      </c>
      <c r="R331" s="879"/>
      <c r="S331" s="852">
        <f t="shared" si="2677"/>
        <v>0</v>
      </c>
      <c r="T331" s="879"/>
      <c r="U331" s="880">
        <f t="shared" si="2678"/>
        <v>0</v>
      </c>
      <c r="V331" s="879"/>
      <c r="W331" s="880">
        <f t="shared" si="2635"/>
        <v>0</v>
      </c>
      <c r="X331" s="880">
        <f>SUM(J331*AX331*2+K331*AZ331*2)</f>
        <v>0</v>
      </c>
      <c r="Y331" s="852">
        <f t="shared" si="2636"/>
        <v>7.1999999999999993</v>
      </c>
      <c r="Z331" s="879"/>
      <c r="AA331" s="880"/>
      <c r="AB331" s="879"/>
      <c r="AC331" s="852">
        <f>SUM(AB331)*3*H331/5</f>
        <v>0</v>
      </c>
      <c r="AD331" s="879"/>
      <c r="AE331" s="855">
        <f t="shared" si="2679"/>
        <v>0</v>
      </c>
      <c r="AF331" s="879"/>
      <c r="AG331" s="880">
        <f t="shared" si="2639"/>
        <v>0</v>
      </c>
      <c r="AH331" s="879"/>
      <c r="AI331" s="880">
        <f t="shared" si="2640"/>
        <v>0</v>
      </c>
      <c r="AJ331" s="879"/>
      <c r="AK331" s="880">
        <f t="shared" si="2680"/>
        <v>0</v>
      </c>
      <c r="AL331" s="879">
        <v>1</v>
      </c>
      <c r="AM331" s="852">
        <f>SUM(AL331*H331*2)</f>
        <v>132</v>
      </c>
      <c r="AN331" s="879"/>
      <c r="AO331" s="880">
        <f t="shared" si="2682"/>
        <v>0</v>
      </c>
      <c r="AP331" s="879"/>
      <c r="AQ331" s="852">
        <f t="shared" si="2644"/>
        <v>0</v>
      </c>
      <c r="AR331" s="879">
        <v>1</v>
      </c>
      <c r="AS331" s="852">
        <f>AR331*J331*6</f>
        <v>18</v>
      </c>
      <c r="AT331" s="879"/>
      <c r="AU331" s="880">
        <f t="shared" si="2645"/>
        <v>0</v>
      </c>
      <c r="AV331" s="879"/>
      <c r="AW331" s="880">
        <f>SUM(J331*AV331*6)</f>
        <v>0</v>
      </c>
      <c r="AX331" s="879"/>
      <c r="AY331" s="880">
        <f>SUM(J331*AX331*8)</f>
        <v>0</v>
      </c>
      <c r="AZ331" s="879"/>
      <c r="BA331" s="880">
        <f t="shared" si="2683"/>
        <v>0</v>
      </c>
      <c r="BB331" s="879"/>
      <c r="BC331" s="880">
        <f t="shared" si="2684"/>
        <v>0</v>
      </c>
      <c r="BD331" s="879"/>
      <c r="BE331" s="880">
        <f t="shared" si="2649"/>
        <v>0</v>
      </c>
      <c r="BF331" s="880">
        <f t="shared" si="2650"/>
        <v>187.2</v>
      </c>
      <c r="BG331" s="880">
        <f t="shared" si="2651"/>
        <v>48</v>
      </c>
      <c r="BH331" s="84"/>
      <c r="BI331" s="49"/>
      <c r="BJ331" s="49"/>
      <c r="BK331" s="49"/>
      <c r="BL331" s="49"/>
      <c r="BM331" s="424"/>
      <c r="BN331" s="955" t="s">
        <v>436</v>
      </c>
      <c r="BO331" s="956" t="s">
        <v>183</v>
      </c>
      <c r="BP331" s="932" t="s">
        <v>51</v>
      </c>
      <c r="BQ331" s="160" t="s">
        <v>233</v>
      </c>
      <c r="BR331" s="160" t="s">
        <v>242</v>
      </c>
      <c r="BS331" s="160">
        <v>12</v>
      </c>
      <c r="BT331" s="160">
        <v>21</v>
      </c>
      <c r="BU331" s="160">
        <v>1</v>
      </c>
      <c r="BV331" s="563">
        <v>1</v>
      </c>
      <c r="BW331" s="563">
        <f>SUM(BV331)*2</f>
        <v>2</v>
      </c>
      <c r="BX331" s="261"/>
      <c r="BY331" s="259">
        <f>SUM(BZ331+CB331+CD331+CF331+CH331)</f>
        <v>0</v>
      </c>
      <c r="BZ331" s="258"/>
      <c r="CA331" s="774"/>
      <c r="CB331" s="808"/>
      <c r="CC331" s="774"/>
      <c r="CD331" s="808"/>
      <c r="CE331" s="774"/>
      <c r="CF331" s="775"/>
      <c r="CG331" s="776"/>
      <c r="CH331" s="775"/>
      <c r="CI331" s="776"/>
      <c r="CJ331" s="776"/>
      <c r="CK331" s="774"/>
      <c r="CL331" s="775"/>
      <c r="CM331" s="776"/>
      <c r="CN331" s="775"/>
      <c r="CO331" s="784"/>
      <c r="CP331" s="775"/>
      <c r="CQ331" s="783"/>
      <c r="CR331" s="775"/>
      <c r="CS331" s="776"/>
      <c r="CT331" s="775"/>
      <c r="CU331" s="776"/>
      <c r="CV331" s="775"/>
      <c r="CW331" s="776"/>
      <c r="CX331" s="775"/>
      <c r="CY331" s="774"/>
      <c r="CZ331" s="775"/>
      <c r="DA331" s="776"/>
      <c r="DB331" s="775">
        <v>1</v>
      </c>
      <c r="DC331" s="774">
        <f>DB331*42/3</f>
        <v>14</v>
      </c>
      <c r="DD331" s="775"/>
      <c r="DE331" s="776"/>
      <c r="DF331" s="778"/>
      <c r="DG331" s="779"/>
      <c r="DH331" s="775"/>
      <c r="DI331" s="776"/>
      <c r="DJ331" s="775"/>
      <c r="DK331" s="776"/>
      <c r="DL331" s="775"/>
      <c r="DM331" s="776"/>
      <c r="DN331" s="775"/>
      <c r="DO331" s="776"/>
      <c r="DP331" s="775"/>
      <c r="DQ331" s="776"/>
      <c r="DR331" s="779">
        <f t="shared" si="2674"/>
        <v>14</v>
      </c>
      <c r="DS331" s="779">
        <f t="shared" si="2675"/>
        <v>14</v>
      </c>
      <c r="DT331" s="84"/>
      <c r="DU331" s="424"/>
      <c r="DV331" s="424"/>
      <c r="DW331" s="424"/>
      <c r="DX331" s="424"/>
      <c r="DY331" s="424"/>
      <c r="DZ331" s="971"/>
      <c r="EA331" s="972"/>
      <c r="EB331" s="611"/>
      <c r="EC331" s="424"/>
      <c r="ED331" s="424"/>
      <c r="EE331" s="424"/>
      <c r="EF331" s="424"/>
      <c r="EG331" s="424"/>
      <c r="EH331" s="424"/>
      <c r="EI331" s="424"/>
      <c r="EJ331" s="429">
        <f t="shared" si="2689"/>
        <v>16</v>
      </c>
      <c r="EK331" s="429">
        <f t="shared" si="2690"/>
        <v>10</v>
      </c>
      <c r="EL331" s="429">
        <f t="shared" si="2691"/>
        <v>0</v>
      </c>
      <c r="EM331" s="1058">
        <f t="shared" si="2692"/>
        <v>0</v>
      </c>
      <c r="EN331" s="1058">
        <f t="shared" si="2693"/>
        <v>10</v>
      </c>
      <c r="EO331" s="1058">
        <f t="shared" si="2694"/>
        <v>30</v>
      </c>
      <c r="EP331" s="1058">
        <f t="shared" si="2695"/>
        <v>0</v>
      </c>
      <c r="EQ331" s="1058">
        <f t="shared" si="2696"/>
        <v>0</v>
      </c>
      <c r="ER331" s="1058">
        <f t="shared" si="2697"/>
        <v>0</v>
      </c>
      <c r="ES331" s="1058">
        <f t="shared" si="2698"/>
        <v>0</v>
      </c>
      <c r="ET331" s="1058">
        <f t="shared" si="2699"/>
        <v>0</v>
      </c>
      <c r="EU331" s="1058">
        <f t="shared" si="2700"/>
        <v>0</v>
      </c>
      <c r="EV331" s="1058">
        <f t="shared" si="2701"/>
        <v>0</v>
      </c>
      <c r="EW331" s="1058">
        <f t="shared" si="2702"/>
        <v>7.1999999999999993</v>
      </c>
      <c r="EX331" s="1058">
        <f t="shared" si="2703"/>
        <v>0</v>
      </c>
      <c r="EY331" s="1058">
        <f t="shared" si="2704"/>
        <v>0</v>
      </c>
      <c r="EZ331" s="1058">
        <f t="shared" si="2705"/>
        <v>0</v>
      </c>
      <c r="FA331" s="1058">
        <f t="shared" si="2706"/>
        <v>0</v>
      </c>
      <c r="FB331" s="1058">
        <f t="shared" si="2707"/>
        <v>0</v>
      </c>
      <c r="FC331" s="1058">
        <f t="shared" si="2708"/>
        <v>0</v>
      </c>
      <c r="FD331" s="1058">
        <f t="shared" si="2709"/>
        <v>0</v>
      </c>
      <c r="FE331" s="1058">
        <f t="shared" si="2710"/>
        <v>0</v>
      </c>
      <c r="FF331" s="1058">
        <f t="shared" si="2711"/>
        <v>0</v>
      </c>
      <c r="FG331" s="1058">
        <f t="shared" si="2712"/>
        <v>0</v>
      </c>
      <c r="FH331" s="1058">
        <f t="shared" si="2713"/>
        <v>0</v>
      </c>
      <c r="FI331" s="1058">
        <f t="shared" si="2714"/>
        <v>0</v>
      </c>
      <c r="FJ331" s="1058">
        <f t="shared" si="2715"/>
        <v>1</v>
      </c>
      <c r="FK331" s="1058">
        <f t="shared" si="2716"/>
        <v>132</v>
      </c>
      <c r="FL331" s="1058">
        <f t="shared" si="2717"/>
        <v>0</v>
      </c>
      <c r="FM331" s="1058">
        <f t="shared" si="2718"/>
        <v>0</v>
      </c>
      <c r="FN331" s="1058">
        <f t="shared" si="2719"/>
        <v>1</v>
      </c>
      <c r="FO331" s="1059">
        <f t="shared" si="2720"/>
        <v>14</v>
      </c>
      <c r="FP331" s="1058">
        <f t="shared" si="2721"/>
        <v>1</v>
      </c>
      <c r="FQ331" s="1058">
        <f t="shared" si="2722"/>
        <v>18</v>
      </c>
      <c r="FR331" s="1058">
        <f t="shared" si="2723"/>
        <v>0</v>
      </c>
      <c r="FS331" s="1058">
        <f t="shared" si="2724"/>
        <v>0</v>
      </c>
      <c r="FT331" s="1058">
        <f t="shared" si="2725"/>
        <v>0</v>
      </c>
      <c r="FU331" s="1058">
        <f t="shared" si="2726"/>
        <v>0</v>
      </c>
      <c r="FV331" s="1058">
        <f t="shared" si="2727"/>
        <v>0</v>
      </c>
      <c r="FW331" s="1058">
        <f t="shared" si="2728"/>
        <v>0</v>
      </c>
      <c r="FX331" s="1058">
        <f t="shared" si="2729"/>
        <v>0</v>
      </c>
      <c r="FY331" s="1058">
        <f t="shared" si="2730"/>
        <v>0</v>
      </c>
      <c r="FZ331" s="1058">
        <f t="shared" si="2731"/>
        <v>0</v>
      </c>
      <c r="GA331" s="1058">
        <f t="shared" si="2732"/>
        <v>0</v>
      </c>
      <c r="GB331" s="1058">
        <f t="shared" si="2733"/>
        <v>0</v>
      </c>
      <c r="GC331" s="1058">
        <f t="shared" si="2734"/>
        <v>0</v>
      </c>
      <c r="GE331" s="1058">
        <v>201.2</v>
      </c>
      <c r="GF331" s="1058">
        <v>62</v>
      </c>
      <c r="GG331" s="424"/>
      <c r="GH331" s="424"/>
      <c r="GI331" s="424"/>
      <c r="GJ331" s="424"/>
      <c r="GL331" s="559"/>
      <c r="GM331" s="559"/>
      <c r="GN331" s="9"/>
      <c r="GO331" s="17"/>
      <c r="GP331" s="17"/>
      <c r="GQ331" s="406"/>
      <c r="GR331" s="406"/>
    </row>
    <row r="332" spans="1:200" ht="24.95" customHeight="1" x14ac:dyDescent="0.45">
      <c r="A332" s="424"/>
      <c r="B332" s="951" t="s">
        <v>148</v>
      </c>
      <c r="C332" s="952" t="s">
        <v>185</v>
      </c>
      <c r="D332" s="929" t="s">
        <v>101</v>
      </c>
      <c r="E332" s="593" t="s">
        <v>233</v>
      </c>
      <c r="F332" s="593" t="s">
        <v>221</v>
      </c>
      <c r="G332" s="592">
        <v>7</v>
      </c>
      <c r="H332" s="593">
        <v>100</v>
      </c>
      <c r="I332" s="593">
        <v>1</v>
      </c>
      <c r="J332" s="660">
        <v>4</v>
      </c>
      <c r="K332" s="593">
        <f>J332*2</f>
        <v>8</v>
      </c>
      <c r="L332" s="591">
        <v>22</v>
      </c>
      <c r="M332" s="594">
        <f t="shared" si="2631"/>
        <v>12</v>
      </c>
      <c r="N332" s="595"/>
      <c r="O332" s="852"/>
      <c r="P332" s="853">
        <v>12</v>
      </c>
      <c r="Q332" s="852">
        <f t="shared" si="2632"/>
        <v>48</v>
      </c>
      <c r="R332" s="853"/>
      <c r="S332" s="852">
        <f>SUM(R332)*J332</f>
        <v>0</v>
      </c>
      <c r="T332" s="853"/>
      <c r="U332" s="854">
        <f>SUM(T332)*K332</f>
        <v>0</v>
      </c>
      <c r="V332" s="853"/>
      <c r="W332" s="854">
        <f>SUM(V332)*J332*5</f>
        <v>0</v>
      </c>
      <c r="X332" s="854">
        <v>0</v>
      </c>
      <c r="Y332" s="852">
        <f t="shared" si="2636"/>
        <v>13.2</v>
      </c>
      <c r="Z332" s="853"/>
      <c r="AA332" s="854"/>
      <c r="AB332" s="853"/>
      <c r="AC332" s="852">
        <f t="shared" ref="AC332" si="2735">SUM(AB332)*3*H332/5</f>
        <v>0</v>
      </c>
      <c r="AD332" s="853"/>
      <c r="AE332" s="855">
        <f>SUM(AD332*H332*(30+4))</f>
        <v>0</v>
      </c>
      <c r="AF332" s="853"/>
      <c r="AG332" s="854">
        <f>SUM(AF332*H332*3)</f>
        <v>0</v>
      </c>
      <c r="AH332" s="853"/>
      <c r="AI332" s="854">
        <f>SUM(AH332*H332/3)</f>
        <v>0</v>
      </c>
      <c r="AJ332" s="853"/>
      <c r="AK332" s="854">
        <f>SUM(AJ332*H332*2/3)</f>
        <v>0</v>
      </c>
      <c r="AL332" s="853"/>
      <c r="AM332" s="852">
        <f t="shared" ref="AM332" si="2736">SUM(AL332*H332*1)</f>
        <v>0</v>
      </c>
      <c r="AN332" s="853"/>
      <c r="AO332" s="854">
        <f>SUM(AN332*J332*2)</f>
        <v>0</v>
      </c>
      <c r="AP332" s="853"/>
      <c r="AQ332" s="852">
        <f>SUM(AP332*H332*2)</f>
        <v>0</v>
      </c>
      <c r="AR332" s="853"/>
      <c r="AS332" s="852">
        <f>AR332*H332/3</f>
        <v>0</v>
      </c>
      <c r="AT332" s="853"/>
      <c r="AU332" s="854">
        <f t="shared" si="2645"/>
        <v>0</v>
      </c>
      <c r="AV332" s="853"/>
      <c r="AW332" s="854">
        <f t="shared" ref="AW332" si="2737">SUM(J332*AV332*6)</f>
        <v>0</v>
      </c>
      <c r="AX332" s="853">
        <v>1</v>
      </c>
      <c r="AY332" s="854">
        <f>AX332*J332*8</f>
        <v>32</v>
      </c>
      <c r="AZ332" s="853"/>
      <c r="BA332" s="854">
        <f>SUM(AZ332*K332*5*6)</f>
        <v>0</v>
      </c>
      <c r="BB332" s="853"/>
      <c r="BC332" s="854">
        <f>SUM(BB332*K332*4*6)</f>
        <v>0</v>
      </c>
      <c r="BD332" s="853"/>
      <c r="BE332" s="854">
        <f>SUM(BD332*50)</f>
        <v>0</v>
      </c>
      <c r="BF332" s="854">
        <f t="shared" si="2650"/>
        <v>93.2</v>
      </c>
      <c r="BG332" s="854">
        <f t="shared" si="2651"/>
        <v>80</v>
      </c>
      <c r="BH332" s="84"/>
      <c r="BI332" s="49"/>
      <c r="BJ332" s="49"/>
      <c r="BK332" s="49"/>
      <c r="BL332" s="49"/>
      <c r="BM332" s="424"/>
      <c r="BN332" s="992" t="s">
        <v>535</v>
      </c>
      <c r="BO332" s="968" t="s">
        <v>183</v>
      </c>
      <c r="BP332" s="937" t="s">
        <v>51</v>
      </c>
      <c r="BQ332" s="254" t="s">
        <v>233</v>
      </c>
      <c r="BR332" s="254" t="s">
        <v>242</v>
      </c>
      <c r="BS332" s="254">
        <v>12</v>
      </c>
      <c r="BT332" s="255">
        <f>21+21</f>
        <v>42</v>
      </c>
      <c r="BU332" s="255">
        <v>1</v>
      </c>
      <c r="BV332" s="746">
        <v>2</v>
      </c>
      <c r="BW332" s="746">
        <f t="shared" ref="BW332" si="2738">SUM(BV332)*2</f>
        <v>4</v>
      </c>
      <c r="BX332" s="263"/>
      <c r="BY332" s="259">
        <f t="shared" ref="BY332" si="2739">SUM(BZ332+CB332+CD332+CF332+CH332)</f>
        <v>0</v>
      </c>
      <c r="BZ332" s="264"/>
      <c r="CA332" s="816">
        <f t="shared" ref="CA332" si="2740">SUM(BZ332)*BU332</f>
        <v>0</v>
      </c>
      <c r="CB332" s="828"/>
      <c r="CC332" s="816">
        <f t="shared" ref="CC332" si="2741">CB332*BV332</f>
        <v>0</v>
      </c>
      <c r="CD332" s="828"/>
      <c r="CE332" s="816">
        <f t="shared" ref="CE332" si="2742">SUM(CD332)*BV332</f>
        <v>0</v>
      </c>
      <c r="CF332" s="837"/>
      <c r="CG332" s="807">
        <f t="shared" ref="CG332" si="2743">SUM(CF332)*BW332</f>
        <v>0</v>
      </c>
      <c r="CH332" s="837"/>
      <c r="CI332" s="807">
        <f t="shared" ref="CI332" si="2744">SUM(CH332)*BV332*5</f>
        <v>0</v>
      </c>
      <c r="CJ332" s="807">
        <v>0</v>
      </c>
      <c r="CK332" s="784">
        <f>SUM(BX332*15/100*BV332)</f>
        <v>0</v>
      </c>
      <c r="CL332" s="837"/>
      <c r="CM332" s="807"/>
      <c r="CN332" s="837"/>
      <c r="CO332" s="816">
        <f>CN332*BT332/3</f>
        <v>0</v>
      </c>
      <c r="CP332" s="837"/>
      <c r="CQ332" s="807">
        <f t="shared" ref="CQ332" si="2745">SUM(CP332*BT332*(15))</f>
        <v>0</v>
      </c>
      <c r="CR332" s="837"/>
      <c r="CS332" s="807">
        <f t="shared" ref="CS332" si="2746">SUM(CR332*BT332*3)</f>
        <v>0</v>
      </c>
      <c r="CT332" s="837"/>
      <c r="CU332" s="807">
        <f t="shared" ref="CU332" si="2747">SUM(CT332*BT332/3)</f>
        <v>0</v>
      </c>
      <c r="CV332" s="837"/>
      <c r="CW332" s="807">
        <f t="shared" ref="CW332" si="2748">SUM(CV332*BT332*2/3)</f>
        <v>0</v>
      </c>
      <c r="CX332" s="837"/>
      <c r="CY332" s="816">
        <f t="shared" ref="CY332" si="2749">SUM(CX332*BT332*2)</f>
        <v>0</v>
      </c>
      <c r="CZ332" s="837"/>
      <c r="DA332" s="807">
        <f>SUM(CZ332*BV332)</f>
        <v>0</v>
      </c>
      <c r="DB332" s="837"/>
      <c r="DC332" s="816">
        <f>DB332*18/3</f>
        <v>0</v>
      </c>
      <c r="DD332" s="837"/>
      <c r="DE332" s="807">
        <f t="shared" ref="DE332" si="2750">SUM(BV332*DD332*6)</f>
        <v>0</v>
      </c>
      <c r="DF332" s="778"/>
      <c r="DG332" s="779">
        <f t="shared" ref="DG332" si="2751">DF332*BT332/3</f>
        <v>0</v>
      </c>
      <c r="DH332" s="837"/>
      <c r="DI332" s="807">
        <f t="shared" ref="DI332" si="2752">SUM(DH332*BT332/3)</f>
        <v>0</v>
      </c>
      <c r="DJ332" s="837"/>
      <c r="DK332" s="807">
        <f t="shared" ref="DK332" si="2753">SUM(BV332*DJ332*8)</f>
        <v>0</v>
      </c>
      <c r="DL332" s="837">
        <v>1</v>
      </c>
      <c r="DM332" s="807">
        <f>SUM(DL332*BV332*8)</f>
        <v>16</v>
      </c>
      <c r="DN332" s="837"/>
      <c r="DO332" s="807">
        <f t="shared" ref="DO332" si="2754">SUM(DN332*BW332*4*6)</f>
        <v>0</v>
      </c>
      <c r="DP332" s="837"/>
      <c r="DQ332" s="807">
        <f t="shared" ref="DQ332" si="2755">SUM(DP332*50)</f>
        <v>0</v>
      </c>
      <c r="DR332" s="779">
        <f t="shared" si="2674"/>
        <v>16</v>
      </c>
      <c r="DS332" s="779">
        <f t="shared" si="2675"/>
        <v>16</v>
      </c>
      <c r="DT332" s="84"/>
      <c r="DU332" s="424"/>
      <c r="DV332" s="424"/>
      <c r="DW332" s="424"/>
      <c r="DX332" s="424"/>
      <c r="DY332" s="424"/>
      <c r="DZ332" s="971"/>
      <c r="EA332" s="972"/>
      <c r="EB332" s="611"/>
      <c r="EC332" s="424"/>
      <c r="ED332" s="424"/>
      <c r="EE332" s="424"/>
      <c r="EF332" s="424"/>
      <c r="EG332" s="424"/>
      <c r="EH332" s="424"/>
      <c r="EI332" s="424"/>
      <c r="EJ332" s="429">
        <f t="shared" si="2689"/>
        <v>22</v>
      </c>
      <c r="EK332" s="429">
        <f t="shared" si="2690"/>
        <v>12</v>
      </c>
      <c r="EL332" s="429">
        <f t="shared" si="2691"/>
        <v>0</v>
      </c>
      <c r="EM332" s="1058">
        <f t="shared" si="2692"/>
        <v>0</v>
      </c>
      <c r="EN332" s="1058">
        <f t="shared" si="2693"/>
        <v>12</v>
      </c>
      <c r="EO332" s="1058">
        <f t="shared" si="2694"/>
        <v>48</v>
      </c>
      <c r="EP332" s="1058">
        <f t="shared" si="2695"/>
        <v>0</v>
      </c>
      <c r="EQ332" s="1058">
        <f t="shared" si="2696"/>
        <v>0</v>
      </c>
      <c r="ER332" s="1058">
        <f t="shared" si="2697"/>
        <v>0</v>
      </c>
      <c r="ES332" s="1058">
        <f t="shared" si="2698"/>
        <v>0</v>
      </c>
      <c r="ET332" s="1058">
        <f t="shared" si="2699"/>
        <v>0</v>
      </c>
      <c r="EU332" s="1058">
        <f t="shared" si="2700"/>
        <v>0</v>
      </c>
      <c r="EV332" s="1058">
        <f t="shared" si="2701"/>
        <v>0</v>
      </c>
      <c r="EW332" s="1058">
        <f t="shared" si="2702"/>
        <v>13.2</v>
      </c>
      <c r="EX332" s="1058">
        <f t="shared" si="2703"/>
        <v>0</v>
      </c>
      <c r="EY332" s="1058">
        <f t="shared" si="2704"/>
        <v>0</v>
      </c>
      <c r="EZ332" s="1058">
        <f t="shared" si="2705"/>
        <v>0</v>
      </c>
      <c r="FA332" s="1058">
        <f t="shared" si="2706"/>
        <v>0</v>
      </c>
      <c r="FB332" s="1058">
        <f t="shared" si="2707"/>
        <v>0</v>
      </c>
      <c r="FC332" s="1058">
        <f t="shared" si="2708"/>
        <v>0</v>
      </c>
      <c r="FD332" s="1058">
        <f t="shared" si="2709"/>
        <v>0</v>
      </c>
      <c r="FE332" s="1058">
        <f t="shared" si="2710"/>
        <v>0</v>
      </c>
      <c r="FF332" s="1058">
        <f t="shared" si="2711"/>
        <v>0</v>
      </c>
      <c r="FG332" s="1058">
        <f t="shared" si="2712"/>
        <v>0</v>
      </c>
      <c r="FH332" s="1058">
        <f t="shared" si="2713"/>
        <v>0</v>
      </c>
      <c r="FI332" s="1058">
        <f t="shared" si="2714"/>
        <v>0</v>
      </c>
      <c r="FJ332" s="1058">
        <f t="shared" si="2715"/>
        <v>0</v>
      </c>
      <c r="FK332" s="1058">
        <f t="shared" si="2716"/>
        <v>0</v>
      </c>
      <c r="FL332" s="1058">
        <f t="shared" si="2717"/>
        <v>0</v>
      </c>
      <c r="FM332" s="1058">
        <f t="shared" si="2718"/>
        <v>0</v>
      </c>
      <c r="FN332" s="1058">
        <f t="shared" si="2719"/>
        <v>0</v>
      </c>
      <c r="FO332" s="1059">
        <f t="shared" si="2720"/>
        <v>0</v>
      </c>
      <c r="FP332" s="1058">
        <f t="shared" si="2721"/>
        <v>0</v>
      </c>
      <c r="FQ332" s="1058">
        <f t="shared" si="2722"/>
        <v>0</v>
      </c>
      <c r="FR332" s="1058">
        <f t="shared" si="2723"/>
        <v>0</v>
      </c>
      <c r="FS332" s="1058">
        <f t="shared" si="2724"/>
        <v>0</v>
      </c>
      <c r="FT332" s="1058">
        <f t="shared" si="2725"/>
        <v>0</v>
      </c>
      <c r="FU332" s="1058">
        <f t="shared" si="2726"/>
        <v>0</v>
      </c>
      <c r="FV332" s="1058">
        <f t="shared" si="2727"/>
        <v>1</v>
      </c>
      <c r="FW332" s="1058">
        <f t="shared" si="2728"/>
        <v>32</v>
      </c>
      <c r="FX332" s="1058">
        <f t="shared" si="2729"/>
        <v>1</v>
      </c>
      <c r="FY332" s="1058">
        <f t="shared" si="2730"/>
        <v>16</v>
      </c>
      <c r="FZ332" s="1058">
        <f t="shared" si="2731"/>
        <v>0</v>
      </c>
      <c r="GA332" s="1058">
        <f t="shared" si="2732"/>
        <v>0</v>
      </c>
      <c r="GB332" s="1058">
        <f t="shared" si="2733"/>
        <v>0</v>
      </c>
      <c r="GC332" s="1058">
        <f t="shared" si="2734"/>
        <v>0</v>
      </c>
      <c r="GE332" s="1058">
        <v>109.2</v>
      </c>
      <c r="GF332" s="1058">
        <v>96</v>
      </c>
      <c r="GG332" s="424"/>
      <c r="GH332" s="424"/>
      <c r="GI332" s="424"/>
      <c r="GJ332" s="424"/>
      <c r="GL332" s="559"/>
      <c r="GM332" s="559"/>
      <c r="GN332" s="9"/>
      <c r="GO332" s="17"/>
      <c r="GP332" s="17"/>
      <c r="GQ332" s="406"/>
      <c r="GR332" s="406"/>
    </row>
    <row r="333" spans="1:200" ht="24.95" customHeight="1" x14ac:dyDescent="0.45">
      <c r="A333" s="424"/>
      <c r="B333" s="997" t="s">
        <v>558</v>
      </c>
      <c r="C333" s="998" t="s">
        <v>183</v>
      </c>
      <c r="D333" s="946" t="s">
        <v>51</v>
      </c>
      <c r="E333" s="488" t="s">
        <v>233</v>
      </c>
      <c r="F333" s="488" t="s">
        <v>179</v>
      </c>
      <c r="G333" s="489">
        <v>9</v>
      </c>
      <c r="H333" s="488">
        <v>21</v>
      </c>
      <c r="I333" s="488">
        <v>1</v>
      </c>
      <c r="J333" s="563">
        <v>1</v>
      </c>
      <c r="K333" s="488">
        <f t="shared" ref="K333:K334" si="2756">SUM(J333)*2</f>
        <v>2</v>
      </c>
      <c r="L333" s="487"/>
      <c r="M333" s="490">
        <f>SUM(N333+P333+R333+T333+V333)</f>
        <v>0</v>
      </c>
      <c r="N333" s="491"/>
      <c r="O333" s="859">
        <f t="shared" ref="O333" si="2757">SUM(N333)*I333</f>
        <v>0</v>
      </c>
      <c r="P333" s="898"/>
      <c r="Q333" s="859">
        <f>J333*P333</f>
        <v>0</v>
      </c>
      <c r="R333" s="898"/>
      <c r="S333" s="859">
        <f t="shared" ref="S333" si="2758">SUM(R333)*J333</f>
        <v>0</v>
      </c>
      <c r="T333" s="898"/>
      <c r="U333" s="899">
        <f t="shared" ref="U333" si="2759">SUM(T333)*K333</f>
        <v>0</v>
      </c>
      <c r="V333" s="898"/>
      <c r="W333" s="899">
        <f t="shared" ref="W333" si="2760">SUM(V333)*J333*5</f>
        <v>0</v>
      </c>
      <c r="X333" s="899">
        <f t="shared" ref="X333" si="2761">SUM(J333*AX333*2+K333*AZ333*2)</f>
        <v>0</v>
      </c>
      <c r="Y333" s="865">
        <f>SUM(L333*15/100*J333)</f>
        <v>0</v>
      </c>
      <c r="Z333" s="898"/>
      <c r="AA333" s="899"/>
      <c r="AB333" s="898">
        <v>1</v>
      </c>
      <c r="AC333" s="859">
        <f>SUM(AB333)*J333*8</f>
        <v>8</v>
      </c>
      <c r="AD333" s="898"/>
      <c r="AE333" s="862">
        <f>SUM(AD333*H333*(30+4))</f>
        <v>0</v>
      </c>
      <c r="AF333" s="898"/>
      <c r="AG333" s="899">
        <f t="shared" ref="AG333" si="2762">SUM(AF333*H333*3)</f>
        <v>0</v>
      </c>
      <c r="AH333" s="898"/>
      <c r="AI333" s="899">
        <f t="shared" ref="AI333" si="2763">SUM(AH333*H333/3)</f>
        <v>0</v>
      </c>
      <c r="AJ333" s="898"/>
      <c r="AK333" s="899">
        <f t="shared" ref="AK333" si="2764">SUM(AJ333*H333*2/3)</f>
        <v>0</v>
      </c>
      <c r="AL333" s="898"/>
      <c r="AM333" s="859">
        <f>SUM(AL333*H333*2)</f>
        <v>0</v>
      </c>
      <c r="AN333" s="898"/>
      <c r="AO333" s="899">
        <f>SUM(AN333*J333*2)</f>
        <v>0</v>
      </c>
      <c r="AP333" s="898"/>
      <c r="AQ333" s="859">
        <f>AP333*H333/3</f>
        <v>0</v>
      </c>
      <c r="AR333" s="898"/>
      <c r="AS333" s="899">
        <f t="shared" ref="AS333:AS334" si="2765">SUM(J333*AR333*6)</f>
        <v>0</v>
      </c>
      <c r="AT333" s="900"/>
      <c r="AU333" s="899">
        <f t="shared" si="2645"/>
        <v>0</v>
      </c>
      <c r="AV333" s="898"/>
      <c r="AW333" s="899">
        <f>SUM(J333*AV333*6)</f>
        <v>0</v>
      </c>
      <c r="AX333" s="898"/>
      <c r="AY333" s="899">
        <f t="shared" ref="AY333" si="2766">SUM(J333*AX333*8)</f>
        <v>0</v>
      </c>
      <c r="AZ333" s="898"/>
      <c r="BA333" s="899">
        <f>SUM(AZ333*K333*5*6)/2</f>
        <v>0</v>
      </c>
      <c r="BB333" s="898"/>
      <c r="BC333" s="899">
        <f t="shared" ref="BC333" si="2767">SUM(BB333*K333*4*6)</f>
        <v>0</v>
      </c>
      <c r="BD333" s="898"/>
      <c r="BE333" s="899">
        <f t="shared" ref="BE333" si="2768">SUM(BD333*50)</f>
        <v>0</v>
      </c>
      <c r="BF333" s="899">
        <f t="shared" si="2650"/>
        <v>8</v>
      </c>
      <c r="BG333" s="899">
        <f t="shared" si="2651"/>
        <v>0</v>
      </c>
      <c r="BH333" s="84"/>
      <c r="BI333" s="49"/>
      <c r="BJ333" s="49"/>
      <c r="BK333" s="49"/>
      <c r="BL333" s="49"/>
      <c r="BM333" s="424"/>
      <c r="BN333" s="957"/>
      <c r="BO333" s="972"/>
      <c r="BP333" s="611"/>
      <c r="BQ333" s="179"/>
      <c r="BR333" s="40"/>
      <c r="BS333" s="179"/>
      <c r="BT333" s="179"/>
      <c r="BU333" s="179"/>
      <c r="BV333" s="661"/>
      <c r="BW333" s="661"/>
      <c r="BX333" s="678"/>
      <c r="BY333" s="608">
        <f t="shared" ref="BY333:BY343" si="2769">SUM(BZ333+CB333+CF333+CH333+DD333*2)</f>
        <v>0</v>
      </c>
      <c r="BZ333" s="70"/>
      <c r="CA333" s="767"/>
      <c r="CB333" s="796"/>
      <c r="CC333" s="767"/>
      <c r="CD333" s="796"/>
      <c r="CE333" s="767"/>
      <c r="CF333" s="780"/>
      <c r="CG333" s="612"/>
      <c r="CH333" s="780"/>
      <c r="CI333" s="612"/>
      <c r="CJ333" s="612"/>
      <c r="CK333" s="767"/>
      <c r="CL333" s="780"/>
      <c r="CM333" s="612"/>
      <c r="CN333" s="780"/>
      <c r="CO333" s="767"/>
      <c r="CP333" s="780"/>
      <c r="CQ333" s="770"/>
      <c r="CR333" s="780"/>
      <c r="CS333" s="612"/>
      <c r="CT333" s="780"/>
      <c r="CU333" s="612"/>
      <c r="CV333" s="780"/>
      <c r="CW333" s="612"/>
      <c r="CX333" s="780"/>
      <c r="CY333" s="767"/>
      <c r="CZ333" s="780"/>
      <c r="DA333" s="612"/>
      <c r="DB333" s="780"/>
      <c r="DC333" s="767"/>
      <c r="DD333" s="780"/>
      <c r="DE333" s="612"/>
      <c r="DF333" s="780"/>
      <c r="DG333" s="612"/>
      <c r="DH333" s="780"/>
      <c r="DI333" s="612"/>
      <c r="DJ333" s="780"/>
      <c r="DK333" s="612"/>
      <c r="DL333" s="780"/>
      <c r="DM333" s="612"/>
      <c r="DN333" s="780"/>
      <c r="DO333" s="612"/>
      <c r="DP333" s="780"/>
      <c r="DQ333" s="612"/>
      <c r="DR333" s="612"/>
      <c r="DS333" s="612">
        <f t="shared" ref="DS333:DS343" si="2770">SUM(DA333+DQ333+DO333+DM333+DK333+DI333+DE333+DC333+CW333+CY333+CU333+CS333+CQ333+CO333+CM333+CK333+CJ333+CI333+CG333+CC333+CA333+CE333+DG333)</f>
        <v>0</v>
      </c>
      <c r="DT333" s="84"/>
      <c r="DU333" s="424"/>
      <c r="DV333" s="424"/>
      <c r="DW333" s="424"/>
      <c r="DX333" s="424"/>
      <c r="DY333" s="424"/>
      <c r="DZ333" s="971"/>
      <c r="EA333" s="972"/>
      <c r="EB333" s="611"/>
      <c r="EC333" s="424"/>
      <c r="ED333" s="424"/>
      <c r="EE333" s="424"/>
      <c r="EF333" s="424"/>
      <c r="EG333" s="424"/>
      <c r="EH333" s="424"/>
      <c r="EI333" s="424"/>
      <c r="EJ333" s="429">
        <f t="shared" si="2689"/>
        <v>0</v>
      </c>
      <c r="EK333" s="429">
        <f t="shared" si="2690"/>
        <v>0</v>
      </c>
      <c r="EL333" s="429">
        <f t="shared" si="2691"/>
        <v>0</v>
      </c>
      <c r="EM333" s="1058">
        <f t="shared" si="2692"/>
        <v>0</v>
      </c>
      <c r="EN333" s="1058">
        <f t="shared" si="2693"/>
        <v>0</v>
      </c>
      <c r="EO333" s="1058">
        <f t="shared" si="2694"/>
        <v>0</v>
      </c>
      <c r="EP333" s="1058">
        <f t="shared" si="2695"/>
        <v>0</v>
      </c>
      <c r="EQ333" s="1058">
        <f t="shared" si="2696"/>
        <v>0</v>
      </c>
      <c r="ER333" s="1058">
        <f t="shared" si="2697"/>
        <v>0</v>
      </c>
      <c r="ES333" s="1058">
        <f t="shared" si="2698"/>
        <v>0</v>
      </c>
      <c r="ET333" s="1058">
        <f t="shared" si="2699"/>
        <v>0</v>
      </c>
      <c r="EU333" s="1058">
        <f t="shared" si="2700"/>
        <v>0</v>
      </c>
      <c r="EV333" s="1058">
        <f t="shared" si="2701"/>
        <v>0</v>
      </c>
      <c r="EW333" s="1058">
        <f t="shared" si="2702"/>
        <v>0</v>
      </c>
      <c r="EX333" s="1058">
        <f t="shared" si="2703"/>
        <v>0</v>
      </c>
      <c r="EY333" s="1058">
        <f t="shared" si="2704"/>
        <v>0</v>
      </c>
      <c r="EZ333" s="1058">
        <f t="shared" si="2705"/>
        <v>1</v>
      </c>
      <c r="FA333" s="1058">
        <f t="shared" si="2706"/>
        <v>8</v>
      </c>
      <c r="FB333" s="1058">
        <f t="shared" si="2707"/>
        <v>0</v>
      </c>
      <c r="FC333" s="1058">
        <f t="shared" si="2708"/>
        <v>0</v>
      </c>
      <c r="FD333" s="1058">
        <f t="shared" si="2709"/>
        <v>0</v>
      </c>
      <c r="FE333" s="1058">
        <f t="shared" si="2710"/>
        <v>0</v>
      </c>
      <c r="FF333" s="1058">
        <f t="shared" si="2711"/>
        <v>0</v>
      </c>
      <c r="FG333" s="1058">
        <f t="shared" si="2712"/>
        <v>0</v>
      </c>
      <c r="FH333" s="1058">
        <f t="shared" si="2713"/>
        <v>0</v>
      </c>
      <c r="FI333" s="1058">
        <f t="shared" si="2714"/>
        <v>0</v>
      </c>
      <c r="FJ333" s="1058">
        <f t="shared" si="2715"/>
        <v>0</v>
      </c>
      <c r="FK333" s="1058">
        <f t="shared" si="2716"/>
        <v>0</v>
      </c>
      <c r="FL333" s="1058">
        <f t="shared" si="2717"/>
        <v>0</v>
      </c>
      <c r="FM333" s="1058">
        <f t="shared" si="2718"/>
        <v>0</v>
      </c>
      <c r="FN333" s="1058">
        <f t="shared" si="2719"/>
        <v>0</v>
      </c>
      <c r="FO333" s="1059">
        <f t="shared" si="2720"/>
        <v>0</v>
      </c>
      <c r="FP333" s="1058">
        <f t="shared" si="2721"/>
        <v>0</v>
      </c>
      <c r="FQ333" s="1058">
        <f t="shared" si="2722"/>
        <v>0</v>
      </c>
      <c r="FR333" s="1058">
        <f t="shared" si="2723"/>
        <v>0</v>
      </c>
      <c r="FS333" s="1058">
        <f t="shared" si="2724"/>
        <v>0</v>
      </c>
      <c r="FT333" s="1058">
        <f t="shared" si="2725"/>
        <v>0</v>
      </c>
      <c r="FU333" s="1058">
        <f t="shared" si="2726"/>
        <v>0</v>
      </c>
      <c r="FV333" s="1058">
        <f t="shared" si="2727"/>
        <v>0</v>
      </c>
      <c r="FW333" s="1058">
        <f t="shared" si="2728"/>
        <v>0</v>
      </c>
      <c r="FX333" s="1058">
        <f t="shared" si="2729"/>
        <v>0</v>
      </c>
      <c r="FY333" s="1058">
        <f t="shared" si="2730"/>
        <v>0</v>
      </c>
      <c r="FZ333" s="1058">
        <f t="shared" si="2731"/>
        <v>0</v>
      </c>
      <c r="GA333" s="1058">
        <f t="shared" si="2732"/>
        <v>0</v>
      </c>
      <c r="GB333" s="1058">
        <f t="shared" si="2733"/>
        <v>0</v>
      </c>
      <c r="GC333" s="1058">
        <f t="shared" si="2734"/>
        <v>0</v>
      </c>
      <c r="GE333" s="1058">
        <v>8</v>
      </c>
      <c r="GF333" s="1058">
        <v>0</v>
      </c>
      <c r="GG333" s="424"/>
      <c r="GH333" s="424"/>
      <c r="GI333" s="424"/>
      <c r="GJ333" s="424"/>
      <c r="GL333" s="559"/>
      <c r="GM333" s="559"/>
      <c r="GN333" s="9"/>
      <c r="GO333" s="17"/>
      <c r="GP333" s="17"/>
      <c r="GQ333" s="406"/>
      <c r="GR333" s="406"/>
    </row>
    <row r="334" spans="1:200" ht="24.95" customHeight="1" x14ac:dyDescent="0.45">
      <c r="A334" s="424"/>
      <c r="B334" s="997" t="s">
        <v>375</v>
      </c>
      <c r="C334" s="998" t="s">
        <v>183</v>
      </c>
      <c r="D334" s="946" t="s">
        <v>51</v>
      </c>
      <c r="E334" s="488" t="s">
        <v>233</v>
      </c>
      <c r="F334" s="488" t="s">
        <v>179</v>
      </c>
      <c r="G334" s="489">
        <v>9</v>
      </c>
      <c r="H334" s="488">
        <v>21</v>
      </c>
      <c r="I334" s="488">
        <v>1</v>
      </c>
      <c r="J334" s="563">
        <v>1</v>
      </c>
      <c r="K334" s="488">
        <f t="shared" si="2756"/>
        <v>2</v>
      </c>
      <c r="L334" s="487"/>
      <c r="M334" s="490">
        <f>SUM(N334+P334+R334+T334+V334)</f>
        <v>0</v>
      </c>
      <c r="N334" s="491"/>
      <c r="O334" s="859">
        <f>SUM(N334)*I334</f>
        <v>0</v>
      </c>
      <c r="P334" s="898"/>
      <c r="Q334" s="859">
        <f>J334*P334</f>
        <v>0</v>
      </c>
      <c r="R334" s="898"/>
      <c r="S334" s="859">
        <f>SUM(R334)*J334</f>
        <v>0</v>
      </c>
      <c r="T334" s="898"/>
      <c r="U334" s="899">
        <f>SUM(T334)*K334</f>
        <v>0</v>
      </c>
      <c r="V334" s="898"/>
      <c r="W334" s="899">
        <f>SUM(V334)*J334*5</f>
        <v>0</v>
      </c>
      <c r="X334" s="899">
        <f>SUM(J334*AX334*2+K334*AZ334*2)</f>
        <v>0</v>
      </c>
      <c r="Y334" s="865">
        <f>SUM(L334*15/100*J334)</f>
        <v>0</v>
      </c>
      <c r="Z334" s="898"/>
      <c r="AA334" s="899"/>
      <c r="AB334" s="898"/>
      <c r="AC334" s="859">
        <f>SUM(AB334)*H334/3</f>
        <v>0</v>
      </c>
      <c r="AD334" s="898"/>
      <c r="AE334" s="862">
        <f>SUM(AD334*H334*(30+4))</f>
        <v>0</v>
      </c>
      <c r="AF334" s="898"/>
      <c r="AG334" s="899">
        <f>SUM(AF334*H334*3)</f>
        <v>0</v>
      </c>
      <c r="AH334" s="898"/>
      <c r="AI334" s="899">
        <f>SUM(AH334*H334/3)</f>
        <v>0</v>
      </c>
      <c r="AJ334" s="898"/>
      <c r="AK334" s="899">
        <f t="shared" ref="AK334" si="2771">SUM(AJ334*H334*2/3)</f>
        <v>0</v>
      </c>
      <c r="AL334" s="898"/>
      <c r="AM334" s="859">
        <f>SUM(AL334*H334*2)</f>
        <v>0</v>
      </c>
      <c r="AN334" s="898"/>
      <c r="AO334" s="899">
        <f>SUM(AN334*J334*2)</f>
        <v>0</v>
      </c>
      <c r="AP334" s="898">
        <v>1</v>
      </c>
      <c r="AQ334" s="859">
        <f>AP334*H334/3</f>
        <v>7</v>
      </c>
      <c r="AR334" s="898"/>
      <c r="AS334" s="899">
        <f t="shared" si="2765"/>
        <v>0</v>
      </c>
      <c r="AT334" s="900"/>
      <c r="AU334" s="899">
        <f t="shared" si="2645"/>
        <v>0</v>
      </c>
      <c r="AV334" s="898"/>
      <c r="AW334" s="899">
        <f>SUM(J334*AV334*6)</f>
        <v>0</v>
      </c>
      <c r="AX334" s="898"/>
      <c r="AY334" s="899">
        <f>SUM(J334*AX334*8)</f>
        <v>0</v>
      </c>
      <c r="AZ334" s="898"/>
      <c r="BA334" s="899">
        <f>SUM(AZ334*K334*5*6)/2</f>
        <v>0</v>
      </c>
      <c r="BB334" s="898"/>
      <c r="BC334" s="899">
        <f>SUM(BB334*K334*4*6)</f>
        <v>0</v>
      </c>
      <c r="BD334" s="898"/>
      <c r="BE334" s="899">
        <f>SUM(BD334*50)</f>
        <v>0</v>
      </c>
      <c r="BF334" s="899">
        <f t="shared" si="2650"/>
        <v>7</v>
      </c>
      <c r="BG334" s="899">
        <f t="shared" si="2651"/>
        <v>7</v>
      </c>
      <c r="BH334" s="84"/>
      <c r="BI334" s="424"/>
      <c r="BJ334" s="49"/>
      <c r="BK334" s="49"/>
      <c r="BL334" s="49"/>
      <c r="BM334" s="424"/>
      <c r="BN334" s="971"/>
      <c r="BO334" s="972"/>
      <c r="BP334" s="611"/>
      <c r="BQ334" s="40"/>
      <c r="BR334" s="40"/>
      <c r="BS334" s="40"/>
      <c r="BT334" s="40"/>
      <c r="BU334" s="329"/>
      <c r="BV334" s="660"/>
      <c r="BW334" s="660"/>
      <c r="BX334" s="49"/>
      <c r="BY334" s="608">
        <f t="shared" si="2769"/>
        <v>0</v>
      </c>
      <c r="BZ334" s="70"/>
      <c r="CA334" s="767"/>
      <c r="CB334" s="796"/>
      <c r="CC334" s="767"/>
      <c r="CD334" s="796"/>
      <c r="CE334" s="767"/>
      <c r="CF334" s="780"/>
      <c r="CG334" s="612"/>
      <c r="CH334" s="780"/>
      <c r="CI334" s="612"/>
      <c r="CJ334" s="612"/>
      <c r="CK334" s="767"/>
      <c r="CL334" s="780"/>
      <c r="CM334" s="612"/>
      <c r="CN334" s="780"/>
      <c r="CO334" s="767"/>
      <c r="CP334" s="780"/>
      <c r="CQ334" s="770"/>
      <c r="CR334" s="780"/>
      <c r="CS334" s="612"/>
      <c r="CT334" s="780"/>
      <c r="CU334" s="612"/>
      <c r="CV334" s="780"/>
      <c r="CW334" s="612"/>
      <c r="CX334" s="780"/>
      <c r="CY334" s="767"/>
      <c r="CZ334" s="780"/>
      <c r="DA334" s="612"/>
      <c r="DB334" s="780"/>
      <c r="DC334" s="767"/>
      <c r="DD334" s="780"/>
      <c r="DE334" s="612"/>
      <c r="DF334" s="780"/>
      <c r="DG334" s="612"/>
      <c r="DH334" s="780"/>
      <c r="DI334" s="612"/>
      <c r="DJ334" s="780"/>
      <c r="DK334" s="612"/>
      <c r="DL334" s="780"/>
      <c r="DM334" s="612"/>
      <c r="DN334" s="780"/>
      <c r="DO334" s="612"/>
      <c r="DP334" s="780"/>
      <c r="DQ334" s="612"/>
      <c r="DR334" s="612"/>
      <c r="DS334" s="612">
        <f t="shared" si="2770"/>
        <v>0</v>
      </c>
      <c r="DT334" s="84"/>
      <c r="DU334" s="424"/>
      <c r="DV334" s="424"/>
      <c r="DW334" s="424"/>
      <c r="DX334" s="424"/>
      <c r="DY334" s="424"/>
      <c r="DZ334" s="971"/>
      <c r="EA334" s="972"/>
      <c r="EB334" s="611"/>
      <c r="EC334" s="424"/>
      <c r="ED334" s="424"/>
      <c r="EE334" s="424"/>
      <c r="EF334" s="424"/>
      <c r="EG334" s="424"/>
      <c r="EH334" s="424"/>
      <c r="EI334" s="424"/>
      <c r="EJ334" s="429">
        <f t="shared" si="2689"/>
        <v>0</v>
      </c>
      <c r="EK334" s="429">
        <f t="shared" si="2690"/>
        <v>0</v>
      </c>
      <c r="EL334" s="429">
        <f t="shared" si="2691"/>
        <v>0</v>
      </c>
      <c r="EM334" s="1058">
        <f t="shared" si="2692"/>
        <v>0</v>
      </c>
      <c r="EN334" s="1058">
        <f t="shared" si="2693"/>
        <v>0</v>
      </c>
      <c r="EO334" s="1058">
        <f t="shared" si="2694"/>
        <v>0</v>
      </c>
      <c r="EP334" s="1058">
        <f t="shared" si="2695"/>
        <v>0</v>
      </c>
      <c r="EQ334" s="1058">
        <f t="shared" si="2696"/>
        <v>0</v>
      </c>
      <c r="ER334" s="1058">
        <f t="shared" si="2697"/>
        <v>0</v>
      </c>
      <c r="ES334" s="1058">
        <f t="shared" si="2698"/>
        <v>0</v>
      </c>
      <c r="ET334" s="1058">
        <f t="shared" si="2699"/>
        <v>0</v>
      </c>
      <c r="EU334" s="1058">
        <f t="shared" si="2700"/>
        <v>0</v>
      </c>
      <c r="EV334" s="1058">
        <f t="shared" si="2701"/>
        <v>0</v>
      </c>
      <c r="EW334" s="1058">
        <f t="shared" si="2702"/>
        <v>0</v>
      </c>
      <c r="EX334" s="1058">
        <f t="shared" si="2703"/>
        <v>0</v>
      </c>
      <c r="EY334" s="1058">
        <f t="shared" si="2704"/>
        <v>0</v>
      </c>
      <c r="EZ334" s="1058">
        <f t="shared" si="2705"/>
        <v>0</v>
      </c>
      <c r="FA334" s="1058">
        <f t="shared" si="2706"/>
        <v>0</v>
      </c>
      <c r="FB334" s="1058">
        <f t="shared" si="2707"/>
        <v>0</v>
      </c>
      <c r="FC334" s="1058">
        <f t="shared" si="2708"/>
        <v>0</v>
      </c>
      <c r="FD334" s="1058">
        <f t="shared" si="2709"/>
        <v>0</v>
      </c>
      <c r="FE334" s="1058">
        <f t="shared" si="2710"/>
        <v>0</v>
      </c>
      <c r="FF334" s="1058">
        <f t="shared" si="2711"/>
        <v>0</v>
      </c>
      <c r="FG334" s="1058">
        <f t="shared" si="2712"/>
        <v>0</v>
      </c>
      <c r="FH334" s="1058">
        <f t="shared" si="2713"/>
        <v>0</v>
      </c>
      <c r="FI334" s="1058">
        <f t="shared" si="2714"/>
        <v>0</v>
      </c>
      <c r="FJ334" s="1058">
        <f t="shared" si="2715"/>
        <v>0</v>
      </c>
      <c r="FK334" s="1058">
        <f t="shared" si="2716"/>
        <v>0</v>
      </c>
      <c r="FL334" s="1058">
        <f t="shared" si="2717"/>
        <v>0</v>
      </c>
      <c r="FM334" s="1058">
        <f t="shared" si="2718"/>
        <v>0</v>
      </c>
      <c r="FN334" s="1058">
        <f t="shared" si="2719"/>
        <v>1</v>
      </c>
      <c r="FO334" s="1059">
        <f t="shared" si="2720"/>
        <v>7</v>
      </c>
      <c r="FP334" s="1058">
        <f t="shared" si="2721"/>
        <v>0</v>
      </c>
      <c r="FQ334" s="1058">
        <f t="shared" si="2722"/>
        <v>0</v>
      </c>
      <c r="FR334" s="1058">
        <f t="shared" si="2723"/>
        <v>0</v>
      </c>
      <c r="FS334" s="1058">
        <f t="shared" si="2724"/>
        <v>0</v>
      </c>
      <c r="FT334" s="1058">
        <f t="shared" si="2725"/>
        <v>0</v>
      </c>
      <c r="FU334" s="1058">
        <f t="shared" si="2726"/>
        <v>0</v>
      </c>
      <c r="FV334" s="1058">
        <f t="shared" si="2727"/>
        <v>0</v>
      </c>
      <c r="FW334" s="1058">
        <f t="shared" si="2728"/>
        <v>0</v>
      </c>
      <c r="FX334" s="1058">
        <f t="shared" si="2729"/>
        <v>0</v>
      </c>
      <c r="FY334" s="1058">
        <f t="shared" si="2730"/>
        <v>0</v>
      </c>
      <c r="FZ334" s="1058">
        <f t="shared" si="2731"/>
        <v>0</v>
      </c>
      <c r="GA334" s="1058">
        <f t="shared" si="2732"/>
        <v>0</v>
      </c>
      <c r="GB334" s="1058">
        <f t="shared" si="2733"/>
        <v>0</v>
      </c>
      <c r="GC334" s="1058">
        <f t="shared" si="2734"/>
        <v>0</v>
      </c>
      <c r="GE334" s="1058">
        <v>7</v>
      </c>
      <c r="GF334" s="1058">
        <v>7</v>
      </c>
      <c r="GG334" s="424"/>
      <c r="GH334" s="424"/>
      <c r="GI334" s="424"/>
      <c r="GJ334" s="424"/>
      <c r="GL334" s="559"/>
      <c r="GM334" s="559"/>
      <c r="GN334" s="9"/>
      <c r="GO334" s="17"/>
      <c r="GP334" s="17"/>
      <c r="GQ334" s="406"/>
      <c r="GR334" s="406"/>
    </row>
    <row r="335" spans="1:200" ht="24.95" customHeight="1" x14ac:dyDescent="0.45">
      <c r="A335" s="424"/>
      <c r="B335" s="971"/>
      <c r="C335" s="972"/>
      <c r="D335" s="611"/>
      <c r="E335" s="40"/>
      <c r="F335" s="40"/>
      <c r="G335" s="40"/>
      <c r="H335" s="40"/>
      <c r="I335" s="40"/>
      <c r="J335" s="660"/>
      <c r="K335" s="40"/>
      <c r="L335" s="666"/>
      <c r="M335" s="608">
        <f t="shared" ref="M335:M343" si="2772">SUM(N335+P335+T335+V335+AR335*2)</f>
        <v>0</v>
      </c>
      <c r="N335" s="70"/>
      <c r="O335" s="852"/>
      <c r="P335" s="866"/>
      <c r="Q335" s="852"/>
      <c r="R335" s="866"/>
      <c r="S335" s="852"/>
      <c r="T335" s="866"/>
      <c r="U335" s="867"/>
      <c r="V335" s="866"/>
      <c r="W335" s="867"/>
      <c r="X335" s="852"/>
      <c r="Y335" s="852"/>
      <c r="Z335" s="866"/>
      <c r="AA335" s="867"/>
      <c r="AB335" s="866"/>
      <c r="AC335" s="852"/>
      <c r="AD335" s="866"/>
      <c r="AE335" s="855"/>
      <c r="AF335" s="866"/>
      <c r="AG335" s="867"/>
      <c r="AH335" s="866"/>
      <c r="AI335" s="867"/>
      <c r="AJ335" s="866"/>
      <c r="AK335" s="867"/>
      <c r="AL335" s="866"/>
      <c r="AM335" s="852"/>
      <c r="AN335" s="866"/>
      <c r="AO335" s="867"/>
      <c r="AP335" s="866"/>
      <c r="AQ335" s="852"/>
      <c r="AR335" s="866"/>
      <c r="AS335" s="852"/>
      <c r="AT335" s="866"/>
      <c r="AU335" s="867"/>
      <c r="AV335" s="866"/>
      <c r="AW335" s="867"/>
      <c r="AX335" s="866"/>
      <c r="AY335" s="867"/>
      <c r="AZ335" s="866"/>
      <c r="BA335" s="867"/>
      <c r="BB335" s="866"/>
      <c r="BC335" s="867"/>
      <c r="BD335" s="866"/>
      <c r="BE335" s="867"/>
      <c r="BF335" s="867"/>
      <c r="BG335" s="867">
        <f t="shared" ref="BG335:BG343" si="2773">SUM(AO335+BE335+BC335+BA335+AY335+AW335+AS335+AQ335+AK335+AM335+AI335+AG335+AE335+AC335+AA335+Y335+X335+W335+U335+Q335+O335+S335+AU335)</f>
        <v>0</v>
      </c>
      <c r="BH335" s="84"/>
      <c r="BI335" s="424"/>
      <c r="BJ335" s="49"/>
      <c r="BK335" s="49"/>
      <c r="BL335" s="49"/>
      <c r="BM335" s="424"/>
      <c r="BN335" s="971"/>
      <c r="BO335" s="972"/>
      <c r="BP335" s="611"/>
      <c r="BQ335" s="40"/>
      <c r="BR335" s="40"/>
      <c r="BS335" s="40"/>
      <c r="BT335" s="40"/>
      <c r="BU335" s="40"/>
      <c r="BV335" s="660"/>
      <c r="BW335" s="660"/>
      <c r="BX335" s="666"/>
      <c r="BY335" s="608">
        <f t="shared" si="2769"/>
        <v>0</v>
      </c>
      <c r="BZ335" s="70"/>
      <c r="CA335" s="767"/>
      <c r="CB335" s="796"/>
      <c r="CC335" s="767"/>
      <c r="CD335" s="796"/>
      <c r="CE335" s="767"/>
      <c r="CF335" s="780"/>
      <c r="CG335" s="612"/>
      <c r="CH335" s="780"/>
      <c r="CI335" s="612"/>
      <c r="CJ335" s="612"/>
      <c r="CK335" s="767"/>
      <c r="CL335" s="780"/>
      <c r="CM335" s="612"/>
      <c r="CN335" s="780"/>
      <c r="CO335" s="767"/>
      <c r="CP335" s="780"/>
      <c r="CQ335" s="770"/>
      <c r="CR335" s="780"/>
      <c r="CS335" s="612"/>
      <c r="CT335" s="780"/>
      <c r="CU335" s="612"/>
      <c r="CV335" s="780"/>
      <c r="CW335" s="612"/>
      <c r="CX335" s="780"/>
      <c r="CY335" s="767"/>
      <c r="CZ335" s="780"/>
      <c r="DA335" s="612"/>
      <c r="DB335" s="780"/>
      <c r="DC335" s="767"/>
      <c r="DD335" s="780"/>
      <c r="DE335" s="612"/>
      <c r="DF335" s="780"/>
      <c r="DG335" s="612"/>
      <c r="DH335" s="780"/>
      <c r="DI335" s="612"/>
      <c r="DJ335" s="780"/>
      <c r="DK335" s="612"/>
      <c r="DL335" s="780"/>
      <c r="DM335" s="612"/>
      <c r="DN335" s="780"/>
      <c r="DO335" s="612"/>
      <c r="DP335" s="780"/>
      <c r="DQ335" s="612"/>
      <c r="DR335" s="612"/>
      <c r="DS335" s="612">
        <f t="shared" si="2770"/>
        <v>0</v>
      </c>
      <c r="DT335" s="84"/>
      <c r="DU335" s="424"/>
      <c r="DV335" s="424"/>
      <c r="DW335" s="424"/>
      <c r="DX335" s="424"/>
      <c r="DY335" s="424"/>
      <c r="DZ335" s="971"/>
      <c r="EA335" s="972"/>
      <c r="EB335" s="611"/>
      <c r="EC335" s="424"/>
      <c r="ED335" s="424"/>
      <c r="EE335" s="424"/>
      <c r="EF335" s="424"/>
      <c r="EG335" s="424"/>
      <c r="EH335" s="424"/>
      <c r="EI335" s="424"/>
      <c r="EJ335" s="429">
        <f t="shared" si="2689"/>
        <v>0</v>
      </c>
      <c r="EK335" s="429">
        <f t="shared" si="2690"/>
        <v>0</v>
      </c>
      <c r="EL335" s="429">
        <f t="shared" si="2691"/>
        <v>0</v>
      </c>
      <c r="EM335" s="1058">
        <f t="shared" si="2692"/>
        <v>0</v>
      </c>
      <c r="EN335" s="1058">
        <f t="shared" si="2693"/>
        <v>0</v>
      </c>
      <c r="EO335" s="1058">
        <f t="shared" si="2694"/>
        <v>0</v>
      </c>
      <c r="EP335" s="1058">
        <f t="shared" si="2695"/>
        <v>0</v>
      </c>
      <c r="EQ335" s="1058">
        <f t="shared" si="2696"/>
        <v>0</v>
      </c>
      <c r="ER335" s="1058">
        <f t="shared" si="2697"/>
        <v>0</v>
      </c>
      <c r="ES335" s="1058">
        <f t="shared" si="2698"/>
        <v>0</v>
      </c>
      <c r="ET335" s="1058">
        <f t="shared" si="2699"/>
        <v>0</v>
      </c>
      <c r="EU335" s="1058">
        <f t="shared" si="2700"/>
        <v>0</v>
      </c>
      <c r="EV335" s="1058">
        <f t="shared" si="2701"/>
        <v>0</v>
      </c>
      <c r="EW335" s="1058">
        <f t="shared" si="2702"/>
        <v>0</v>
      </c>
      <c r="EX335" s="1058">
        <f t="shared" si="2703"/>
        <v>0</v>
      </c>
      <c r="EY335" s="1058">
        <f t="shared" si="2704"/>
        <v>0</v>
      </c>
      <c r="EZ335" s="1058">
        <f t="shared" si="2705"/>
        <v>0</v>
      </c>
      <c r="FA335" s="1058">
        <f t="shared" si="2706"/>
        <v>0</v>
      </c>
      <c r="FB335" s="1058">
        <f t="shared" si="2707"/>
        <v>0</v>
      </c>
      <c r="FC335" s="1058">
        <f t="shared" si="2708"/>
        <v>0</v>
      </c>
      <c r="FD335" s="1058">
        <f t="shared" si="2709"/>
        <v>0</v>
      </c>
      <c r="FE335" s="1058">
        <f t="shared" si="2710"/>
        <v>0</v>
      </c>
      <c r="FF335" s="1058">
        <f t="shared" si="2711"/>
        <v>0</v>
      </c>
      <c r="FG335" s="1058">
        <f t="shared" si="2712"/>
        <v>0</v>
      </c>
      <c r="FH335" s="1058">
        <f t="shared" si="2713"/>
        <v>0</v>
      </c>
      <c r="FI335" s="1058">
        <f t="shared" si="2714"/>
        <v>0</v>
      </c>
      <c r="FJ335" s="1058">
        <f t="shared" si="2715"/>
        <v>0</v>
      </c>
      <c r="FK335" s="1058">
        <f t="shared" si="2716"/>
        <v>0</v>
      </c>
      <c r="FL335" s="1058">
        <f t="shared" si="2717"/>
        <v>0</v>
      </c>
      <c r="FM335" s="1058">
        <f t="shared" si="2718"/>
        <v>0</v>
      </c>
      <c r="FN335" s="1058">
        <f t="shared" si="2719"/>
        <v>0</v>
      </c>
      <c r="FO335" s="1059">
        <f t="shared" si="2720"/>
        <v>0</v>
      </c>
      <c r="FP335" s="1058">
        <f t="shared" si="2721"/>
        <v>0</v>
      </c>
      <c r="FQ335" s="1058">
        <f t="shared" si="2722"/>
        <v>0</v>
      </c>
      <c r="FR335" s="1058">
        <f t="shared" si="2723"/>
        <v>0</v>
      </c>
      <c r="FS335" s="1058">
        <f t="shared" si="2724"/>
        <v>0</v>
      </c>
      <c r="FT335" s="1058">
        <f t="shared" si="2725"/>
        <v>0</v>
      </c>
      <c r="FU335" s="1058">
        <f t="shared" si="2726"/>
        <v>0</v>
      </c>
      <c r="FV335" s="1058">
        <f t="shared" si="2727"/>
        <v>0</v>
      </c>
      <c r="FW335" s="1058">
        <f t="shared" si="2728"/>
        <v>0</v>
      </c>
      <c r="FX335" s="1058">
        <f t="shared" si="2729"/>
        <v>0</v>
      </c>
      <c r="FY335" s="1058">
        <f t="shared" si="2730"/>
        <v>0</v>
      </c>
      <c r="FZ335" s="1058">
        <f t="shared" si="2731"/>
        <v>0</v>
      </c>
      <c r="GA335" s="1058">
        <f t="shared" si="2732"/>
        <v>0</v>
      </c>
      <c r="GB335" s="1058">
        <f t="shared" si="2733"/>
        <v>0</v>
      </c>
      <c r="GC335" s="1058">
        <f t="shared" si="2734"/>
        <v>0</v>
      </c>
      <c r="GE335" s="1058">
        <v>0</v>
      </c>
      <c r="GF335" s="1058">
        <v>0</v>
      </c>
      <c r="GG335" s="424"/>
      <c r="GH335" s="424"/>
      <c r="GI335" s="424"/>
      <c r="GJ335" s="424"/>
      <c r="GL335" s="559"/>
      <c r="GM335" s="559"/>
      <c r="GN335" s="9"/>
      <c r="GO335" s="17"/>
      <c r="GP335" s="17"/>
      <c r="GQ335" s="406"/>
      <c r="GR335" s="406"/>
    </row>
    <row r="336" spans="1:200" ht="24.95" customHeight="1" x14ac:dyDescent="0.45">
      <c r="A336" s="424"/>
      <c r="B336" s="971"/>
      <c r="C336" s="972"/>
      <c r="D336" s="611"/>
      <c r="E336" s="40"/>
      <c r="F336" s="40"/>
      <c r="G336" s="40"/>
      <c r="H336" s="40"/>
      <c r="I336" s="40"/>
      <c r="J336" s="660"/>
      <c r="K336" s="40"/>
      <c r="L336" s="49"/>
      <c r="M336" s="608">
        <f t="shared" si="2772"/>
        <v>0</v>
      </c>
      <c r="N336" s="70"/>
      <c r="O336" s="852"/>
      <c r="P336" s="866"/>
      <c r="Q336" s="852"/>
      <c r="R336" s="866"/>
      <c r="S336" s="852"/>
      <c r="T336" s="866"/>
      <c r="U336" s="867"/>
      <c r="V336" s="866"/>
      <c r="W336" s="867"/>
      <c r="X336" s="852"/>
      <c r="Y336" s="852"/>
      <c r="Z336" s="866"/>
      <c r="AA336" s="867"/>
      <c r="AB336" s="866"/>
      <c r="AC336" s="852"/>
      <c r="AD336" s="866"/>
      <c r="AE336" s="855"/>
      <c r="AF336" s="866"/>
      <c r="AG336" s="867"/>
      <c r="AH336" s="866"/>
      <c r="AI336" s="867"/>
      <c r="AJ336" s="866"/>
      <c r="AK336" s="867"/>
      <c r="AL336" s="866"/>
      <c r="AM336" s="852"/>
      <c r="AN336" s="866"/>
      <c r="AO336" s="867"/>
      <c r="AP336" s="866"/>
      <c r="AQ336" s="852"/>
      <c r="AR336" s="866"/>
      <c r="AS336" s="852"/>
      <c r="AT336" s="866"/>
      <c r="AU336" s="867"/>
      <c r="AV336" s="866"/>
      <c r="AW336" s="867"/>
      <c r="AX336" s="866"/>
      <c r="AY336" s="867"/>
      <c r="AZ336" s="866"/>
      <c r="BA336" s="867"/>
      <c r="BB336" s="866"/>
      <c r="BC336" s="867"/>
      <c r="BD336" s="866"/>
      <c r="BE336" s="867"/>
      <c r="BF336" s="867"/>
      <c r="BG336" s="867">
        <f t="shared" si="2773"/>
        <v>0</v>
      </c>
      <c r="BH336" s="84"/>
      <c r="BI336" s="424"/>
      <c r="BJ336" s="49"/>
      <c r="BK336" s="49"/>
      <c r="BL336" s="49"/>
      <c r="BM336" s="424"/>
      <c r="BN336" s="971"/>
      <c r="BO336" s="972"/>
      <c r="BP336" s="611"/>
      <c r="BQ336" s="40"/>
      <c r="BR336" s="40"/>
      <c r="BS336" s="40"/>
      <c r="BT336" s="40"/>
      <c r="BU336" s="40"/>
      <c r="BV336" s="660"/>
      <c r="BW336" s="660"/>
      <c r="BX336" s="49"/>
      <c r="BY336" s="608">
        <f t="shared" si="2769"/>
        <v>0</v>
      </c>
      <c r="BZ336" s="70"/>
      <c r="CA336" s="767"/>
      <c r="CB336" s="796"/>
      <c r="CC336" s="767"/>
      <c r="CD336" s="796"/>
      <c r="CE336" s="767"/>
      <c r="CF336" s="780"/>
      <c r="CG336" s="612"/>
      <c r="CH336" s="780"/>
      <c r="CI336" s="612"/>
      <c r="CJ336" s="612"/>
      <c r="CK336" s="767"/>
      <c r="CL336" s="780"/>
      <c r="CM336" s="612"/>
      <c r="CN336" s="780"/>
      <c r="CO336" s="767"/>
      <c r="CP336" s="780"/>
      <c r="CQ336" s="770"/>
      <c r="CR336" s="780"/>
      <c r="CS336" s="612"/>
      <c r="CT336" s="780"/>
      <c r="CU336" s="612"/>
      <c r="CV336" s="780"/>
      <c r="CW336" s="612"/>
      <c r="CX336" s="780"/>
      <c r="CY336" s="767"/>
      <c r="CZ336" s="780"/>
      <c r="DA336" s="612"/>
      <c r="DB336" s="780"/>
      <c r="DC336" s="767"/>
      <c r="DD336" s="780"/>
      <c r="DE336" s="612"/>
      <c r="DF336" s="780"/>
      <c r="DG336" s="612"/>
      <c r="DH336" s="780"/>
      <c r="DI336" s="612"/>
      <c r="DJ336" s="780"/>
      <c r="DK336" s="612"/>
      <c r="DL336" s="780"/>
      <c r="DM336" s="612"/>
      <c r="DN336" s="780"/>
      <c r="DO336" s="612"/>
      <c r="DP336" s="780"/>
      <c r="DQ336" s="612"/>
      <c r="DR336" s="612"/>
      <c r="DS336" s="612">
        <f t="shared" si="2770"/>
        <v>0</v>
      </c>
      <c r="DT336" s="84"/>
      <c r="DU336" s="424"/>
      <c r="DV336" s="424"/>
      <c r="DW336" s="424"/>
      <c r="DX336" s="424"/>
      <c r="DY336" s="424"/>
      <c r="DZ336" s="971"/>
      <c r="EA336" s="972"/>
      <c r="EB336" s="611"/>
      <c r="EC336" s="424"/>
      <c r="ED336" s="424"/>
      <c r="EE336" s="424"/>
      <c r="EF336" s="424"/>
      <c r="EG336" s="424"/>
      <c r="EH336" s="424"/>
      <c r="EI336" s="424"/>
      <c r="EJ336" s="429">
        <f t="shared" si="2689"/>
        <v>0</v>
      </c>
      <c r="EK336" s="429">
        <f t="shared" si="2690"/>
        <v>0</v>
      </c>
      <c r="EL336" s="429">
        <f t="shared" si="2691"/>
        <v>0</v>
      </c>
      <c r="EM336" s="1058">
        <f t="shared" si="2692"/>
        <v>0</v>
      </c>
      <c r="EN336" s="1058">
        <f t="shared" si="2693"/>
        <v>0</v>
      </c>
      <c r="EO336" s="1058">
        <f t="shared" si="2694"/>
        <v>0</v>
      </c>
      <c r="EP336" s="1058">
        <f t="shared" si="2695"/>
        <v>0</v>
      </c>
      <c r="EQ336" s="1058">
        <f t="shared" si="2696"/>
        <v>0</v>
      </c>
      <c r="ER336" s="1058">
        <f t="shared" si="2697"/>
        <v>0</v>
      </c>
      <c r="ES336" s="1058">
        <f t="shared" si="2698"/>
        <v>0</v>
      </c>
      <c r="ET336" s="1058">
        <f t="shared" si="2699"/>
        <v>0</v>
      </c>
      <c r="EU336" s="1058">
        <f t="shared" si="2700"/>
        <v>0</v>
      </c>
      <c r="EV336" s="1058">
        <f t="shared" si="2701"/>
        <v>0</v>
      </c>
      <c r="EW336" s="1058">
        <f t="shared" si="2702"/>
        <v>0</v>
      </c>
      <c r="EX336" s="1058">
        <f t="shared" si="2703"/>
        <v>0</v>
      </c>
      <c r="EY336" s="1058">
        <f t="shared" si="2704"/>
        <v>0</v>
      </c>
      <c r="EZ336" s="1058">
        <f t="shared" si="2705"/>
        <v>0</v>
      </c>
      <c r="FA336" s="1058">
        <f t="shared" si="2706"/>
        <v>0</v>
      </c>
      <c r="FB336" s="1058">
        <f t="shared" si="2707"/>
        <v>0</v>
      </c>
      <c r="FC336" s="1058">
        <f t="shared" si="2708"/>
        <v>0</v>
      </c>
      <c r="FD336" s="1058">
        <f t="shared" si="2709"/>
        <v>0</v>
      </c>
      <c r="FE336" s="1058">
        <f t="shared" si="2710"/>
        <v>0</v>
      </c>
      <c r="FF336" s="1058">
        <f t="shared" si="2711"/>
        <v>0</v>
      </c>
      <c r="FG336" s="1058">
        <f t="shared" si="2712"/>
        <v>0</v>
      </c>
      <c r="FH336" s="1058">
        <f t="shared" si="2713"/>
        <v>0</v>
      </c>
      <c r="FI336" s="1058">
        <f t="shared" si="2714"/>
        <v>0</v>
      </c>
      <c r="FJ336" s="1058">
        <f t="shared" si="2715"/>
        <v>0</v>
      </c>
      <c r="FK336" s="1058">
        <f t="shared" si="2716"/>
        <v>0</v>
      </c>
      <c r="FL336" s="1058">
        <f t="shared" si="2717"/>
        <v>0</v>
      </c>
      <c r="FM336" s="1058">
        <f t="shared" si="2718"/>
        <v>0</v>
      </c>
      <c r="FN336" s="1058">
        <f t="shared" si="2719"/>
        <v>0</v>
      </c>
      <c r="FO336" s="1059">
        <f t="shared" si="2720"/>
        <v>0</v>
      </c>
      <c r="FP336" s="1058">
        <f t="shared" si="2721"/>
        <v>0</v>
      </c>
      <c r="FQ336" s="1058">
        <f t="shared" si="2722"/>
        <v>0</v>
      </c>
      <c r="FR336" s="1058">
        <f t="shared" si="2723"/>
        <v>0</v>
      </c>
      <c r="FS336" s="1058">
        <f t="shared" si="2724"/>
        <v>0</v>
      </c>
      <c r="FT336" s="1058">
        <f t="shared" si="2725"/>
        <v>0</v>
      </c>
      <c r="FU336" s="1058">
        <f t="shared" si="2726"/>
        <v>0</v>
      </c>
      <c r="FV336" s="1058">
        <f t="shared" si="2727"/>
        <v>0</v>
      </c>
      <c r="FW336" s="1058">
        <f t="shared" si="2728"/>
        <v>0</v>
      </c>
      <c r="FX336" s="1058">
        <f t="shared" si="2729"/>
        <v>0</v>
      </c>
      <c r="FY336" s="1058">
        <f t="shared" si="2730"/>
        <v>0</v>
      </c>
      <c r="FZ336" s="1058">
        <f t="shared" si="2731"/>
        <v>0</v>
      </c>
      <c r="GA336" s="1058">
        <f t="shared" si="2732"/>
        <v>0</v>
      </c>
      <c r="GB336" s="1058">
        <f t="shared" si="2733"/>
        <v>0</v>
      </c>
      <c r="GC336" s="1058">
        <f t="shared" si="2734"/>
        <v>0</v>
      </c>
      <c r="GE336" s="1058">
        <v>0</v>
      </c>
      <c r="GF336" s="1058">
        <v>0</v>
      </c>
      <c r="GG336" s="424"/>
      <c r="GH336" s="424"/>
      <c r="GI336" s="424"/>
      <c r="GJ336" s="424"/>
      <c r="GL336" s="559"/>
      <c r="GM336" s="559"/>
      <c r="GN336" s="9"/>
      <c r="GO336" s="17"/>
      <c r="GP336" s="17"/>
      <c r="GQ336" s="406"/>
      <c r="GR336" s="406"/>
    </row>
    <row r="337" spans="1:200" ht="24.95" customHeight="1" x14ac:dyDescent="0.45">
      <c r="A337" s="424"/>
      <c r="B337" s="971"/>
      <c r="C337" s="972"/>
      <c r="D337" s="611"/>
      <c r="E337" s="40"/>
      <c r="F337" s="40"/>
      <c r="G337" s="40"/>
      <c r="H337" s="40"/>
      <c r="I337" s="40"/>
      <c r="J337" s="660"/>
      <c r="K337" s="40"/>
      <c r="L337" s="666"/>
      <c r="M337" s="608">
        <f t="shared" si="2772"/>
        <v>0</v>
      </c>
      <c r="N337" s="70"/>
      <c r="O337" s="852"/>
      <c r="P337" s="866"/>
      <c r="Q337" s="852"/>
      <c r="R337" s="866"/>
      <c r="S337" s="852"/>
      <c r="T337" s="866"/>
      <c r="U337" s="867"/>
      <c r="V337" s="866"/>
      <c r="W337" s="867"/>
      <c r="X337" s="852"/>
      <c r="Y337" s="852"/>
      <c r="Z337" s="866"/>
      <c r="AA337" s="867"/>
      <c r="AB337" s="866"/>
      <c r="AC337" s="852"/>
      <c r="AD337" s="866"/>
      <c r="AE337" s="855"/>
      <c r="AF337" s="866"/>
      <c r="AG337" s="867"/>
      <c r="AH337" s="866"/>
      <c r="AI337" s="867"/>
      <c r="AJ337" s="866"/>
      <c r="AK337" s="867"/>
      <c r="AL337" s="866"/>
      <c r="AM337" s="852"/>
      <c r="AN337" s="866"/>
      <c r="AO337" s="867"/>
      <c r="AP337" s="866"/>
      <c r="AQ337" s="852"/>
      <c r="AR337" s="866"/>
      <c r="AS337" s="852"/>
      <c r="AT337" s="866"/>
      <c r="AU337" s="867"/>
      <c r="AV337" s="866"/>
      <c r="AW337" s="867"/>
      <c r="AX337" s="866"/>
      <c r="AY337" s="867"/>
      <c r="AZ337" s="866"/>
      <c r="BA337" s="867"/>
      <c r="BB337" s="866"/>
      <c r="BC337" s="867"/>
      <c r="BD337" s="866"/>
      <c r="BE337" s="867"/>
      <c r="BF337" s="867"/>
      <c r="BG337" s="867">
        <f t="shared" si="2773"/>
        <v>0</v>
      </c>
      <c r="BH337" s="84"/>
      <c r="BI337" s="424"/>
      <c r="BJ337" s="49"/>
      <c r="BK337" s="49"/>
      <c r="BL337" s="49"/>
      <c r="BM337" s="424"/>
      <c r="BN337" s="971"/>
      <c r="BO337" s="972"/>
      <c r="BP337" s="611"/>
      <c r="BQ337" s="40"/>
      <c r="BR337" s="40"/>
      <c r="BS337" s="40"/>
      <c r="BT337" s="40"/>
      <c r="BU337" s="40"/>
      <c r="BV337" s="660"/>
      <c r="BW337" s="660"/>
      <c r="BX337" s="666"/>
      <c r="BY337" s="608">
        <f t="shared" si="2769"/>
        <v>0</v>
      </c>
      <c r="BZ337" s="70"/>
      <c r="CA337" s="767"/>
      <c r="CB337" s="796"/>
      <c r="CC337" s="767"/>
      <c r="CD337" s="796"/>
      <c r="CE337" s="767"/>
      <c r="CF337" s="780"/>
      <c r="CG337" s="612"/>
      <c r="CH337" s="780"/>
      <c r="CI337" s="612"/>
      <c r="CJ337" s="612"/>
      <c r="CK337" s="767"/>
      <c r="CL337" s="780"/>
      <c r="CM337" s="612"/>
      <c r="CN337" s="780"/>
      <c r="CO337" s="767"/>
      <c r="CP337" s="780"/>
      <c r="CQ337" s="770"/>
      <c r="CR337" s="780"/>
      <c r="CS337" s="612"/>
      <c r="CT337" s="780"/>
      <c r="CU337" s="612"/>
      <c r="CV337" s="780"/>
      <c r="CW337" s="612"/>
      <c r="CX337" s="780"/>
      <c r="CY337" s="767"/>
      <c r="CZ337" s="780"/>
      <c r="DA337" s="612"/>
      <c r="DB337" s="780"/>
      <c r="DC337" s="767"/>
      <c r="DD337" s="780"/>
      <c r="DE337" s="612"/>
      <c r="DF337" s="780"/>
      <c r="DG337" s="612"/>
      <c r="DH337" s="780"/>
      <c r="DI337" s="612"/>
      <c r="DJ337" s="780"/>
      <c r="DK337" s="612"/>
      <c r="DL337" s="780"/>
      <c r="DM337" s="612"/>
      <c r="DN337" s="780"/>
      <c r="DO337" s="612"/>
      <c r="DP337" s="780"/>
      <c r="DQ337" s="612"/>
      <c r="DR337" s="612"/>
      <c r="DS337" s="612">
        <f t="shared" si="2770"/>
        <v>0</v>
      </c>
      <c r="DT337" s="84"/>
      <c r="DU337" s="424"/>
      <c r="DV337" s="424"/>
      <c r="DW337" s="424"/>
      <c r="DX337" s="424"/>
      <c r="DY337" s="424"/>
      <c r="DZ337" s="971"/>
      <c r="EA337" s="972"/>
      <c r="EB337" s="611"/>
      <c r="EC337" s="424"/>
      <c r="ED337" s="424"/>
      <c r="EE337" s="424"/>
      <c r="EF337" s="424"/>
      <c r="EG337" s="424"/>
      <c r="EH337" s="424"/>
      <c r="EI337" s="424"/>
      <c r="EJ337" s="429">
        <f t="shared" si="2689"/>
        <v>0</v>
      </c>
      <c r="EK337" s="429">
        <f t="shared" si="2690"/>
        <v>0</v>
      </c>
      <c r="EL337" s="429">
        <f t="shared" si="2691"/>
        <v>0</v>
      </c>
      <c r="EM337" s="1058">
        <f t="shared" si="2692"/>
        <v>0</v>
      </c>
      <c r="EN337" s="1058">
        <f t="shared" si="2693"/>
        <v>0</v>
      </c>
      <c r="EO337" s="1058">
        <f t="shared" si="2694"/>
        <v>0</v>
      </c>
      <c r="EP337" s="1058">
        <f t="shared" si="2695"/>
        <v>0</v>
      </c>
      <c r="EQ337" s="1058">
        <f t="shared" si="2696"/>
        <v>0</v>
      </c>
      <c r="ER337" s="1058">
        <f t="shared" si="2697"/>
        <v>0</v>
      </c>
      <c r="ES337" s="1058">
        <f t="shared" si="2698"/>
        <v>0</v>
      </c>
      <c r="ET337" s="1058">
        <f t="shared" si="2699"/>
        <v>0</v>
      </c>
      <c r="EU337" s="1058">
        <f t="shared" si="2700"/>
        <v>0</v>
      </c>
      <c r="EV337" s="1058">
        <f t="shared" si="2701"/>
        <v>0</v>
      </c>
      <c r="EW337" s="1058">
        <f t="shared" si="2702"/>
        <v>0</v>
      </c>
      <c r="EX337" s="1058">
        <f t="shared" si="2703"/>
        <v>0</v>
      </c>
      <c r="EY337" s="1058">
        <f t="shared" si="2704"/>
        <v>0</v>
      </c>
      <c r="EZ337" s="1058">
        <f t="shared" si="2705"/>
        <v>0</v>
      </c>
      <c r="FA337" s="1058">
        <f t="shared" si="2706"/>
        <v>0</v>
      </c>
      <c r="FB337" s="1058">
        <f t="shared" si="2707"/>
        <v>0</v>
      </c>
      <c r="FC337" s="1058">
        <f t="shared" si="2708"/>
        <v>0</v>
      </c>
      <c r="FD337" s="1058">
        <f t="shared" si="2709"/>
        <v>0</v>
      </c>
      <c r="FE337" s="1058">
        <f t="shared" si="2710"/>
        <v>0</v>
      </c>
      <c r="FF337" s="1058">
        <f t="shared" si="2711"/>
        <v>0</v>
      </c>
      <c r="FG337" s="1058">
        <f t="shared" si="2712"/>
        <v>0</v>
      </c>
      <c r="FH337" s="1058">
        <f t="shared" si="2713"/>
        <v>0</v>
      </c>
      <c r="FI337" s="1058">
        <f t="shared" si="2714"/>
        <v>0</v>
      </c>
      <c r="FJ337" s="1058">
        <f t="shared" si="2715"/>
        <v>0</v>
      </c>
      <c r="FK337" s="1058">
        <f t="shared" si="2716"/>
        <v>0</v>
      </c>
      <c r="FL337" s="1058">
        <f t="shared" si="2717"/>
        <v>0</v>
      </c>
      <c r="FM337" s="1058">
        <f t="shared" si="2718"/>
        <v>0</v>
      </c>
      <c r="FN337" s="1058">
        <f t="shared" si="2719"/>
        <v>0</v>
      </c>
      <c r="FO337" s="1059">
        <f t="shared" si="2720"/>
        <v>0</v>
      </c>
      <c r="FP337" s="1058">
        <f t="shared" si="2721"/>
        <v>0</v>
      </c>
      <c r="FQ337" s="1058">
        <f t="shared" si="2722"/>
        <v>0</v>
      </c>
      <c r="FR337" s="1058">
        <f t="shared" si="2723"/>
        <v>0</v>
      </c>
      <c r="FS337" s="1058">
        <f t="shared" si="2724"/>
        <v>0</v>
      </c>
      <c r="FT337" s="1058">
        <f t="shared" si="2725"/>
        <v>0</v>
      </c>
      <c r="FU337" s="1058">
        <f t="shared" si="2726"/>
        <v>0</v>
      </c>
      <c r="FV337" s="1058">
        <f t="shared" si="2727"/>
        <v>0</v>
      </c>
      <c r="FW337" s="1058">
        <f t="shared" si="2728"/>
        <v>0</v>
      </c>
      <c r="FX337" s="1058">
        <f t="shared" si="2729"/>
        <v>0</v>
      </c>
      <c r="FY337" s="1058">
        <f t="shared" si="2730"/>
        <v>0</v>
      </c>
      <c r="FZ337" s="1058">
        <f t="shared" si="2731"/>
        <v>0</v>
      </c>
      <c r="GA337" s="1058">
        <f t="shared" si="2732"/>
        <v>0</v>
      </c>
      <c r="GB337" s="1058">
        <f t="shared" si="2733"/>
        <v>0</v>
      </c>
      <c r="GC337" s="1058">
        <f t="shared" si="2734"/>
        <v>0</v>
      </c>
      <c r="GE337" s="1058">
        <v>0</v>
      </c>
      <c r="GF337" s="1058">
        <v>0</v>
      </c>
      <c r="GG337" s="424"/>
      <c r="GH337" s="424"/>
      <c r="GI337" s="424"/>
      <c r="GJ337" s="424"/>
      <c r="GL337" s="559"/>
      <c r="GM337" s="559"/>
      <c r="GN337" s="9"/>
      <c r="GO337" s="17"/>
      <c r="GP337" s="17"/>
      <c r="GQ337" s="406"/>
      <c r="GR337" s="406"/>
    </row>
    <row r="338" spans="1:200" ht="24.95" customHeight="1" x14ac:dyDescent="0.45">
      <c r="A338" s="424"/>
      <c r="B338" s="971"/>
      <c r="C338" s="972"/>
      <c r="D338" s="611"/>
      <c r="E338" s="40"/>
      <c r="F338" s="40"/>
      <c r="G338" s="40"/>
      <c r="H338" s="40"/>
      <c r="I338" s="40"/>
      <c r="J338" s="660"/>
      <c r="K338" s="40"/>
      <c r="L338" s="49"/>
      <c r="M338" s="608">
        <f t="shared" si="2772"/>
        <v>0</v>
      </c>
      <c r="N338" s="70"/>
      <c r="O338" s="852"/>
      <c r="P338" s="866"/>
      <c r="Q338" s="852"/>
      <c r="R338" s="866"/>
      <c r="S338" s="852"/>
      <c r="T338" s="866"/>
      <c r="U338" s="867"/>
      <c r="V338" s="866"/>
      <c r="W338" s="867"/>
      <c r="X338" s="852"/>
      <c r="Y338" s="852"/>
      <c r="Z338" s="866"/>
      <c r="AA338" s="867"/>
      <c r="AB338" s="866"/>
      <c r="AC338" s="852"/>
      <c r="AD338" s="866"/>
      <c r="AE338" s="855"/>
      <c r="AF338" s="866"/>
      <c r="AG338" s="867"/>
      <c r="AH338" s="866"/>
      <c r="AI338" s="867"/>
      <c r="AJ338" s="866"/>
      <c r="AK338" s="867"/>
      <c r="AL338" s="866"/>
      <c r="AM338" s="852"/>
      <c r="AN338" s="866"/>
      <c r="AO338" s="867"/>
      <c r="AP338" s="866"/>
      <c r="AQ338" s="852"/>
      <c r="AR338" s="866"/>
      <c r="AS338" s="852"/>
      <c r="AT338" s="866"/>
      <c r="AU338" s="867"/>
      <c r="AV338" s="866"/>
      <c r="AW338" s="867"/>
      <c r="AX338" s="866"/>
      <c r="AY338" s="867"/>
      <c r="AZ338" s="866"/>
      <c r="BA338" s="867"/>
      <c r="BB338" s="866"/>
      <c r="BC338" s="867"/>
      <c r="BD338" s="866"/>
      <c r="BE338" s="867"/>
      <c r="BF338" s="867"/>
      <c r="BG338" s="867">
        <f t="shared" si="2773"/>
        <v>0</v>
      </c>
      <c r="BH338" s="84"/>
      <c r="BI338" s="424"/>
      <c r="BJ338" s="49"/>
      <c r="BK338" s="49"/>
      <c r="BL338" s="49"/>
      <c r="BM338" s="424"/>
      <c r="BN338" s="971"/>
      <c r="BO338" s="972"/>
      <c r="BP338" s="611"/>
      <c r="BQ338" s="40"/>
      <c r="BR338" s="40"/>
      <c r="BS338" s="40"/>
      <c r="BT338" s="40"/>
      <c r="BU338" s="40"/>
      <c r="BV338" s="660"/>
      <c r="BW338" s="660"/>
      <c r="BX338" s="49"/>
      <c r="BY338" s="608">
        <f t="shared" si="2769"/>
        <v>0</v>
      </c>
      <c r="BZ338" s="70"/>
      <c r="CA338" s="767"/>
      <c r="CB338" s="796"/>
      <c r="CC338" s="767"/>
      <c r="CD338" s="796"/>
      <c r="CE338" s="767"/>
      <c r="CF338" s="780"/>
      <c r="CG338" s="612"/>
      <c r="CH338" s="780"/>
      <c r="CI338" s="612"/>
      <c r="CJ338" s="612"/>
      <c r="CK338" s="767"/>
      <c r="CL338" s="780"/>
      <c r="CM338" s="612"/>
      <c r="CN338" s="780"/>
      <c r="CO338" s="767"/>
      <c r="CP338" s="780"/>
      <c r="CQ338" s="770"/>
      <c r="CR338" s="780"/>
      <c r="CS338" s="612"/>
      <c r="CT338" s="780"/>
      <c r="CU338" s="612"/>
      <c r="CV338" s="780"/>
      <c r="CW338" s="612"/>
      <c r="CX338" s="780"/>
      <c r="CY338" s="767"/>
      <c r="CZ338" s="780"/>
      <c r="DA338" s="612"/>
      <c r="DB338" s="780"/>
      <c r="DC338" s="767"/>
      <c r="DD338" s="780"/>
      <c r="DE338" s="612"/>
      <c r="DF338" s="780"/>
      <c r="DG338" s="612"/>
      <c r="DH338" s="780"/>
      <c r="DI338" s="612"/>
      <c r="DJ338" s="780"/>
      <c r="DK338" s="612"/>
      <c r="DL338" s="780"/>
      <c r="DM338" s="612"/>
      <c r="DN338" s="780"/>
      <c r="DO338" s="612"/>
      <c r="DP338" s="780"/>
      <c r="DQ338" s="612"/>
      <c r="DR338" s="612"/>
      <c r="DS338" s="612">
        <f t="shared" si="2770"/>
        <v>0</v>
      </c>
      <c r="DT338" s="84"/>
      <c r="DU338" s="424"/>
      <c r="DV338" s="424"/>
      <c r="DW338" s="424"/>
      <c r="DX338" s="424"/>
      <c r="DY338" s="424"/>
      <c r="DZ338" s="971"/>
      <c r="EA338" s="972"/>
      <c r="EB338" s="611"/>
      <c r="EC338" s="424"/>
      <c r="ED338" s="424"/>
      <c r="EE338" s="424"/>
      <c r="EF338" s="424"/>
      <c r="EG338" s="424"/>
      <c r="EH338" s="424"/>
      <c r="EI338" s="424"/>
      <c r="EJ338" s="429">
        <f t="shared" si="2689"/>
        <v>0</v>
      </c>
      <c r="EK338" s="429">
        <f t="shared" si="2690"/>
        <v>0</v>
      </c>
      <c r="EL338" s="429">
        <f t="shared" si="2691"/>
        <v>0</v>
      </c>
      <c r="EM338" s="1058">
        <f t="shared" si="2692"/>
        <v>0</v>
      </c>
      <c r="EN338" s="1058">
        <f t="shared" si="2693"/>
        <v>0</v>
      </c>
      <c r="EO338" s="1058">
        <f t="shared" si="2694"/>
        <v>0</v>
      </c>
      <c r="EP338" s="1058">
        <f t="shared" si="2695"/>
        <v>0</v>
      </c>
      <c r="EQ338" s="1058">
        <f t="shared" si="2696"/>
        <v>0</v>
      </c>
      <c r="ER338" s="1058">
        <f t="shared" si="2697"/>
        <v>0</v>
      </c>
      <c r="ES338" s="1058">
        <f t="shared" si="2698"/>
        <v>0</v>
      </c>
      <c r="ET338" s="1058">
        <f t="shared" si="2699"/>
        <v>0</v>
      </c>
      <c r="EU338" s="1058">
        <f t="shared" si="2700"/>
        <v>0</v>
      </c>
      <c r="EV338" s="1058">
        <f t="shared" si="2701"/>
        <v>0</v>
      </c>
      <c r="EW338" s="1058">
        <f t="shared" si="2702"/>
        <v>0</v>
      </c>
      <c r="EX338" s="1058">
        <f t="shared" si="2703"/>
        <v>0</v>
      </c>
      <c r="EY338" s="1058">
        <f t="shared" si="2704"/>
        <v>0</v>
      </c>
      <c r="EZ338" s="1058">
        <f t="shared" si="2705"/>
        <v>0</v>
      </c>
      <c r="FA338" s="1058">
        <f t="shared" si="2706"/>
        <v>0</v>
      </c>
      <c r="FB338" s="1058">
        <f t="shared" si="2707"/>
        <v>0</v>
      </c>
      <c r="FC338" s="1058">
        <f t="shared" si="2708"/>
        <v>0</v>
      </c>
      <c r="FD338" s="1058">
        <f t="shared" si="2709"/>
        <v>0</v>
      </c>
      <c r="FE338" s="1058">
        <f t="shared" si="2710"/>
        <v>0</v>
      </c>
      <c r="FF338" s="1058">
        <f t="shared" si="2711"/>
        <v>0</v>
      </c>
      <c r="FG338" s="1058">
        <f t="shared" si="2712"/>
        <v>0</v>
      </c>
      <c r="FH338" s="1058">
        <f t="shared" si="2713"/>
        <v>0</v>
      </c>
      <c r="FI338" s="1058">
        <f t="shared" si="2714"/>
        <v>0</v>
      </c>
      <c r="FJ338" s="1058">
        <f t="shared" si="2715"/>
        <v>0</v>
      </c>
      <c r="FK338" s="1058">
        <f t="shared" si="2716"/>
        <v>0</v>
      </c>
      <c r="FL338" s="1058">
        <f t="shared" si="2717"/>
        <v>0</v>
      </c>
      <c r="FM338" s="1058">
        <f t="shared" si="2718"/>
        <v>0</v>
      </c>
      <c r="FN338" s="1058">
        <f t="shared" si="2719"/>
        <v>0</v>
      </c>
      <c r="FO338" s="1059">
        <f t="shared" si="2720"/>
        <v>0</v>
      </c>
      <c r="FP338" s="1058">
        <f t="shared" si="2721"/>
        <v>0</v>
      </c>
      <c r="FQ338" s="1058">
        <f t="shared" si="2722"/>
        <v>0</v>
      </c>
      <c r="FR338" s="1058">
        <f t="shared" si="2723"/>
        <v>0</v>
      </c>
      <c r="FS338" s="1058">
        <f t="shared" si="2724"/>
        <v>0</v>
      </c>
      <c r="FT338" s="1058">
        <f t="shared" si="2725"/>
        <v>0</v>
      </c>
      <c r="FU338" s="1058">
        <f t="shared" si="2726"/>
        <v>0</v>
      </c>
      <c r="FV338" s="1058">
        <f t="shared" si="2727"/>
        <v>0</v>
      </c>
      <c r="FW338" s="1058">
        <f t="shared" si="2728"/>
        <v>0</v>
      </c>
      <c r="FX338" s="1058">
        <f t="shared" si="2729"/>
        <v>0</v>
      </c>
      <c r="FY338" s="1058">
        <f t="shared" si="2730"/>
        <v>0</v>
      </c>
      <c r="FZ338" s="1058">
        <f t="shared" si="2731"/>
        <v>0</v>
      </c>
      <c r="GA338" s="1058">
        <f t="shared" si="2732"/>
        <v>0</v>
      </c>
      <c r="GB338" s="1058">
        <f t="shared" si="2733"/>
        <v>0</v>
      </c>
      <c r="GC338" s="1058">
        <f t="shared" si="2734"/>
        <v>0</v>
      </c>
      <c r="GE338" s="1058">
        <v>0</v>
      </c>
      <c r="GF338" s="1058">
        <v>0</v>
      </c>
      <c r="GG338" s="424"/>
      <c r="GH338" s="424"/>
      <c r="GI338" s="424"/>
      <c r="GJ338" s="424"/>
      <c r="GL338" s="559"/>
      <c r="GM338" s="559"/>
      <c r="GN338" s="9"/>
      <c r="GO338" s="17"/>
      <c r="GP338" s="17"/>
      <c r="GQ338" s="406"/>
      <c r="GR338" s="406"/>
    </row>
    <row r="339" spans="1:200" ht="24.95" customHeight="1" x14ac:dyDescent="0.45">
      <c r="A339" s="424"/>
      <c r="B339" s="959"/>
      <c r="C339" s="959"/>
      <c r="D339" s="764"/>
      <c r="E339" s="424"/>
      <c r="F339" s="424"/>
      <c r="G339" s="424"/>
      <c r="H339" s="424"/>
      <c r="I339" s="424"/>
      <c r="J339" s="541"/>
      <c r="K339" s="424"/>
      <c r="L339" s="424"/>
      <c r="M339" s="608">
        <f t="shared" si="2772"/>
        <v>0</v>
      </c>
      <c r="N339" s="70"/>
      <c r="O339" s="852"/>
      <c r="P339" s="866"/>
      <c r="Q339" s="852"/>
      <c r="R339" s="866"/>
      <c r="S339" s="852"/>
      <c r="T339" s="866"/>
      <c r="U339" s="867"/>
      <c r="V339" s="866"/>
      <c r="W339" s="867"/>
      <c r="X339" s="852"/>
      <c r="Y339" s="852"/>
      <c r="Z339" s="866"/>
      <c r="AA339" s="867"/>
      <c r="AB339" s="866"/>
      <c r="AC339" s="852"/>
      <c r="AD339" s="866"/>
      <c r="AE339" s="855"/>
      <c r="AF339" s="866"/>
      <c r="AG339" s="867"/>
      <c r="AH339" s="866"/>
      <c r="AI339" s="867"/>
      <c r="AJ339" s="866"/>
      <c r="AK339" s="867"/>
      <c r="AL339" s="866"/>
      <c r="AM339" s="852"/>
      <c r="AN339" s="866"/>
      <c r="AO339" s="867"/>
      <c r="AP339" s="866"/>
      <c r="AQ339" s="852"/>
      <c r="AR339" s="866"/>
      <c r="AS339" s="852"/>
      <c r="AT339" s="866"/>
      <c r="AU339" s="867"/>
      <c r="AV339" s="866"/>
      <c r="AW339" s="867"/>
      <c r="AX339" s="866"/>
      <c r="AY339" s="867"/>
      <c r="AZ339" s="866"/>
      <c r="BA339" s="867"/>
      <c r="BB339" s="866"/>
      <c r="BC339" s="867"/>
      <c r="BD339" s="866"/>
      <c r="BE339" s="867"/>
      <c r="BF339" s="867"/>
      <c r="BG339" s="867">
        <f t="shared" si="2773"/>
        <v>0</v>
      </c>
      <c r="BH339" s="84"/>
      <c r="BI339" s="424"/>
      <c r="BJ339" s="49"/>
      <c r="BK339" s="49"/>
      <c r="BL339" s="49"/>
      <c r="BM339" s="424"/>
      <c r="BN339" s="959"/>
      <c r="BO339" s="959"/>
      <c r="BP339" s="764"/>
      <c r="BQ339" s="424"/>
      <c r="BR339" s="424"/>
      <c r="BS339" s="424"/>
      <c r="BT339" s="424"/>
      <c r="BU339" s="424"/>
      <c r="BV339" s="541"/>
      <c r="BW339" s="541"/>
      <c r="BX339" s="424"/>
      <c r="BY339" s="608">
        <f t="shared" si="2769"/>
        <v>0</v>
      </c>
      <c r="BZ339" s="70"/>
      <c r="CA339" s="767"/>
      <c r="CB339" s="796"/>
      <c r="CC339" s="767"/>
      <c r="CD339" s="796"/>
      <c r="CE339" s="767"/>
      <c r="CF339" s="780"/>
      <c r="CG339" s="612"/>
      <c r="CH339" s="780"/>
      <c r="CI339" s="612"/>
      <c r="CJ339" s="612"/>
      <c r="CK339" s="767"/>
      <c r="CL339" s="780"/>
      <c r="CM339" s="612"/>
      <c r="CN339" s="780"/>
      <c r="CO339" s="767"/>
      <c r="CP339" s="780"/>
      <c r="CQ339" s="770"/>
      <c r="CR339" s="780"/>
      <c r="CS339" s="612"/>
      <c r="CT339" s="780"/>
      <c r="CU339" s="612"/>
      <c r="CV339" s="780"/>
      <c r="CW339" s="612"/>
      <c r="CX339" s="780"/>
      <c r="CY339" s="767"/>
      <c r="CZ339" s="780"/>
      <c r="DA339" s="612"/>
      <c r="DB339" s="780"/>
      <c r="DC339" s="767"/>
      <c r="DD339" s="780"/>
      <c r="DE339" s="612"/>
      <c r="DF339" s="780"/>
      <c r="DG339" s="612"/>
      <c r="DH339" s="780"/>
      <c r="DI339" s="612"/>
      <c r="DJ339" s="780"/>
      <c r="DK339" s="612"/>
      <c r="DL339" s="780"/>
      <c r="DM339" s="612"/>
      <c r="DN339" s="780"/>
      <c r="DO339" s="612"/>
      <c r="DP339" s="780"/>
      <c r="DQ339" s="612"/>
      <c r="DR339" s="612"/>
      <c r="DS339" s="612">
        <f t="shared" si="2770"/>
        <v>0</v>
      </c>
      <c r="DT339" s="84"/>
      <c r="DU339" s="424"/>
      <c r="DV339" s="424"/>
      <c r="DW339" s="424"/>
      <c r="DX339" s="424"/>
      <c r="DY339" s="424"/>
      <c r="DZ339" s="959"/>
      <c r="EA339" s="959"/>
      <c r="EB339" s="764"/>
      <c r="EC339" s="424"/>
      <c r="ED339" s="424"/>
      <c r="EE339" s="424"/>
      <c r="EF339" s="424"/>
      <c r="EG339" s="424"/>
      <c r="EH339" s="424"/>
      <c r="EI339" s="424"/>
      <c r="EJ339" s="429">
        <f t="shared" si="2689"/>
        <v>0</v>
      </c>
      <c r="EK339" s="429">
        <f t="shared" si="2690"/>
        <v>0</v>
      </c>
      <c r="EL339" s="429">
        <f t="shared" si="2691"/>
        <v>0</v>
      </c>
      <c r="EM339" s="1058">
        <f t="shared" si="2692"/>
        <v>0</v>
      </c>
      <c r="EN339" s="1058">
        <f t="shared" si="2693"/>
        <v>0</v>
      </c>
      <c r="EO339" s="1058">
        <f t="shared" si="2694"/>
        <v>0</v>
      </c>
      <c r="EP339" s="1058">
        <f t="shared" si="2695"/>
        <v>0</v>
      </c>
      <c r="EQ339" s="1058">
        <f t="shared" si="2696"/>
        <v>0</v>
      </c>
      <c r="ER339" s="1058">
        <f t="shared" si="2697"/>
        <v>0</v>
      </c>
      <c r="ES339" s="1058">
        <f t="shared" si="2698"/>
        <v>0</v>
      </c>
      <c r="ET339" s="1058">
        <f t="shared" si="2699"/>
        <v>0</v>
      </c>
      <c r="EU339" s="1058">
        <f t="shared" si="2700"/>
        <v>0</v>
      </c>
      <c r="EV339" s="1058">
        <f t="shared" si="2701"/>
        <v>0</v>
      </c>
      <c r="EW339" s="1058">
        <f t="shared" si="2702"/>
        <v>0</v>
      </c>
      <c r="EX339" s="1058">
        <f t="shared" si="2703"/>
        <v>0</v>
      </c>
      <c r="EY339" s="1058">
        <f t="shared" si="2704"/>
        <v>0</v>
      </c>
      <c r="EZ339" s="1058">
        <f t="shared" si="2705"/>
        <v>0</v>
      </c>
      <c r="FA339" s="1058">
        <f t="shared" si="2706"/>
        <v>0</v>
      </c>
      <c r="FB339" s="1058">
        <f t="shared" si="2707"/>
        <v>0</v>
      </c>
      <c r="FC339" s="1058">
        <f t="shared" si="2708"/>
        <v>0</v>
      </c>
      <c r="FD339" s="1058">
        <f t="shared" si="2709"/>
        <v>0</v>
      </c>
      <c r="FE339" s="1058">
        <f t="shared" si="2710"/>
        <v>0</v>
      </c>
      <c r="FF339" s="1058">
        <f t="shared" si="2711"/>
        <v>0</v>
      </c>
      <c r="FG339" s="1058">
        <f t="shared" si="2712"/>
        <v>0</v>
      </c>
      <c r="FH339" s="1058">
        <f t="shared" si="2713"/>
        <v>0</v>
      </c>
      <c r="FI339" s="1058">
        <f t="shared" si="2714"/>
        <v>0</v>
      </c>
      <c r="FJ339" s="1058">
        <f t="shared" si="2715"/>
        <v>0</v>
      </c>
      <c r="FK339" s="1058">
        <f t="shared" si="2716"/>
        <v>0</v>
      </c>
      <c r="FL339" s="1058">
        <f t="shared" si="2717"/>
        <v>0</v>
      </c>
      <c r="FM339" s="1058">
        <f t="shared" si="2718"/>
        <v>0</v>
      </c>
      <c r="FN339" s="1058">
        <f t="shared" si="2719"/>
        <v>0</v>
      </c>
      <c r="FO339" s="1059">
        <f t="shared" si="2720"/>
        <v>0</v>
      </c>
      <c r="FP339" s="1058">
        <f t="shared" si="2721"/>
        <v>0</v>
      </c>
      <c r="FQ339" s="1058">
        <f t="shared" si="2722"/>
        <v>0</v>
      </c>
      <c r="FR339" s="1058">
        <f t="shared" si="2723"/>
        <v>0</v>
      </c>
      <c r="FS339" s="1058">
        <f t="shared" si="2724"/>
        <v>0</v>
      </c>
      <c r="FT339" s="1058">
        <f t="shared" si="2725"/>
        <v>0</v>
      </c>
      <c r="FU339" s="1058">
        <f t="shared" si="2726"/>
        <v>0</v>
      </c>
      <c r="FV339" s="1058">
        <f t="shared" si="2727"/>
        <v>0</v>
      </c>
      <c r="FW339" s="1058">
        <f t="shared" si="2728"/>
        <v>0</v>
      </c>
      <c r="FX339" s="1058">
        <f t="shared" si="2729"/>
        <v>0</v>
      </c>
      <c r="FY339" s="1058">
        <f t="shared" si="2730"/>
        <v>0</v>
      </c>
      <c r="FZ339" s="1058">
        <f t="shared" si="2731"/>
        <v>0</v>
      </c>
      <c r="GA339" s="1058">
        <f t="shared" si="2732"/>
        <v>0</v>
      </c>
      <c r="GB339" s="1058">
        <f t="shared" si="2733"/>
        <v>0</v>
      </c>
      <c r="GC339" s="1058">
        <f t="shared" si="2734"/>
        <v>0</v>
      </c>
      <c r="GE339" s="1058">
        <v>0</v>
      </c>
      <c r="GF339" s="1058">
        <v>0</v>
      </c>
      <c r="GG339" s="424"/>
      <c r="GH339" s="424"/>
      <c r="GI339" s="424"/>
      <c r="GJ339" s="424"/>
      <c r="GL339" s="559"/>
      <c r="GM339" s="559"/>
      <c r="GN339" s="406"/>
      <c r="GO339" s="406"/>
      <c r="GP339" s="406"/>
      <c r="GQ339" s="406"/>
      <c r="GR339" s="406"/>
    </row>
    <row r="340" spans="1:200" ht="24.95" customHeight="1" x14ac:dyDescent="0.45">
      <c r="A340" s="424"/>
      <c r="B340" s="959"/>
      <c r="C340" s="959"/>
      <c r="D340" s="764"/>
      <c r="E340" s="424"/>
      <c r="F340" s="424"/>
      <c r="G340" s="424"/>
      <c r="H340" s="424"/>
      <c r="I340" s="424"/>
      <c r="J340" s="541"/>
      <c r="K340" s="424"/>
      <c r="L340" s="424"/>
      <c r="M340" s="608">
        <f t="shared" si="2772"/>
        <v>0</v>
      </c>
      <c r="N340" s="70"/>
      <c r="O340" s="852"/>
      <c r="P340" s="866"/>
      <c r="Q340" s="852"/>
      <c r="R340" s="866"/>
      <c r="S340" s="852"/>
      <c r="T340" s="866"/>
      <c r="U340" s="867"/>
      <c r="V340" s="866"/>
      <c r="W340" s="867"/>
      <c r="X340" s="852"/>
      <c r="Y340" s="852"/>
      <c r="Z340" s="866"/>
      <c r="AA340" s="867"/>
      <c r="AB340" s="866"/>
      <c r="AC340" s="852"/>
      <c r="AD340" s="866"/>
      <c r="AE340" s="855"/>
      <c r="AF340" s="866"/>
      <c r="AG340" s="867"/>
      <c r="AH340" s="866"/>
      <c r="AI340" s="867"/>
      <c r="AJ340" s="866"/>
      <c r="AK340" s="867"/>
      <c r="AL340" s="866"/>
      <c r="AM340" s="852"/>
      <c r="AN340" s="866"/>
      <c r="AO340" s="867"/>
      <c r="AP340" s="866"/>
      <c r="AQ340" s="852"/>
      <c r="AR340" s="866"/>
      <c r="AS340" s="852"/>
      <c r="AT340" s="866"/>
      <c r="AU340" s="867"/>
      <c r="AV340" s="866"/>
      <c r="AW340" s="867"/>
      <c r="AX340" s="866"/>
      <c r="AY340" s="867"/>
      <c r="AZ340" s="866"/>
      <c r="BA340" s="867"/>
      <c r="BB340" s="866"/>
      <c r="BC340" s="867"/>
      <c r="BD340" s="866"/>
      <c r="BE340" s="867"/>
      <c r="BF340" s="867"/>
      <c r="BG340" s="867">
        <f t="shared" si="2773"/>
        <v>0</v>
      </c>
      <c r="BH340" s="84"/>
      <c r="BI340" s="424"/>
      <c r="BJ340" s="49"/>
      <c r="BK340" s="49"/>
      <c r="BL340" s="49"/>
      <c r="BM340" s="424"/>
      <c r="BN340" s="959"/>
      <c r="BO340" s="959"/>
      <c r="BP340" s="764"/>
      <c r="BQ340" s="424"/>
      <c r="BR340" s="424"/>
      <c r="BS340" s="424"/>
      <c r="BT340" s="424"/>
      <c r="BU340" s="424"/>
      <c r="BV340" s="541"/>
      <c r="BW340" s="541"/>
      <c r="BX340" s="424"/>
      <c r="BY340" s="608">
        <f t="shared" si="2769"/>
        <v>0</v>
      </c>
      <c r="BZ340" s="70"/>
      <c r="CA340" s="767"/>
      <c r="CB340" s="796"/>
      <c r="CC340" s="767"/>
      <c r="CD340" s="796"/>
      <c r="CE340" s="767"/>
      <c r="CF340" s="780"/>
      <c r="CG340" s="612"/>
      <c r="CH340" s="780"/>
      <c r="CI340" s="612"/>
      <c r="CJ340" s="612"/>
      <c r="CK340" s="767"/>
      <c r="CL340" s="780"/>
      <c r="CM340" s="612"/>
      <c r="CN340" s="780"/>
      <c r="CO340" s="767"/>
      <c r="CP340" s="780"/>
      <c r="CQ340" s="770"/>
      <c r="CR340" s="780"/>
      <c r="CS340" s="612"/>
      <c r="CT340" s="780"/>
      <c r="CU340" s="612"/>
      <c r="CV340" s="780"/>
      <c r="CW340" s="612"/>
      <c r="CX340" s="780"/>
      <c r="CY340" s="767"/>
      <c r="CZ340" s="780"/>
      <c r="DA340" s="612"/>
      <c r="DB340" s="780"/>
      <c r="DC340" s="767"/>
      <c r="DD340" s="780"/>
      <c r="DE340" s="612"/>
      <c r="DF340" s="780"/>
      <c r="DG340" s="612"/>
      <c r="DH340" s="780"/>
      <c r="DI340" s="612"/>
      <c r="DJ340" s="780"/>
      <c r="DK340" s="612"/>
      <c r="DL340" s="780"/>
      <c r="DM340" s="612"/>
      <c r="DN340" s="780"/>
      <c r="DO340" s="612"/>
      <c r="DP340" s="780"/>
      <c r="DQ340" s="612"/>
      <c r="DR340" s="612"/>
      <c r="DS340" s="612">
        <f t="shared" si="2770"/>
        <v>0</v>
      </c>
      <c r="DT340" s="84"/>
      <c r="DU340" s="424"/>
      <c r="DV340" s="424"/>
      <c r="DW340" s="424"/>
      <c r="DX340" s="424"/>
      <c r="DY340" s="424"/>
      <c r="DZ340" s="959"/>
      <c r="EA340" s="959"/>
      <c r="EB340" s="764"/>
      <c r="EC340" s="424"/>
      <c r="ED340" s="424"/>
      <c r="EE340" s="424"/>
      <c r="EF340" s="424"/>
      <c r="EG340" s="424"/>
      <c r="EH340" s="424"/>
      <c r="EI340" s="424"/>
      <c r="EJ340" s="429">
        <f t="shared" si="2689"/>
        <v>0</v>
      </c>
      <c r="EK340" s="429">
        <f t="shared" si="2690"/>
        <v>0</v>
      </c>
      <c r="EL340" s="429">
        <f t="shared" si="2691"/>
        <v>0</v>
      </c>
      <c r="EM340" s="1058">
        <f t="shared" si="2692"/>
        <v>0</v>
      </c>
      <c r="EN340" s="1058">
        <f t="shared" si="2693"/>
        <v>0</v>
      </c>
      <c r="EO340" s="1058">
        <f t="shared" si="2694"/>
        <v>0</v>
      </c>
      <c r="EP340" s="1058">
        <f t="shared" si="2695"/>
        <v>0</v>
      </c>
      <c r="EQ340" s="1058">
        <f t="shared" si="2696"/>
        <v>0</v>
      </c>
      <c r="ER340" s="1058">
        <f t="shared" si="2697"/>
        <v>0</v>
      </c>
      <c r="ES340" s="1058">
        <f t="shared" si="2698"/>
        <v>0</v>
      </c>
      <c r="ET340" s="1058">
        <f t="shared" si="2699"/>
        <v>0</v>
      </c>
      <c r="EU340" s="1058">
        <f t="shared" si="2700"/>
        <v>0</v>
      </c>
      <c r="EV340" s="1058">
        <f t="shared" si="2701"/>
        <v>0</v>
      </c>
      <c r="EW340" s="1058">
        <f t="shared" si="2702"/>
        <v>0</v>
      </c>
      <c r="EX340" s="1058">
        <f t="shared" si="2703"/>
        <v>0</v>
      </c>
      <c r="EY340" s="1058">
        <f t="shared" si="2704"/>
        <v>0</v>
      </c>
      <c r="EZ340" s="1058">
        <f t="shared" si="2705"/>
        <v>0</v>
      </c>
      <c r="FA340" s="1058">
        <f t="shared" si="2706"/>
        <v>0</v>
      </c>
      <c r="FB340" s="1058">
        <f t="shared" si="2707"/>
        <v>0</v>
      </c>
      <c r="FC340" s="1058">
        <f t="shared" si="2708"/>
        <v>0</v>
      </c>
      <c r="FD340" s="1058">
        <f t="shared" si="2709"/>
        <v>0</v>
      </c>
      <c r="FE340" s="1058">
        <f t="shared" si="2710"/>
        <v>0</v>
      </c>
      <c r="FF340" s="1058">
        <f t="shared" si="2711"/>
        <v>0</v>
      </c>
      <c r="FG340" s="1058">
        <f t="shared" si="2712"/>
        <v>0</v>
      </c>
      <c r="FH340" s="1058">
        <f t="shared" si="2713"/>
        <v>0</v>
      </c>
      <c r="FI340" s="1058">
        <f t="shared" si="2714"/>
        <v>0</v>
      </c>
      <c r="FJ340" s="1058">
        <f t="shared" si="2715"/>
        <v>0</v>
      </c>
      <c r="FK340" s="1058">
        <f t="shared" si="2716"/>
        <v>0</v>
      </c>
      <c r="FL340" s="1058">
        <f t="shared" si="2717"/>
        <v>0</v>
      </c>
      <c r="FM340" s="1058">
        <f t="shared" si="2718"/>
        <v>0</v>
      </c>
      <c r="FN340" s="1058">
        <f t="shared" si="2719"/>
        <v>0</v>
      </c>
      <c r="FO340" s="1059">
        <f t="shared" si="2720"/>
        <v>0</v>
      </c>
      <c r="FP340" s="1058">
        <f t="shared" si="2721"/>
        <v>0</v>
      </c>
      <c r="FQ340" s="1058">
        <f t="shared" si="2722"/>
        <v>0</v>
      </c>
      <c r="FR340" s="1058">
        <f t="shared" si="2723"/>
        <v>0</v>
      </c>
      <c r="FS340" s="1058">
        <f t="shared" si="2724"/>
        <v>0</v>
      </c>
      <c r="FT340" s="1058">
        <f t="shared" si="2725"/>
        <v>0</v>
      </c>
      <c r="FU340" s="1058">
        <f t="shared" si="2726"/>
        <v>0</v>
      </c>
      <c r="FV340" s="1058">
        <f t="shared" si="2727"/>
        <v>0</v>
      </c>
      <c r="FW340" s="1058">
        <f t="shared" si="2728"/>
        <v>0</v>
      </c>
      <c r="FX340" s="1058">
        <f t="shared" si="2729"/>
        <v>0</v>
      </c>
      <c r="FY340" s="1058">
        <f t="shared" si="2730"/>
        <v>0</v>
      </c>
      <c r="FZ340" s="1058">
        <f t="shared" si="2731"/>
        <v>0</v>
      </c>
      <c r="GA340" s="1058">
        <f t="shared" si="2732"/>
        <v>0</v>
      </c>
      <c r="GB340" s="1058">
        <f t="shared" si="2733"/>
        <v>0</v>
      </c>
      <c r="GC340" s="1058">
        <f t="shared" si="2734"/>
        <v>0</v>
      </c>
      <c r="GE340" s="1058">
        <v>0</v>
      </c>
      <c r="GF340" s="1058">
        <v>0</v>
      </c>
      <c r="GG340" s="424"/>
      <c r="GH340" s="424"/>
      <c r="GI340" s="424"/>
      <c r="GJ340" s="424"/>
      <c r="GL340" s="559"/>
      <c r="GM340" s="559"/>
      <c r="GN340" s="406"/>
      <c r="GO340" s="406"/>
      <c r="GP340" s="406"/>
      <c r="GQ340" s="406"/>
      <c r="GR340" s="406"/>
    </row>
    <row r="341" spans="1:200" ht="24.95" customHeight="1" x14ac:dyDescent="0.45">
      <c r="A341" s="424"/>
      <c r="B341" s="959"/>
      <c r="C341" s="959"/>
      <c r="D341" s="764"/>
      <c r="E341" s="424"/>
      <c r="F341" s="424"/>
      <c r="G341" s="424"/>
      <c r="H341" s="424"/>
      <c r="I341" s="424"/>
      <c r="J341" s="541"/>
      <c r="K341" s="424"/>
      <c r="L341" s="424"/>
      <c r="M341" s="608">
        <f t="shared" si="2772"/>
        <v>0</v>
      </c>
      <c r="N341" s="70"/>
      <c r="O341" s="852"/>
      <c r="P341" s="866"/>
      <c r="Q341" s="852"/>
      <c r="R341" s="866"/>
      <c r="S341" s="852"/>
      <c r="T341" s="866"/>
      <c r="U341" s="867"/>
      <c r="V341" s="866"/>
      <c r="W341" s="867"/>
      <c r="X341" s="852"/>
      <c r="Y341" s="852"/>
      <c r="Z341" s="866"/>
      <c r="AA341" s="867"/>
      <c r="AB341" s="866"/>
      <c r="AC341" s="852"/>
      <c r="AD341" s="866"/>
      <c r="AE341" s="855"/>
      <c r="AF341" s="866"/>
      <c r="AG341" s="867"/>
      <c r="AH341" s="866"/>
      <c r="AI341" s="867"/>
      <c r="AJ341" s="866"/>
      <c r="AK341" s="867"/>
      <c r="AL341" s="866"/>
      <c r="AM341" s="852"/>
      <c r="AN341" s="866"/>
      <c r="AO341" s="867"/>
      <c r="AP341" s="866"/>
      <c r="AQ341" s="852"/>
      <c r="AR341" s="866"/>
      <c r="AS341" s="852"/>
      <c r="AT341" s="866"/>
      <c r="AU341" s="867"/>
      <c r="AV341" s="866"/>
      <c r="AW341" s="867"/>
      <c r="AX341" s="866"/>
      <c r="AY341" s="867"/>
      <c r="AZ341" s="866"/>
      <c r="BA341" s="867"/>
      <c r="BB341" s="866"/>
      <c r="BC341" s="867"/>
      <c r="BD341" s="866"/>
      <c r="BE341" s="867"/>
      <c r="BF341" s="867"/>
      <c r="BG341" s="867">
        <f t="shared" si="2773"/>
        <v>0</v>
      </c>
      <c r="BH341" s="84"/>
      <c r="BI341" s="424"/>
      <c r="BJ341" s="49"/>
      <c r="BK341" s="49"/>
      <c r="BL341" s="49"/>
      <c r="BM341" s="424"/>
      <c r="BN341" s="959"/>
      <c r="BO341" s="959"/>
      <c r="BP341" s="764"/>
      <c r="BQ341" s="424"/>
      <c r="BR341" s="424"/>
      <c r="BS341" s="424"/>
      <c r="BT341" s="424"/>
      <c r="BU341" s="424"/>
      <c r="BV341" s="541"/>
      <c r="BW341" s="541"/>
      <c r="BX341" s="424"/>
      <c r="BY341" s="608">
        <f t="shared" si="2769"/>
        <v>0</v>
      </c>
      <c r="BZ341" s="70"/>
      <c r="CA341" s="767"/>
      <c r="CB341" s="796"/>
      <c r="CC341" s="767"/>
      <c r="CD341" s="796"/>
      <c r="CE341" s="767"/>
      <c r="CF341" s="780"/>
      <c r="CG341" s="612"/>
      <c r="CH341" s="780"/>
      <c r="CI341" s="612"/>
      <c r="CJ341" s="612"/>
      <c r="CK341" s="767"/>
      <c r="CL341" s="780"/>
      <c r="CM341" s="612"/>
      <c r="CN341" s="780"/>
      <c r="CO341" s="767"/>
      <c r="CP341" s="780"/>
      <c r="CQ341" s="770"/>
      <c r="CR341" s="780"/>
      <c r="CS341" s="612"/>
      <c r="CT341" s="780"/>
      <c r="CU341" s="612"/>
      <c r="CV341" s="780"/>
      <c r="CW341" s="612"/>
      <c r="CX341" s="780"/>
      <c r="CY341" s="767"/>
      <c r="CZ341" s="780"/>
      <c r="DA341" s="612"/>
      <c r="DB341" s="780"/>
      <c r="DC341" s="767"/>
      <c r="DD341" s="780"/>
      <c r="DE341" s="612"/>
      <c r="DF341" s="780"/>
      <c r="DG341" s="612"/>
      <c r="DH341" s="780"/>
      <c r="DI341" s="612"/>
      <c r="DJ341" s="780"/>
      <c r="DK341" s="612"/>
      <c r="DL341" s="780"/>
      <c r="DM341" s="612"/>
      <c r="DN341" s="780"/>
      <c r="DO341" s="612"/>
      <c r="DP341" s="780"/>
      <c r="DQ341" s="612"/>
      <c r="DR341" s="612"/>
      <c r="DS341" s="612">
        <f t="shared" si="2770"/>
        <v>0</v>
      </c>
      <c r="DT341" s="84"/>
      <c r="DU341" s="424"/>
      <c r="DV341" s="424"/>
      <c r="DW341" s="424"/>
      <c r="DX341" s="424"/>
      <c r="DY341" s="424"/>
      <c r="DZ341" s="959"/>
      <c r="EA341" s="959"/>
      <c r="EB341" s="764"/>
      <c r="EC341" s="424"/>
      <c r="ED341" s="424"/>
      <c r="EE341" s="424"/>
      <c r="EF341" s="424"/>
      <c r="EG341" s="424"/>
      <c r="EH341" s="424"/>
      <c r="EI341" s="424"/>
      <c r="EJ341" s="429">
        <f t="shared" si="2689"/>
        <v>0</v>
      </c>
      <c r="EK341" s="429">
        <f t="shared" si="2690"/>
        <v>0</v>
      </c>
      <c r="EL341" s="429">
        <f t="shared" si="2691"/>
        <v>0</v>
      </c>
      <c r="EM341" s="1058">
        <f t="shared" si="2692"/>
        <v>0</v>
      </c>
      <c r="EN341" s="1058">
        <f t="shared" si="2693"/>
        <v>0</v>
      </c>
      <c r="EO341" s="1058">
        <f t="shared" si="2694"/>
        <v>0</v>
      </c>
      <c r="EP341" s="1058">
        <f t="shared" si="2695"/>
        <v>0</v>
      </c>
      <c r="EQ341" s="1058">
        <f t="shared" si="2696"/>
        <v>0</v>
      </c>
      <c r="ER341" s="1058">
        <f t="shared" si="2697"/>
        <v>0</v>
      </c>
      <c r="ES341" s="1058">
        <f t="shared" si="2698"/>
        <v>0</v>
      </c>
      <c r="ET341" s="1058">
        <f t="shared" si="2699"/>
        <v>0</v>
      </c>
      <c r="EU341" s="1058">
        <f t="shared" si="2700"/>
        <v>0</v>
      </c>
      <c r="EV341" s="1058">
        <f t="shared" si="2701"/>
        <v>0</v>
      </c>
      <c r="EW341" s="1058">
        <f t="shared" si="2702"/>
        <v>0</v>
      </c>
      <c r="EX341" s="1058">
        <f t="shared" si="2703"/>
        <v>0</v>
      </c>
      <c r="EY341" s="1058">
        <f t="shared" si="2704"/>
        <v>0</v>
      </c>
      <c r="EZ341" s="1058">
        <f t="shared" si="2705"/>
        <v>0</v>
      </c>
      <c r="FA341" s="1058">
        <f t="shared" si="2706"/>
        <v>0</v>
      </c>
      <c r="FB341" s="1058">
        <f t="shared" si="2707"/>
        <v>0</v>
      </c>
      <c r="FC341" s="1058">
        <f t="shared" si="2708"/>
        <v>0</v>
      </c>
      <c r="FD341" s="1058">
        <f t="shared" si="2709"/>
        <v>0</v>
      </c>
      <c r="FE341" s="1058">
        <f t="shared" si="2710"/>
        <v>0</v>
      </c>
      <c r="FF341" s="1058">
        <f t="shared" si="2711"/>
        <v>0</v>
      </c>
      <c r="FG341" s="1058">
        <f t="shared" si="2712"/>
        <v>0</v>
      </c>
      <c r="FH341" s="1058">
        <f t="shared" si="2713"/>
        <v>0</v>
      </c>
      <c r="FI341" s="1058">
        <f t="shared" si="2714"/>
        <v>0</v>
      </c>
      <c r="FJ341" s="1058">
        <f t="shared" si="2715"/>
        <v>0</v>
      </c>
      <c r="FK341" s="1058">
        <f t="shared" si="2716"/>
        <v>0</v>
      </c>
      <c r="FL341" s="1058">
        <f t="shared" si="2717"/>
        <v>0</v>
      </c>
      <c r="FM341" s="1058">
        <f t="shared" si="2718"/>
        <v>0</v>
      </c>
      <c r="FN341" s="1058">
        <f t="shared" si="2719"/>
        <v>0</v>
      </c>
      <c r="FO341" s="1059">
        <f t="shared" si="2720"/>
        <v>0</v>
      </c>
      <c r="FP341" s="1058">
        <f t="shared" si="2721"/>
        <v>0</v>
      </c>
      <c r="FQ341" s="1058">
        <f t="shared" si="2722"/>
        <v>0</v>
      </c>
      <c r="FR341" s="1058">
        <f t="shared" si="2723"/>
        <v>0</v>
      </c>
      <c r="FS341" s="1058">
        <f t="shared" si="2724"/>
        <v>0</v>
      </c>
      <c r="FT341" s="1058">
        <f t="shared" si="2725"/>
        <v>0</v>
      </c>
      <c r="FU341" s="1058">
        <f t="shared" si="2726"/>
        <v>0</v>
      </c>
      <c r="FV341" s="1058">
        <f t="shared" si="2727"/>
        <v>0</v>
      </c>
      <c r="FW341" s="1058">
        <f t="shared" si="2728"/>
        <v>0</v>
      </c>
      <c r="FX341" s="1058">
        <f t="shared" si="2729"/>
        <v>0</v>
      </c>
      <c r="FY341" s="1058">
        <f t="shared" si="2730"/>
        <v>0</v>
      </c>
      <c r="FZ341" s="1058">
        <f t="shared" si="2731"/>
        <v>0</v>
      </c>
      <c r="GA341" s="1058">
        <f t="shared" si="2732"/>
        <v>0</v>
      </c>
      <c r="GB341" s="1058">
        <f t="shared" si="2733"/>
        <v>0</v>
      </c>
      <c r="GC341" s="1058">
        <f t="shared" si="2734"/>
        <v>0</v>
      </c>
      <c r="GE341" s="1058">
        <v>0</v>
      </c>
      <c r="GF341" s="1058">
        <v>0</v>
      </c>
      <c r="GG341" s="424"/>
      <c r="GH341" s="424"/>
      <c r="GI341" s="424"/>
      <c r="GJ341" s="424"/>
      <c r="GL341" s="559"/>
      <c r="GM341" s="559"/>
      <c r="GN341" s="406"/>
      <c r="GO341" s="406"/>
      <c r="GP341" s="406"/>
      <c r="GQ341" s="406"/>
      <c r="GR341" s="406"/>
    </row>
    <row r="342" spans="1:200" ht="24.95" customHeight="1" x14ac:dyDescent="0.45">
      <c r="A342" s="424"/>
      <c r="B342" s="959"/>
      <c r="C342" s="959"/>
      <c r="D342" s="764"/>
      <c r="E342" s="424"/>
      <c r="F342" s="424"/>
      <c r="G342" s="424"/>
      <c r="H342" s="424"/>
      <c r="I342" s="424"/>
      <c r="J342" s="541"/>
      <c r="K342" s="424"/>
      <c r="L342" s="424"/>
      <c r="M342" s="608">
        <f t="shared" si="2772"/>
        <v>0</v>
      </c>
      <c r="N342" s="70"/>
      <c r="O342" s="852"/>
      <c r="P342" s="866"/>
      <c r="Q342" s="852"/>
      <c r="R342" s="866"/>
      <c r="S342" s="852"/>
      <c r="T342" s="866"/>
      <c r="U342" s="867"/>
      <c r="V342" s="866"/>
      <c r="W342" s="867"/>
      <c r="X342" s="852"/>
      <c r="Y342" s="852"/>
      <c r="Z342" s="866"/>
      <c r="AA342" s="867"/>
      <c r="AB342" s="866"/>
      <c r="AC342" s="852"/>
      <c r="AD342" s="866"/>
      <c r="AE342" s="855"/>
      <c r="AF342" s="866"/>
      <c r="AG342" s="867"/>
      <c r="AH342" s="866"/>
      <c r="AI342" s="867"/>
      <c r="AJ342" s="866"/>
      <c r="AK342" s="867"/>
      <c r="AL342" s="866"/>
      <c r="AM342" s="852"/>
      <c r="AN342" s="866"/>
      <c r="AO342" s="867"/>
      <c r="AP342" s="866"/>
      <c r="AQ342" s="852"/>
      <c r="AR342" s="866"/>
      <c r="AS342" s="852"/>
      <c r="AT342" s="866"/>
      <c r="AU342" s="867"/>
      <c r="AV342" s="866"/>
      <c r="AW342" s="867"/>
      <c r="AX342" s="866"/>
      <c r="AY342" s="867"/>
      <c r="AZ342" s="866"/>
      <c r="BA342" s="867"/>
      <c r="BB342" s="866"/>
      <c r="BC342" s="867"/>
      <c r="BD342" s="866"/>
      <c r="BE342" s="867"/>
      <c r="BF342" s="867"/>
      <c r="BG342" s="867">
        <f t="shared" si="2773"/>
        <v>0</v>
      </c>
      <c r="BH342" s="84"/>
      <c r="BI342" s="424"/>
      <c r="BJ342" s="49"/>
      <c r="BK342" s="49"/>
      <c r="BL342" s="49"/>
      <c r="BM342" s="424"/>
      <c r="BN342" s="959"/>
      <c r="BO342" s="959"/>
      <c r="BP342" s="764"/>
      <c r="BQ342" s="424"/>
      <c r="BR342" s="424"/>
      <c r="BS342" s="424"/>
      <c r="BT342" s="424"/>
      <c r="BU342" s="424"/>
      <c r="BV342" s="541"/>
      <c r="BW342" s="541"/>
      <c r="BX342" s="424"/>
      <c r="BY342" s="608">
        <f t="shared" si="2769"/>
        <v>0</v>
      </c>
      <c r="BZ342" s="70"/>
      <c r="CA342" s="767"/>
      <c r="CB342" s="796"/>
      <c r="CC342" s="767"/>
      <c r="CD342" s="796"/>
      <c r="CE342" s="767"/>
      <c r="CF342" s="780"/>
      <c r="CG342" s="612"/>
      <c r="CH342" s="780"/>
      <c r="CI342" s="612"/>
      <c r="CJ342" s="612"/>
      <c r="CK342" s="767"/>
      <c r="CL342" s="780"/>
      <c r="CM342" s="612"/>
      <c r="CN342" s="780"/>
      <c r="CO342" s="767"/>
      <c r="CP342" s="780"/>
      <c r="CQ342" s="770"/>
      <c r="CR342" s="780"/>
      <c r="CS342" s="612"/>
      <c r="CT342" s="780"/>
      <c r="CU342" s="612"/>
      <c r="CV342" s="780"/>
      <c r="CW342" s="612"/>
      <c r="CX342" s="780"/>
      <c r="CY342" s="767"/>
      <c r="CZ342" s="780"/>
      <c r="DA342" s="612"/>
      <c r="DB342" s="780"/>
      <c r="DC342" s="767"/>
      <c r="DD342" s="780"/>
      <c r="DE342" s="612"/>
      <c r="DF342" s="780"/>
      <c r="DG342" s="612"/>
      <c r="DH342" s="780"/>
      <c r="DI342" s="612"/>
      <c r="DJ342" s="780"/>
      <c r="DK342" s="612"/>
      <c r="DL342" s="780"/>
      <c r="DM342" s="612"/>
      <c r="DN342" s="780"/>
      <c r="DO342" s="612"/>
      <c r="DP342" s="780"/>
      <c r="DQ342" s="612"/>
      <c r="DR342" s="612"/>
      <c r="DS342" s="612">
        <f t="shared" si="2770"/>
        <v>0</v>
      </c>
      <c r="DT342" s="84"/>
      <c r="DU342" s="424"/>
      <c r="DV342" s="424"/>
      <c r="DW342" s="424"/>
      <c r="DX342" s="424"/>
      <c r="DY342" s="424"/>
      <c r="DZ342" s="959"/>
      <c r="EA342" s="959"/>
      <c r="EB342" s="764"/>
      <c r="EC342" s="424"/>
      <c r="ED342" s="424"/>
      <c r="EE342" s="424"/>
      <c r="EF342" s="424"/>
      <c r="EG342" s="424"/>
      <c r="EH342" s="424"/>
      <c r="EI342" s="424"/>
      <c r="EJ342" s="429">
        <f t="shared" si="2689"/>
        <v>0</v>
      </c>
      <c r="EK342" s="429">
        <f t="shared" si="2690"/>
        <v>0</v>
      </c>
      <c r="EL342" s="429">
        <f t="shared" si="2691"/>
        <v>0</v>
      </c>
      <c r="EM342" s="1058">
        <f t="shared" si="2692"/>
        <v>0</v>
      </c>
      <c r="EN342" s="1058">
        <f t="shared" si="2693"/>
        <v>0</v>
      </c>
      <c r="EO342" s="1058">
        <f t="shared" si="2694"/>
        <v>0</v>
      </c>
      <c r="EP342" s="1058">
        <f t="shared" si="2695"/>
        <v>0</v>
      </c>
      <c r="EQ342" s="1058">
        <f t="shared" si="2696"/>
        <v>0</v>
      </c>
      <c r="ER342" s="1058">
        <f t="shared" si="2697"/>
        <v>0</v>
      </c>
      <c r="ES342" s="1058">
        <f t="shared" si="2698"/>
        <v>0</v>
      </c>
      <c r="ET342" s="1058">
        <f t="shared" si="2699"/>
        <v>0</v>
      </c>
      <c r="EU342" s="1058">
        <f t="shared" si="2700"/>
        <v>0</v>
      </c>
      <c r="EV342" s="1058">
        <f t="shared" si="2701"/>
        <v>0</v>
      </c>
      <c r="EW342" s="1058">
        <f t="shared" si="2702"/>
        <v>0</v>
      </c>
      <c r="EX342" s="1058">
        <f t="shared" si="2703"/>
        <v>0</v>
      </c>
      <c r="EY342" s="1058">
        <f t="shared" si="2704"/>
        <v>0</v>
      </c>
      <c r="EZ342" s="1058">
        <f t="shared" si="2705"/>
        <v>0</v>
      </c>
      <c r="FA342" s="1058">
        <f t="shared" si="2706"/>
        <v>0</v>
      </c>
      <c r="FB342" s="1058">
        <f t="shared" si="2707"/>
        <v>0</v>
      </c>
      <c r="FC342" s="1058">
        <f t="shared" si="2708"/>
        <v>0</v>
      </c>
      <c r="FD342" s="1058">
        <f t="shared" si="2709"/>
        <v>0</v>
      </c>
      <c r="FE342" s="1058">
        <f t="shared" si="2710"/>
        <v>0</v>
      </c>
      <c r="FF342" s="1058">
        <f t="shared" si="2711"/>
        <v>0</v>
      </c>
      <c r="FG342" s="1058">
        <f t="shared" si="2712"/>
        <v>0</v>
      </c>
      <c r="FH342" s="1058">
        <f t="shared" si="2713"/>
        <v>0</v>
      </c>
      <c r="FI342" s="1058">
        <f t="shared" si="2714"/>
        <v>0</v>
      </c>
      <c r="FJ342" s="1058">
        <f t="shared" si="2715"/>
        <v>0</v>
      </c>
      <c r="FK342" s="1058">
        <f t="shared" si="2716"/>
        <v>0</v>
      </c>
      <c r="FL342" s="1058">
        <f t="shared" si="2717"/>
        <v>0</v>
      </c>
      <c r="FM342" s="1058">
        <f t="shared" si="2718"/>
        <v>0</v>
      </c>
      <c r="FN342" s="1058">
        <f t="shared" si="2719"/>
        <v>0</v>
      </c>
      <c r="FO342" s="1059">
        <f t="shared" si="2720"/>
        <v>0</v>
      </c>
      <c r="FP342" s="1058">
        <f t="shared" si="2721"/>
        <v>0</v>
      </c>
      <c r="FQ342" s="1058">
        <f t="shared" si="2722"/>
        <v>0</v>
      </c>
      <c r="FR342" s="1058">
        <f t="shared" si="2723"/>
        <v>0</v>
      </c>
      <c r="FS342" s="1058">
        <f t="shared" si="2724"/>
        <v>0</v>
      </c>
      <c r="FT342" s="1058">
        <f t="shared" si="2725"/>
        <v>0</v>
      </c>
      <c r="FU342" s="1058">
        <f t="shared" si="2726"/>
        <v>0</v>
      </c>
      <c r="FV342" s="1058">
        <f t="shared" si="2727"/>
        <v>0</v>
      </c>
      <c r="FW342" s="1058">
        <f t="shared" si="2728"/>
        <v>0</v>
      </c>
      <c r="FX342" s="1058">
        <f t="shared" si="2729"/>
        <v>0</v>
      </c>
      <c r="FY342" s="1058">
        <f t="shared" si="2730"/>
        <v>0</v>
      </c>
      <c r="FZ342" s="1058">
        <f t="shared" si="2731"/>
        <v>0</v>
      </c>
      <c r="GA342" s="1058">
        <f t="shared" si="2732"/>
        <v>0</v>
      </c>
      <c r="GB342" s="1058">
        <f t="shared" si="2733"/>
        <v>0</v>
      </c>
      <c r="GC342" s="1058">
        <f t="shared" si="2734"/>
        <v>0</v>
      </c>
      <c r="GE342" s="1058">
        <v>0</v>
      </c>
      <c r="GF342" s="1058">
        <v>0</v>
      </c>
      <c r="GG342" s="424"/>
      <c r="GH342" s="424"/>
      <c r="GI342" s="424"/>
      <c r="GJ342" s="424"/>
      <c r="GL342" s="559"/>
      <c r="GM342" s="559"/>
      <c r="GN342" s="406"/>
      <c r="GO342" s="406"/>
      <c r="GP342" s="406"/>
      <c r="GQ342" s="406"/>
      <c r="GR342" s="406"/>
    </row>
    <row r="343" spans="1:200" ht="24.95" customHeight="1" x14ac:dyDescent="0.45">
      <c r="A343" s="424"/>
      <c r="B343" s="959"/>
      <c r="C343" s="959"/>
      <c r="D343" s="764"/>
      <c r="E343" s="424"/>
      <c r="F343" s="424"/>
      <c r="G343" s="424"/>
      <c r="H343" s="424"/>
      <c r="I343" s="424"/>
      <c r="J343" s="541"/>
      <c r="K343" s="424"/>
      <c r="L343" s="424"/>
      <c r="M343" s="608">
        <f t="shared" si="2772"/>
        <v>0</v>
      </c>
      <c r="N343" s="70"/>
      <c r="O343" s="852"/>
      <c r="P343" s="866"/>
      <c r="Q343" s="852"/>
      <c r="R343" s="866"/>
      <c r="S343" s="852"/>
      <c r="T343" s="866"/>
      <c r="U343" s="867"/>
      <c r="V343" s="866"/>
      <c r="W343" s="867"/>
      <c r="X343" s="852"/>
      <c r="Y343" s="852"/>
      <c r="Z343" s="866"/>
      <c r="AA343" s="867"/>
      <c r="AB343" s="866"/>
      <c r="AC343" s="852"/>
      <c r="AD343" s="866"/>
      <c r="AE343" s="855"/>
      <c r="AF343" s="866"/>
      <c r="AG343" s="867"/>
      <c r="AH343" s="866"/>
      <c r="AI343" s="867"/>
      <c r="AJ343" s="866"/>
      <c r="AK343" s="867"/>
      <c r="AL343" s="866"/>
      <c r="AM343" s="852"/>
      <c r="AN343" s="866"/>
      <c r="AO343" s="867"/>
      <c r="AP343" s="866"/>
      <c r="AQ343" s="852"/>
      <c r="AR343" s="866"/>
      <c r="AS343" s="852"/>
      <c r="AT343" s="866"/>
      <c r="AU343" s="867"/>
      <c r="AV343" s="866"/>
      <c r="AW343" s="867"/>
      <c r="AX343" s="866"/>
      <c r="AY343" s="867"/>
      <c r="AZ343" s="866"/>
      <c r="BA343" s="867"/>
      <c r="BB343" s="866"/>
      <c r="BC343" s="867"/>
      <c r="BD343" s="866"/>
      <c r="BE343" s="867"/>
      <c r="BF343" s="867"/>
      <c r="BG343" s="867">
        <f t="shared" si="2773"/>
        <v>0</v>
      </c>
      <c r="BH343" s="84"/>
      <c r="BI343" s="424"/>
      <c r="BJ343" s="49"/>
      <c r="BK343" s="49"/>
      <c r="BL343" s="49"/>
      <c r="BM343" s="424"/>
      <c r="BN343" s="959"/>
      <c r="BO343" s="959"/>
      <c r="BP343" s="764"/>
      <c r="BQ343" s="424"/>
      <c r="BR343" s="424"/>
      <c r="BS343" s="424"/>
      <c r="BT343" s="424"/>
      <c r="BU343" s="424"/>
      <c r="BV343" s="541"/>
      <c r="BW343" s="541"/>
      <c r="BX343" s="424"/>
      <c r="BY343" s="608">
        <f t="shared" si="2769"/>
        <v>0</v>
      </c>
      <c r="BZ343" s="70"/>
      <c r="CA343" s="767"/>
      <c r="CB343" s="796"/>
      <c r="CC343" s="767"/>
      <c r="CD343" s="796"/>
      <c r="CE343" s="767"/>
      <c r="CF343" s="780"/>
      <c r="CG343" s="612"/>
      <c r="CH343" s="780"/>
      <c r="CI343" s="612"/>
      <c r="CJ343" s="612"/>
      <c r="CK343" s="767"/>
      <c r="CL343" s="780"/>
      <c r="CM343" s="612"/>
      <c r="CN343" s="780"/>
      <c r="CO343" s="767"/>
      <c r="CP343" s="780"/>
      <c r="CQ343" s="770"/>
      <c r="CR343" s="780"/>
      <c r="CS343" s="612"/>
      <c r="CT343" s="780"/>
      <c r="CU343" s="612"/>
      <c r="CV343" s="780"/>
      <c r="CW343" s="612"/>
      <c r="CX343" s="780"/>
      <c r="CY343" s="767"/>
      <c r="CZ343" s="780"/>
      <c r="DA343" s="612"/>
      <c r="DB343" s="780"/>
      <c r="DC343" s="767"/>
      <c r="DD343" s="780"/>
      <c r="DE343" s="612"/>
      <c r="DF343" s="780"/>
      <c r="DG343" s="612"/>
      <c r="DH343" s="780"/>
      <c r="DI343" s="612"/>
      <c r="DJ343" s="780"/>
      <c r="DK343" s="612"/>
      <c r="DL343" s="780"/>
      <c r="DM343" s="612"/>
      <c r="DN343" s="780"/>
      <c r="DO343" s="612"/>
      <c r="DP343" s="780"/>
      <c r="DQ343" s="612"/>
      <c r="DR343" s="612"/>
      <c r="DS343" s="612">
        <f t="shared" si="2770"/>
        <v>0</v>
      </c>
      <c r="DT343" s="84"/>
      <c r="DU343" s="424"/>
      <c r="DV343" s="424"/>
      <c r="DW343" s="424"/>
      <c r="DX343" s="424"/>
      <c r="DY343" s="424"/>
      <c r="DZ343" s="959"/>
      <c r="EA343" s="959"/>
      <c r="EB343" s="764"/>
      <c r="EC343" s="424"/>
      <c r="ED343" s="424"/>
      <c r="EE343" s="424"/>
      <c r="EF343" s="424"/>
      <c r="EG343" s="424"/>
      <c r="EH343" s="424"/>
      <c r="EI343" s="424"/>
      <c r="EJ343" s="429">
        <f t="shared" si="2689"/>
        <v>0</v>
      </c>
      <c r="EK343" s="429">
        <f t="shared" si="2690"/>
        <v>0</v>
      </c>
      <c r="EL343" s="429">
        <f t="shared" si="2691"/>
        <v>0</v>
      </c>
      <c r="EM343" s="1058">
        <f t="shared" si="2692"/>
        <v>0</v>
      </c>
      <c r="EN343" s="1058">
        <f t="shared" si="2693"/>
        <v>0</v>
      </c>
      <c r="EO343" s="1058">
        <f t="shared" si="2694"/>
        <v>0</v>
      </c>
      <c r="EP343" s="1058">
        <f t="shared" si="2695"/>
        <v>0</v>
      </c>
      <c r="EQ343" s="1058">
        <f t="shared" si="2696"/>
        <v>0</v>
      </c>
      <c r="ER343" s="1058">
        <f t="shared" si="2697"/>
        <v>0</v>
      </c>
      <c r="ES343" s="1058">
        <f t="shared" si="2698"/>
        <v>0</v>
      </c>
      <c r="ET343" s="1058">
        <f t="shared" si="2699"/>
        <v>0</v>
      </c>
      <c r="EU343" s="1058">
        <f t="shared" si="2700"/>
        <v>0</v>
      </c>
      <c r="EV343" s="1058">
        <f t="shared" si="2701"/>
        <v>0</v>
      </c>
      <c r="EW343" s="1058">
        <f t="shared" si="2702"/>
        <v>0</v>
      </c>
      <c r="EX343" s="1058">
        <f t="shared" si="2703"/>
        <v>0</v>
      </c>
      <c r="EY343" s="1058">
        <f t="shared" si="2704"/>
        <v>0</v>
      </c>
      <c r="EZ343" s="1058">
        <f t="shared" si="2705"/>
        <v>0</v>
      </c>
      <c r="FA343" s="1058">
        <f t="shared" si="2706"/>
        <v>0</v>
      </c>
      <c r="FB343" s="1058">
        <f t="shared" si="2707"/>
        <v>0</v>
      </c>
      <c r="FC343" s="1058">
        <f t="shared" si="2708"/>
        <v>0</v>
      </c>
      <c r="FD343" s="1058">
        <f t="shared" si="2709"/>
        <v>0</v>
      </c>
      <c r="FE343" s="1058">
        <f t="shared" si="2710"/>
        <v>0</v>
      </c>
      <c r="FF343" s="1058">
        <f t="shared" si="2711"/>
        <v>0</v>
      </c>
      <c r="FG343" s="1058">
        <f t="shared" si="2712"/>
        <v>0</v>
      </c>
      <c r="FH343" s="1058">
        <f t="shared" si="2713"/>
        <v>0</v>
      </c>
      <c r="FI343" s="1058">
        <f t="shared" si="2714"/>
        <v>0</v>
      </c>
      <c r="FJ343" s="1058">
        <f t="shared" si="2715"/>
        <v>0</v>
      </c>
      <c r="FK343" s="1058">
        <f t="shared" si="2716"/>
        <v>0</v>
      </c>
      <c r="FL343" s="1058">
        <f t="shared" si="2717"/>
        <v>0</v>
      </c>
      <c r="FM343" s="1058">
        <f t="shared" si="2718"/>
        <v>0</v>
      </c>
      <c r="FN343" s="1058">
        <f t="shared" si="2719"/>
        <v>0</v>
      </c>
      <c r="FO343" s="1059">
        <f t="shared" si="2720"/>
        <v>0</v>
      </c>
      <c r="FP343" s="1058">
        <f t="shared" si="2721"/>
        <v>0</v>
      </c>
      <c r="FQ343" s="1058">
        <f t="shared" si="2722"/>
        <v>0</v>
      </c>
      <c r="FR343" s="1058">
        <f t="shared" si="2723"/>
        <v>0</v>
      </c>
      <c r="FS343" s="1058">
        <f t="shared" si="2724"/>
        <v>0</v>
      </c>
      <c r="FT343" s="1058">
        <f t="shared" si="2725"/>
        <v>0</v>
      </c>
      <c r="FU343" s="1058">
        <f t="shared" si="2726"/>
        <v>0</v>
      </c>
      <c r="FV343" s="1058">
        <f t="shared" si="2727"/>
        <v>0</v>
      </c>
      <c r="FW343" s="1058">
        <f t="shared" si="2728"/>
        <v>0</v>
      </c>
      <c r="FX343" s="1058">
        <f t="shared" si="2729"/>
        <v>0</v>
      </c>
      <c r="FY343" s="1058">
        <f t="shared" si="2730"/>
        <v>0</v>
      </c>
      <c r="FZ343" s="1058">
        <f t="shared" si="2731"/>
        <v>0</v>
      </c>
      <c r="GA343" s="1058">
        <f t="shared" si="2732"/>
        <v>0</v>
      </c>
      <c r="GB343" s="1058">
        <f t="shared" si="2733"/>
        <v>0</v>
      </c>
      <c r="GC343" s="1058">
        <f t="shared" si="2734"/>
        <v>0</v>
      </c>
      <c r="GE343" s="1058">
        <v>0</v>
      </c>
      <c r="GF343" s="1058">
        <v>0</v>
      </c>
      <c r="GG343" s="424"/>
      <c r="GH343" s="424"/>
      <c r="GI343" s="424"/>
      <c r="GJ343" s="424"/>
      <c r="GL343" s="559"/>
      <c r="GM343" s="559"/>
      <c r="GN343" s="406"/>
      <c r="GO343" s="406"/>
      <c r="GP343" s="406"/>
      <c r="GQ343" s="406"/>
      <c r="GR343" s="406"/>
    </row>
    <row r="344" spans="1:200" ht="24.75" customHeight="1" x14ac:dyDescent="0.45">
      <c r="A344" s="424">
        <v>24</v>
      </c>
      <c r="B344" s="974" t="s">
        <v>673</v>
      </c>
      <c r="C344" s="975" t="s">
        <v>646</v>
      </c>
      <c r="D344" s="927">
        <v>1</v>
      </c>
      <c r="E344" s="424"/>
      <c r="F344" s="424"/>
      <c r="G344" s="424"/>
      <c r="H344" s="424"/>
      <c r="I344" s="424"/>
      <c r="J344" s="541"/>
      <c r="K344" s="424"/>
      <c r="L344" s="425">
        <f>SUM(L345:L354)</f>
        <v>150</v>
      </c>
      <c r="M344" s="425">
        <f>SUM(M345:M354)</f>
        <v>102</v>
      </c>
      <c r="N344" s="425">
        <f>SUM(N345:N354)</f>
        <v>24</v>
      </c>
      <c r="O344" s="765">
        <f t="shared" ref="O344:BG344" si="2774">SUM(O345:O360)</f>
        <v>24</v>
      </c>
      <c r="P344" s="766">
        <f t="shared" si="2774"/>
        <v>30</v>
      </c>
      <c r="Q344" s="765">
        <f t="shared" si="2774"/>
        <v>40</v>
      </c>
      <c r="R344" s="766">
        <f t="shared" si="2774"/>
        <v>48</v>
      </c>
      <c r="S344" s="765">
        <f t="shared" si="2774"/>
        <v>64</v>
      </c>
      <c r="T344" s="766">
        <f t="shared" si="2774"/>
        <v>0</v>
      </c>
      <c r="U344" s="766">
        <f t="shared" si="2774"/>
        <v>0</v>
      </c>
      <c r="V344" s="766">
        <f t="shared" si="2774"/>
        <v>0</v>
      </c>
      <c r="W344" s="766">
        <f t="shared" si="2774"/>
        <v>0</v>
      </c>
      <c r="X344" s="765">
        <f t="shared" si="2774"/>
        <v>8</v>
      </c>
      <c r="Y344" s="765">
        <f t="shared" si="2774"/>
        <v>10</v>
      </c>
      <c r="Z344" s="766">
        <f t="shared" si="2774"/>
        <v>0</v>
      </c>
      <c r="AA344" s="766">
        <f t="shared" si="2774"/>
        <v>0</v>
      </c>
      <c r="AB344" s="766">
        <f t="shared" si="2774"/>
        <v>0</v>
      </c>
      <c r="AC344" s="765">
        <f t="shared" si="2774"/>
        <v>0</v>
      </c>
      <c r="AD344" s="766">
        <f t="shared" si="2774"/>
        <v>1</v>
      </c>
      <c r="AE344" s="765">
        <f t="shared" si="2774"/>
        <v>75</v>
      </c>
      <c r="AF344" s="766">
        <f t="shared" si="2774"/>
        <v>3</v>
      </c>
      <c r="AG344" s="766">
        <f t="shared" si="2774"/>
        <v>285</v>
      </c>
      <c r="AH344" s="766">
        <f t="shared" si="2774"/>
        <v>0</v>
      </c>
      <c r="AI344" s="766">
        <f t="shared" si="2774"/>
        <v>0</v>
      </c>
      <c r="AJ344" s="766">
        <f t="shared" si="2774"/>
        <v>0</v>
      </c>
      <c r="AK344" s="766">
        <f t="shared" si="2774"/>
        <v>0</v>
      </c>
      <c r="AL344" s="766">
        <f t="shared" si="2774"/>
        <v>0</v>
      </c>
      <c r="AM344" s="765">
        <f t="shared" si="2774"/>
        <v>0</v>
      </c>
      <c r="AN344" s="766">
        <f t="shared" si="2774"/>
        <v>0</v>
      </c>
      <c r="AO344" s="766">
        <f t="shared" si="2774"/>
        <v>0</v>
      </c>
      <c r="AP344" s="766">
        <f t="shared" si="2774"/>
        <v>0</v>
      </c>
      <c r="AQ344" s="765">
        <f t="shared" si="2774"/>
        <v>0</v>
      </c>
      <c r="AR344" s="766">
        <f t="shared" si="2774"/>
        <v>0</v>
      </c>
      <c r="AS344" s="765">
        <f t="shared" si="2774"/>
        <v>0</v>
      </c>
      <c r="AT344" s="766">
        <f t="shared" si="2774"/>
        <v>0</v>
      </c>
      <c r="AU344" s="766">
        <f t="shared" si="2774"/>
        <v>0</v>
      </c>
      <c r="AV344" s="766">
        <f t="shared" si="2774"/>
        <v>0</v>
      </c>
      <c r="AW344" s="766">
        <f t="shared" si="2774"/>
        <v>0</v>
      </c>
      <c r="AX344" s="766">
        <f t="shared" si="2774"/>
        <v>3</v>
      </c>
      <c r="AY344" s="766">
        <f t="shared" si="2774"/>
        <v>31.666666666666668</v>
      </c>
      <c r="AZ344" s="766">
        <f t="shared" si="2774"/>
        <v>0</v>
      </c>
      <c r="BA344" s="766">
        <f t="shared" si="2774"/>
        <v>0</v>
      </c>
      <c r="BB344" s="766">
        <f t="shared" si="2774"/>
        <v>0</v>
      </c>
      <c r="BC344" s="766">
        <f t="shared" si="2774"/>
        <v>0</v>
      </c>
      <c r="BD344" s="766">
        <f t="shared" si="2774"/>
        <v>1</v>
      </c>
      <c r="BE344" s="766">
        <f t="shared" si="2774"/>
        <v>25</v>
      </c>
      <c r="BF344" s="766">
        <f t="shared" si="2774"/>
        <v>562.66666666666674</v>
      </c>
      <c r="BG344" s="766">
        <f t="shared" si="2774"/>
        <v>167.66666666666669</v>
      </c>
      <c r="BH344" s="425"/>
      <c r="BI344" s="424"/>
      <c r="BJ344" s="49"/>
      <c r="BK344" s="49"/>
      <c r="BL344" s="49"/>
      <c r="BM344" s="424">
        <v>24</v>
      </c>
      <c r="BN344" s="974" t="s">
        <v>673</v>
      </c>
      <c r="BO344" s="975" t="s">
        <v>646</v>
      </c>
      <c r="BP344" s="927">
        <v>1</v>
      </c>
      <c r="BQ344" s="424"/>
      <c r="BR344" s="424"/>
      <c r="BS344" s="424"/>
      <c r="BT344" s="424"/>
      <c r="BU344" s="424"/>
      <c r="BV344" s="541"/>
      <c r="BW344" s="541"/>
      <c r="BX344" s="425">
        <f>SUM(BX345:BX354)</f>
        <v>70</v>
      </c>
      <c r="BY344" s="425">
        <f>SUM(BY345:BY354)</f>
        <v>70</v>
      </c>
      <c r="BZ344" s="425">
        <f>SUM(BZ345:BZ354)</f>
        <v>6</v>
      </c>
      <c r="CA344" s="765">
        <f t="shared" ref="CA344:DS344" si="2775">SUM(CA345:CA360)</f>
        <v>8</v>
      </c>
      <c r="CB344" s="765">
        <f t="shared" si="2775"/>
        <v>0</v>
      </c>
      <c r="CC344" s="765">
        <f t="shared" si="2775"/>
        <v>0</v>
      </c>
      <c r="CD344" s="765">
        <f t="shared" si="2775"/>
        <v>64</v>
      </c>
      <c r="CE344" s="765">
        <f t="shared" si="2775"/>
        <v>64</v>
      </c>
      <c r="CF344" s="766">
        <f t="shared" si="2775"/>
        <v>0</v>
      </c>
      <c r="CG344" s="766">
        <f t="shared" si="2775"/>
        <v>0</v>
      </c>
      <c r="CH344" s="766">
        <f t="shared" si="2775"/>
        <v>0</v>
      </c>
      <c r="CI344" s="766">
        <f t="shared" si="2775"/>
        <v>0</v>
      </c>
      <c r="CJ344" s="766">
        <f t="shared" si="2775"/>
        <v>0</v>
      </c>
      <c r="CK344" s="765">
        <f t="shared" si="2775"/>
        <v>3.5</v>
      </c>
      <c r="CL344" s="766">
        <f t="shared" si="2775"/>
        <v>0</v>
      </c>
      <c r="CM344" s="766">
        <f t="shared" si="2775"/>
        <v>0</v>
      </c>
      <c r="CN344" s="766">
        <f t="shared" si="2775"/>
        <v>0</v>
      </c>
      <c r="CO344" s="765">
        <f t="shared" si="2775"/>
        <v>0</v>
      </c>
      <c r="CP344" s="766">
        <f t="shared" si="2775"/>
        <v>1</v>
      </c>
      <c r="CQ344" s="765">
        <f t="shared" si="2775"/>
        <v>75</v>
      </c>
      <c r="CR344" s="766">
        <f t="shared" si="2775"/>
        <v>0</v>
      </c>
      <c r="CS344" s="766">
        <f t="shared" si="2775"/>
        <v>0</v>
      </c>
      <c r="CT344" s="766">
        <f t="shared" si="2775"/>
        <v>0</v>
      </c>
      <c r="CU344" s="766">
        <f t="shared" si="2775"/>
        <v>0</v>
      </c>
      <c r="CV344" s="766">
        <f t="shared" si="2775"/>
        <v>0</v>
      </c>
      <c r="CW344" s="766">
        <f t="shared" si="2775"/>
        <v>0</v>
      </c>
      <c r="CX344" s="766">
        <f t="shared" si="2775"/>
        <v>0</v>
      </c>
      <c r="CY344" s="765">
        <f t="shared" si="2775"/>
        <v>0</v>
      </c>
      <c r="CZ344" s="766">
        <f t="shared" si="2775"/>
        <v>0</v>
      </c>
      <c r="DA344" s="766">
        <f t="shared" si="2775"/>
        <v>0</v>
      </c>
      <c r="DB344" s="766">
        <f t="shared" si="2775"/>
        <v>0</v>
      </c>
      <c r="DC344" s="765">
        <f t="shared" si="2775"/>
        <v>0</v>
      </c>
      <c r="DD344" s="766">
        <f t="shared" si="2775"/>
        <v>3</v>
      </c>
      <c r="DE344" s="766">
        <f t="shared" si="2775"/>
        <v>18</v>
      </c>
      <c r="DF344" s="766">
        <f t="shared" si="2775"/>
        <v>0</v>
      </c>
      <c r="DG344" s="766">
        <f t="shared" si="2775"/>
        <v>0</v>
      </c>
      <c r="DH344" s="766">
        <f t="shared" si="2775"/>
        <v>0</v>
      </c>
      <c r="DI344" s="766">
        <f t="shared" si="2775"/>
        <v>0</v>
      </c>
      <c r="DJ344" s="766">
        <f t="shared" si="2775"/>
        <v>0</v>
      </c>
      <c r="DK344" s="766">
        <f t="shared" si="2775"/>
        <v>0</v>
      </c>
      <c r="DL344" s="766">
        <f t="shared" si="2775"/>
        <v>0</v>
      </c>
      <c r="DM344" s="766">
        <f t="shared" si="2775"/>
        <v>0</v>
      </c>
      <c r="DN344" s="766">
        <f t="shared" si="2775"/>
        <v>0</v>
      </c>
      <c r="DO344" s="766">
        <f t="shared" si="2775"/>
        <v>0</v>
      </c>
      <c r="DP344" s="766">
        <f t="shared" si="2775"/>
        <v>1</v>
      </c>
      <c r="DQ344" s="766">
        <f t="shared" si="2775"/>
        <v>25</v>
      </c>
      <c r="DR344" s="766">
        <f t="shared" si="2775"/>
        <v>193.5</v>
      </c>
      <c r="DS344" s="766">
        <f t="shared" si="2775"/>
        <v>90</v>
      </c>
      <c r="DT344" s="425"/>
      <c r="DU344" s="424"/>
      <c r="DV344" s="424"/>
      <c r="DW344" s="424"/>
      <c r="DX344" s="424"/>
      <c r="DY344" s="424">
        <v>24</v>
      </c>
      <c r="DZ344" s="974" t="s">
        <v>673</v>
      </c>
      <c r="EA344" s="975" t="s">
        <v>646</v>
      </c>
      <c r="EB344" s="927">
        <v>1</v>
      </c>
      <c r="EC344" s="424"/>
      <c r="ED344" s="424"/>
      <c r="EE344" s="424"/>
      <c r="EF344" s="424"/>
      <c r="EG344" s="424"/>
      <c r="EH344" s="424"/>
      <c r="EI344" s="424"/>
      <c r="EJ344" s="429">
        <f t="shared" si="2689"/>
        <v>220</v>
      </c>
      <c r="EK344" s="429">
        <f t="shared" si="2690"/>
        <v>172</v>
      </c>
      <c r="EL344" s="429">
        <f t="shared" si="2691"/>
        <v>30</v>
      </c>
      <c r="EM344" s="1058">
        <f t="shared" si="2692"/>
        <v>32</v>
      </c>
      <c r="EN344" s="1058">
        <f t="shared" si="2693"/>
        <v>30</v>
      </c>
      <c r="EO344" s="1058">
        <f t="shared" si="2694"/>
        <v>40</v>
      </c>
      <c r="EP344" s="1058">
        <f t="shared" si="2695"/>
        <v>112</v>
      </c>
      <c r="EQ344" s="1058">
        <f t="shared" si="2696"/>
        <v>128</v>
      </c>
      <c r="ER344" s="1058">
        <f t="shared" si="2697"/>
        <v>0</v>
      </c>
      <c r="ES344" s="1058">
        <f t="shared" si="2698"/>
        <v>0</v>
      </c>
      <c r="ET344" s="1058">
        <f t="shared" si="2699"/>
        <v>0</v>
      </c>
      <c r="EU344" s="1058">
        <f t="shared" si="2700"/>
        <v>0</v>
      </c>
      <c r="EV344" s="1058">
        <f t="shared" si="2701"/>
        <v>8</v>
      </c>
      <c r="EW344" s="1058">
        <f t="shared" si="2702"/>
        <v>13.5</v>
      </c>
      <c r="EX344" s="1058">
        <f t="shared" si="2703"/>
        <v>0</v>
      </c>
      <c r="EY344" s="1058">
        <f t="shared" si="2704"/>
        <v>0</v>
      </c>
      <c r="EZ344" s="1058">
        <f t="shared" si="2705"/>
        <v>0</v>
      </c>
      <c r="FA344" s="1058">
        <f t="shared" si="2706"/>
        <v>0</v>
      </c>
      <c r="FB344" s="1058">
        <f t="shared" si="2707"/>
        <v>2</v>
      </c>
      <c r="FC344" s="1058">
        <f t="shared" si="2708"/>
        <v>150</v>
      </c>
      <c r="FD344" s="1058">
        <f t="shared" si="2709"/>
        <v>3</v>
      </c>
      <c r="FE344" s="1058">
        <f t="shared" si="2710"/>
        <v>285</v>
      </c>
      <c r="FF344" s="1058">
        <f t="shared" si="2711"/>
        <v>0</v>
      </c>
      <c r="FG344" s="1058">
        <f t="shared" si="2712"/>
        <v>0</v>
      </c>
      <c r="FH344" s="1058">
        <f t="shared" si="2713"/>
        <v>0</v>
      </c>
      <c r="FI344" s="1058">
        <f t="shared" si="2714"/>
        <v>0</v>
      </c>
      <c r="FJ344" s="1058">
        <f t="shared" si="2715"/>
        <v>0</v>
      </c>
      <c r="FK344" s="1058">
        <f t="shared" si="2716"/>
        <v>0</v>
      </c>
      <c r="FL344" s="1058">
        <f t="shared" si="2717"/>
        <v>0</v>
      </c>
      <c r="FM344" s="1058">
        <f t="shared" si="2718"/>
        <v>0</v>
      </c>
      <c r="FN344" s="1058">
        <f t="shared" si="2719"/>
        <v>0</v>
      </c>
      <c r="FO344" s="1059">
        <f t="shared" si="2720"/>
        <v>0</v>
      </c>
      <c r="FP344" s="1058">
        <f t="shared" si="2721"/>
        <v>3</v>
      </c>
      <c r="FQ344" s="1058">
        <f t="shared" si="2722"/>
        <v>18</v>
      </c>
      <c r="FR344" s="1058">
        <f t="shared" si="2723"/>
        <v>0</v>
      </c>
      <c r="FS344" s="1058">
        <f t="shared" si="2724"/>
        <v>0</v>
      </c>
      <c r="FT344" s="1058">
        <f t="shared" si="2725"/>
        <v>0</v>
      </c>
      <c r="FU344" s="1058">
        <f t="shared" si="2726"/>
        <v>0</v>
      </c>
      <c r="FV344" s="1058">
        <f t="shared" si="2727"/>
        <v>3</v>
      </c>
      <c r="FW344" s="1058">
        <f t="shared" si="2728"/>
        <v>31.666666666666668</v>
      </c>
      <c r="FX344" s="1058">
        <f t="shared" si="2729"/>
        <v>0</v>
      </c>
      <c r="FY344" s="1058">
        <f t="shared" si="2730"/>
        <v>0</v>
      </c>
      <c r="FZ344" s="1058">
        <f t="shared" si="2731"/>
        <v>0</v>
      </c>
      <c r="GA344" s="1058">
        <f t="shared" si="2732"/>
        <v>0</v>
      </c>
      <c r="GB344" s="1058">
        <f t="shared" si="2733"/>
        <v>2</v>
      </c>
      <c r="GC344" s="1058">
        <f t="shared" si="2734"/>
        <v>50</v>
      </c>
      <c r="GE344" s="1058">
        <v>756.16666666666674</v>
      </c>
      <c r="GF344" s="1058">
        <v>257.66666666666669</v>
      </c>
      <c r="GG344" s="424"/>
      <c r="GH344" s="424"/>
      <c r="GI344" s="424"/>
      <c r="GJ344" s="424"/>
      <c r="GL344" s="559">
        <v>550</v>
      </c>
      <c r="GM344" s="559">
        <v>150</v>
      </c>
      <c r="GN344" s="470" t="s">
        <v>673</v>
      </c>
      <c r="GO344" s="463" t="s">
        <v>646</v>
      </c>
      <c r="GP344" s="463">
        <v>1</v>
      </c>
      <c r="GQ344" s="406"/>
      <c r="GR344" s="422"/>
    </row>
    <row r="345" spans="1:200" ht="24.75" customHeight="1" x14ac:dyDescent="0.45">
      <c r="A345" s="424"/>
      <c r="B345" s="951" t="s">
        <v>148</v>
      </c>
      <c r="C345" s="952" t="s">
        <v>183</v>
      </c>
      <c r="D345" s="929" t="s">
        <v>24</v>
      </c>
      <c r="E345" s="593" t="s">
        <v>323</v>
      </c>
      <c r="F345" s="593" t="s">
        <v>260</v>
      </c>
      <c r="G345" s="592">
        <v>7</v>
      </c>
      <c r="H345" s="593">
        <v>25</v>
      </c>
      <c r="I345" s="593">
        <v>1</v>
      </c>
      <c r="J345" s="660">
        <v>1</v>
      </c>
      <c r="K345" s="593">
        <f>SUM(J345)*2</f>
        <v>2</v>
      </c>
      <c r="L345" s="591">
        <v>50</v>
      </c>
      <c r="M345" s="594">
        <f>SUM(N345+P345+R345+T345+V345)</f>
        <v>50</v>
      </c>
      <c r="N345" s="595">
        <v>24</v>
      </c>
      <c r="O345" s="852">
        <f>SUM(N345)*I345</f>
        <v>24</v>
      </c>
      <c r="P345" s="853">
        <v>10</v>
      </c>
      <c r="Q345" s="852">
        <f>P345*J345</f>
        <v>10</v>
      </c>
      <c r="R345" s="853">
        <v>16</v>
      </c>
      <c r="S345" s="852">
        <f>SUM(R345)*J345</f>
        <v>16</v>
      </c>
      <c r="T345" s="853"/>
      <c r="U345" s="854">
        <f>SUM(T345)*K345</f>
        <v>0</v>
      </c>
      <c r="V345" s="853"/>
      <c r="W345" s="854">
        <f>SUM(V345)*J345*5</f>
        <v>0</v>
      </c>
      <c r="X345" s="852">
        <f>SUM(J345*AX345*2+K345*AZ345*2)</f>
        <v>2</v>
      </c>
      <c r="Y345" s="852">
        <f>L345*J345*0.05</f>
        <v>2.5</v>
      </c>
      <c r="Z345" s="853"/>
      <c r="AA345" s="854"/>
      <c r="AB345" s="853"/>
      <c r="AC345" s="852">
        <f>SUM(AB345)*3*H345/5</f>
        <v>0</v>
      </c>
      <c r="AD345" s="853"/>
      <c r="AE345" s="855">
        <f>SUM(AD345*H345*(30+4))</f>
        <v>0</v>
      </c>
      <c r="AF345" s="853">
        <v>1</v>
      </c>
      <c r="AG345" s="854">
        <f>SUM(AF345*H345*3)</f>
        <v>75</v>
      </c>
      <c r="AH345" s="853"/>
      <c r="AI345" s="854">
        <f>SUM(AH345*H345/3)</f>
        <v>0</v>
      </c>
      <c r="AJ345" s="853"/>
      <c r="AK345" s="854">
        <f>SUM(AJ345*H345*2/3)</f>
        <v>0</v>
      </c>
      <c r="AL345" s="853"/>
      <c r="AM345" s="852">
        <f>SUM(AL345*H345*2)</f>
        <v>0</v>
      </c>
      <c r="AN345" s="853"/>
      <c r="AO345" s="854">
        <f>SUM(AN345*J345*2)</f>
        <v>0</v>
      </c>
      <c r="AP345" s="853"/>
      <c r="AQ345" s="852">
        <f>SUM(AP345*H345*2)</f>
        <v>0</v>
      </c>
      <c r="AR345" s="853"/>
      <c r="AS345" s="852">
        <f>AR345*H345/3</f>
        <v>0</v>
      </c>
      <c r="AT345" s="853"/>
      <c r="AU345" s="854">
        <f>AT345*H345/3</f>
        <v>0</v>
      </c>
      <c r="AV345" s="853"/>
      <c r="AW345" s="854">
        <f>SUM(J345*AV345*6)</f>
        <v>0</v>
      </c>
      <c r="AX345" s="853">
        <v>1</v>
      </c>
      <c r="AY345" s="854">
        <f>AX345*H345/3</f>
        <v>8.3333333333333339</v>
      </c>
      <c r="AZ345" s="853"/>
      <c r="BA345" s="854">
        <f>SUM(AZ345*K345*5*6)</f>
        <v>0</v>
      </c>
      <c r="BB345" s="853"/>
      <c r="BC345" s="854">
        <f>SUM(BB345*K345*4*6)</f>
        <v>0</v>
      </c>
      <c r="BD345" s="853"/>
      <c r="BE345" s="854">
        <f>SUM(BD345*50)</f>
        <v>0</v>
      </c>
      <c r="BF345" s="854">
        <f>O345+Q345+S345+U345+W345+X345+Y345+AA345+AC345+AE345+AG345+AI345+AK345+AM345+AO345+AQ345+AS345+AU345+AW345+AY345+BA345+BC345+BE345</f>
        <v>137.83333333333334</v>
      </c>
      <c r="BG345" s="854">
        <f>BC345+BA345+AY345+AW345+AS345+AQ345+X345+W345+U345+S345+Q345+O345</f>
        <v>60.333333333333336</v>
      </c>
      <c r="BH345" s="84"/>
      <c r="BI345" s="424"/>
      <c r="BJ345" s="424"/>
      <c r="BK345" s="424"/>
      <c r="BL345" s="424"/>
      <c r="BM345" s="424"/>
      <c r="BN345" s="953" t="s">
        <v>413</v>
      </c>
      <c r="BO345" s="954" t="s">
        <v>171</v>
      </c>
      <c r="BP345" s="930"/>
      <c r="BQ345" s="177" t="s">
        <v>169</v>
      </c>
      <c r="BR345" s="177"/>
      <c r="BS345" s="177">
        <v>2</v>
      </c>
      <c r="BT345" s="177"/>
      <c r="BU345" s="177"/>
      <c r="BV345" s="660"/>
      <c r="BW345" s="660"/>
      <c r="BX345" s="601"/>
      <c r="BY345" s="602">
        <f t="shared" ref="BY345:BY349" si="2776">SUM(BZ345+CB345+CD345+CF345+CH345)</f>
        <v>0</v>
      </c>
      <c r="BZ345" s="603"/>
      <c r="CA345" s="767">
        <f t="shared" ref="CA345:CA346" si="2777">SUM(BZ345)*BU345</f>
        <v>0</v>
      </c>
      <c r="CB345" s="796"/>
      <c r="CC345" s="767">
        <f t="shared" ref="CC345:CC349" si="2778">CB345*BV345</f>
        <v>0</v>
      </c>
      <c r="CD345" s="796"/>
      <c r="CE345" s="767">
        <f t="shared" ref="CE345:CE346" si="2779">SUM(CD345)*BV345</f>
        <v>0</v>
      </c>
      <c r="CF345" s="771"/>
      <c r="CG345" s="772">
        <f t="shared" ref="CG345:CG346" si="2780">SUM(CF345)*BW345</f>
        <v>0</v>
      </c>
      <c r="CH345" s="771"/>
      <c r="CI345" s="772">
        <f t="shared" ref="CI345:CI348" si="2781">SUM(CH345)*BV345*5</f>
        <v>0</v>
      </c>
      <c r="CJ345" s="772">
        <f t="shared" ref="CJ345:CJ346" si="2782">SUM(BV345*DJ345*2+BW345*DL345*2)</f>
        <v>0</v>
      </c>
      <c r="CK345" s="767">
        <f>SUM(BX345*5/100*BV345)</f>
        <v>0</v>
      </c>
      <c r="CL345" s="771"/>
      <c r="CM345" s="772"/>
      <c r="CN345" s="771"/>
      <c r="CO345" s="767">
        <f>SUM(CN345)*3*BT345/5</f>
        <v>0</v>
      </c>
      <c r="CP345" s="771"/>
      <c r="CQ345" s="770">
        <f t="shared" ref="CQ345:CQ347" si="2783">SUM(CP345*BT345*(30+4))</f>
        <v>0</v>
      </c>
      <c r="CR345" s="771"/>
      <c r="CS345" s="772">
        <f t="shared" ref="CS345:CS349" si="2784">SUM(CR345*BT345*3)</f>
        <v>0</v>
      </c>
      <c r="CT345" s="771"/>
      <c r="CU345" s="772">
        <f t="shared" ref="CU345:CU349" si="2785">SUM(CT345*BT345/3)</f>
        <v>0</v>
      </c>
      <c r="CV345" s="771"/>
      <c r="CW345" s="772">
        <f t="shared" ref="CW345:CW347" si="2786">SUM(CV345*BT345*2/3)</f>
        <v>0</v>
      </c>
      <c r="CX345" s="771"/>
      <c r="CY345" s="767">
        <f>SUM(CX345*BT345)</f>
        <v>0</v>
      </c>
      <c r="CZ345" s="771"/>
      <c r="DA345" s="772">
        <f t="shared" ref="DA345" si="2787">SUM(CZ345*BV345)</f>
        <v>0</v>
      </c>
      <c r="DB345" s="771"/>
      <c r="DC345" s="767">
        <f>SUM(DB345*BT345*2)</f>
        <v>0</v>
      </c>
      <c r="DD345" s="771"/>
      <c r="DE345" s="772">
        <f t="shared" ref="DE345" si="2788">SUM(DD345*BV345*2)</f>
        <v>0</v>
      </c>
      <c r="DF345" s="773"/>
      <c r="DG345" s="769">
        <f t="shared" ref="DG345:DG349" si="2789">DF345*BT345/3</f>
        <v>0</v>
      </c>
      <c r="DH345" s="771"/>
      <c r="DI345" s="772">
        <f>SUM(DH345*BT345/3)</f>
        <v>0</v>
      </c>
      <c r="DJ345" s="771"/>
      <c r="DK345" s="772">
        <f>SUM(DJ345*BT345/3)</f>
        <v>0</v>
      </c>
      <c r="DL345" s="771"/>
      <c r="DM345" s="772">
        <f>SUM(DL345*BW345*5*6)</f>
        <v>0</v>
      </c>
      <c r="DN345" s="771"/>
      <c r="DO345" s="772">
        <f>SUM(DN345*BV345*4*6)</f>
        <v>0</v>
      </c>
      <c r="DP345" s="771">
        <v>1</v>
      </c>
      <c r="DQ345" s="772">
        <f>SUM(DP345*50)/2</f>
        <v>25</v>
      </c>
      <c r="DR345" s="769">
        <f t="shared" ref="DR345:DR349" si="2790">CA345+CC345+CE345+CG345+CI345+CJ345+CK345+CM345+CO345+CQ345+CS345+CU345+CW345+CY345+DA345+DC345+DE345+DG345+DI345+DK345+DM345+DO345+DQ345</f>
        <v>25</v>
      </c>
      <c r="DS345" s="769">
        <f t="shared" ref="DS345:DS349" si="2791">DO345+DM345+DK345+DI345+DE345+DC345+CJ345+CI345+CG345+CE345+CC345+CA345</f>
        <v>0</v>
      </c>
      <c r="DT345" s="84"/>
      <c r="DU345" s="424"/>
      <c r="DV345" s="424"/>
      <c r="DW345" s="424"/>
      <c r="DX345" s="424"/>
      <c r="DY345" s="424"/>
      <c r="DZ345" s="971"/>
      <c r="EA345" s="972"/>
      <c r="EB345" s="611"/>
      <c r="EC345" s="424"/>
      <c r="ED345" s="424"/>
      <c r="EE345" s="424"/>
      <c r="EF345" s="424"/>
      <c r="EG345" s="424"/>
      <c r="EH345" s="424"/>
      <c r="EI345" s="424"/>
      <c r="EJ345" s="429">
        <f t="shared" si="2689"/>
        <v>50</v>
      </c>
      <c r="EK345" s="429">
        <f t="shared" si="2690"/>
        <v>50</v>
      </c>
      <c r="EL345" s="429">
        <f t="shared" si="2691"/>
        <v>24</v>
      </c>
      <c r="EM345" s="1058">
        <f t="shared" si="2692"/>
        <v>24</v>
      </c>
      <c r="EN345" s="1058">
        <f t="shared" si="2693"/>
        <v>10</v>
      </c>
      <c r="EO345" s="1058">
        <f t="shared" si="2694"/>
        <v>10</v>
      </c>
      <c r="EP345" s="1058">
        <f t="shared" si="2695"/>
        <v>16</v>
      </c>
      <c r="EQ345" s="1058">
        <f t="shared" si="2696"/>
        <v>16</v>
      </c>
      <c r="ER345" s="1058">
        <f t="shared" si="2697"/>
        <v>0</v>
      </c>
      <c r="ES345" s="1058">
        <f t="shared" si="2698"/>
        <v>0</v>
      </c>
      <c r="ET345" s="1058">
        <f t="shared" si="2699"/>
        <v>0</v>
      </c>
      <c r="EU345" s="1058">
        <f t="shared" si="2700"/>
        <v>0</v>
      </c>
      <c r="EV345" s="1058">
        <f t="shared" si="2701"/>
        <v>2</v>
      </c>
      <c r="EW345" s="1058">
        <f t="shared" si="2702"/>
        <v>2.5</v>
      </c>
      <c r="EX345" s="1058">
        <f t="shared" si="2703"/>
        <v>0</v>
      </c>
      <c r="EY345" s="1058">
        <f t="shared" si="2704"/>
        <v>0</v>
      </c>
      <c r="EZ345" s="1058">
        <f t="shared" si="2705"/>
        <v>0</v>
      </c>
      <c r="FA345" s="1058">
        <f t="shared" si="2706"/>
        <v>0</v>
      </c>
      <c r="FB345" s="1058">
        <f t="shared" si="2707"/>
        <v>0</v>
      </c>
      <c r="FC345" s="1058">
        <f t="shared" si="2708"/>
        <v>0</v>
      </c>
      <c r="FD345" s="1058">
        <f t="shared" si="2709"/>
        <v>1</v>
      </c>
      <c r="FE345" s="1058">
        <f t="shared" si="2710"/>
        <v>75</v>
      </c>
      <c r="FF345" s="1058">
        <f t="shared" si="2711"/>
        <v>0</v>
      </c>
      <c r="FG345" s="1058">
        <f t="shared" si="2712"/>
        <v>0</v>
      </c>
      <c r="FH345" s="1058">
        <f t="shared" si="2713"/>
        <v>0</v>
      </c>
      <c r="FI345" s="1058">
        <f t="shared" si="2714"/>
        <v>0</v>
      </c>
      <c r="FJ345" s="1058">
        <f t="shared" si="2715"/>
        <v>0</v>
      </c>
      <c r="FK345" s="1058">
        <f t="shared" si="2716"/>
        <v>0</v>
      </c>
      <c r="FL345" s="1058">
        <f t="shared" si="2717"/>
        <v>0</v>
      </c>
      <c r="FM345" s="1058">
        <f t="shared" si="2718"/>
        <v>0</v>
      </c>
      <c r="FN345" s="1058">
        <f t="shared" si="2719"/>
        <v>0</v>
      </c>
      <c r="FO345" s="1059">
        <f t="shared" si="2720"/>
        <v>0</v>
      </c>
      <c r="FP345" s="1058">
        <f t="shared" si="2721"/>
        <v>0</v>
      </c>
      <c r="FQ345" s="1058">
        <f t="shared" si="2722"/>
        <v>0</v>
      </c>
      <c r="FR345" s="1058">
        <f t="shared" si="2723"/>
        <v>0</v>
      </c>
      <c r="FS345" s="1058">
        <f t="shared" si="2724"/>
        <v>0</v>
      </c>
      <c r="FT345" s="1058">
        <f t="shared" si="2725"/>
        <v>0</v>
      </c>
      <c r="FU345" s="1058">
        <f t="shared" si="2726"/>
        <v>0</v>
      </c>
      <c r="FV345" s="1058">
        <f t="shared" si="2727"/>
        <v>1</v>
      </c>
      <c r="FW345" s="1058">
        <f t="shared" si="2728"/>
        <v>8.3333333333333339</v>
      </c>
      <c r="FX345" s="1058">
        <f t="shared" si="2729"/>
        <v>0</v>
      </c>
      <c r="FY345" s="1058">
        <f t="shared" si="2730"/>
        <v>0</v>
      </c>
      <c r="FZ345" s="1058">
        <f t="shared" si="2731"/>
        <v>0</v>
      </c>
      <c r="GA345" s="1058">
        <f t="shared" si="2732"/>
        <v>0</v>
      </c>
      <c r="GB345" s="1058">
        <f t="shared" si="2733"/>
        <v>1</v>
      </c>
      <c r="GC345" s="1058">
        <f t="shared" si="2734"/>
        <v>25</v>
      </c>
      <c r="GE345" s="1058">
        <v>162.83333333333334</v>
      </c>
      <c r="GF345" s="1058">
        <v>60.333333333333336</v>
      </c>
      <c r="GG345" s="424"/>
      <c r="GH345" s="424"/>
      <c r="GI345" s="424"/>
      <c r="GJ345" s="424"/>
      <c r="GL345" s="559"/>
      <c r="GM345" s="559"/>
      <c r="GN345" s="9"/>
      <c r="GO345" s="17"/>
      <c r="GP345" s="17"/>
      <c r="GQ345" s="406"/>
      <c r="GR345" s="406"/>
    </row>
    <row r="346" spans="1:200" ht="24.95" customHeight="1" x14ac:dyDescent="0.45">
      <c r="A346" s="424"/>
      <c r="B346" s="951" t="s">
        <v>148</v>
      </c>
      <c r="C346" s="952" t="s">
        <v>183</v>
      </c>
      <c r="D346" s="929" t="s">
        <v>24</v>
      </c>
      <c r="E346" s="593" t="s">
        <v>323</v>
      </c>
      <c r="F346" s="593" t="s">
        <v>383</v>
      </c>
      <c r="G346" s="592">
        <v>7</v>
      </c>
      <c r="H346" s="593">
        <v>48</v>
      </c>
      <c r="I346" s="593">
        <v>2</v>
      </c>
      <c r="J346" s="660">
        <v>2</v>
      </c>
      <c r="K346" s="593">
        <f>SUM(J346)*2</f>
        <v>4</v>
      </c>
      <c r="L346" s="591">
        <v>50</v>
      </c>
      <c r="M346" s="594">
        <f t="shared" ref="M346:M349" si="2792">SUM(N346+P346+R346+T346+V346)</f>
        <v>26</v>
      </c>
      <c r="N346" s="595"/>
      <c r="O346" s="852"/>
      <c r="P346" s="853">
        <v>10</v>
      </c>
      <c r="Q346" s="852">
        <f t="shared" ref="Q346:Q349" si="2793">P346*J346</f>
        <v>20</v>
      </c>
      <c r="R346" s="853">
        <v>16</v>
      </c>
      <c r="S346" s="852">
        <f t="shared" ref="S346:S349" si="2794">SUM(R346)*J346</f>
        <v>32</v>
      </c>
      <c r="T346" s="853"/>
      <c r="U346" s="854">
        <f t="shared" ref="U346:U348" si="2795">SUM(T346)*K346</f>
        <v>0</v>
      </c>
      <c r="V346" s="853"/>
      <c r="W346" s="854">
        <f t="shared" ref="W346:W347" si="2796">SUM(V346)*J346*5</f>
        <v>0</v>
      </c>
      <c r="X346" s="852">
        <f t="shared" ref="X346:X347" si="2797">SUM(J346*AX346*2+K346*AZ346*2)</f>
        <v>4</v>
      </c>
      <c r="Y346" s="852">
        <f>L346*J346*0.05</f>
        <v>5</v>
      </c>
      <c r="Z346" s="853"/>
      <c r="AA346" s="854"/>
      <c r="AB346" s="853"/>
      <c r="AC346" s="852">
        <f>SUM(AB346)*3*H346/5</f>
        <v>0</v>
      </c>
      <c r="AD346" s="853"/>
      <c r="AE346" s="855">
        <f t="shared" ref="AE346:AE347" si="2798">SUM(AD346*H346*(30+4))</f>
        <v>0</v>
      </c>
      <c r="AF346" s="853">
        <v>1</v>
      </c>
      <c r="AG346" s="854">
        <f t="shared" ref="AG346:AG348" si="2799">SUM(AF346*H346*3)</f>
        <v>144</v>
      </c>
      <c r="AH346" s="853"/>
      <c r="AI346" s="854">
        <f t="shared" ref="AI346:AI348" si="2800">SUM(AH346*H346/3)</f>
        <v>0</v>
      </c>
      <c r="AJ346" s="853"/>
      <c r="AK346" s="854">
        <f t="shared" ref="AK346:AK347" si="2801">SUM(AJ346*H346*2/3)</f>
        <v>0</v>
      </c>
      <c r="AL346" s="853"/>
      <c r="AM346" s="852">
        <f>SUM(AL346*H346*2)</f>
        <v>0</v>
      </c>
      <c r="AN346" s="853"/>
      <c r="AO346" s="854">
        <f t="shared" ref="AO346:AO347" si="2802">SUM(AN346*J346*2)</f>
        <v>0</v>
      </c>
      <c r="AP346" s="853"/>
      <c r="AQ346" s="852">
        <f t="shared" ref="AQ346:AQ347" si="2803">SUM(AP346*H346*2)</f>
        <v>0</v>
      </c>
      <c r="AR346" s="853"/>
      <c r="AS346" s="852">
        <f>AR346*H346/3</f>
        <v>0</v>
      </c>
      <c r="AT346" s="853"/>
      <c r="AU346" s="854">
        <f t="shared" ref="AU346:AU349" si="2804">AT346*H346/3</f>
        <v>0</v>
      </c>
      <c r="AV346" s="853"/>
      <c r="AW346" s="854">
        <f>SUM(J346*AV346*6)</f>
        <v>0</v>
      </c>
      <c r="AX346" s="853">
        <v>1</v>
      </c>
      <c r="AY346" s="854">
        <f>AX346*H346/3</f>
        <v>16</v>
      </c>
      <c r="AZ346" s="853"/>
      <c r="BA346" s="854">
        <f t="shared" ref="BA346:BA347" si="2805">SUM(AZ346*K346*5*6)</f>
        <v>0</v>
      </c>
      <c r="BB346" s="853"/>
      <c r="BC346" s="854">
        <f t="shared" ref="BC346:BC347" si="2806">SUM(BB346*K346*4*6)</f>
        <v>0</v>
      </c>
      <c r="BD346" s="853"/>
      <c r="BE346" s="854">
        <f t="shared" ref="BE346:BE347" si="2807">SUM(BD346*50)</f>
        <v>0</v>
      </c>
      <c r="BF346" s="854">
        <f t="shared" ref="BF346:BF349" si="2808">O346+Q346+S346+U346+W346+X346+Y346+AA346+AC346+AE346+AG346+AI346+AK346+AM346+AO346+AQ346+AS346+AU346+AW346+AY346+BA346+BC346+BE346</f>
        <v>221</v>
      </c>
      <c r="BG346" s="854">
        <f t="shared" ref="BG346:BG349" si="2809">BC346+BA346+AY346+AW346+AS346+AQ346+X346+W346+U346+S346+Q346+O346</f>
        <v>72</v>
      </c>
      <c r="BH346" s="84"/>
      <c r="BI346" s="424"/>
      <c r="BJ346" s="424"/>
      <c r="BK346" s="424"/>
      <c r="BL346" s="424"/>
      <c r="BM346" s="424"/>
      <c r="BN346" s="985" t="s">
        <v>155</v>
      </c>
      <c r="BO346" s="986" t="s">
        <v>183</v>
      </c>
      <c r="BP346" s="943" t="s">
        <v>24</v>
      </c>
      <c r="BQ346" s="653" t="s">
        <v>323</v>
      </c>
      <c r="BR346" s="653" t="s">
        <v>240</v>
      </c>
      <c r="BS346" s="653">
        <v>10</v>
      </c>
      <c r="BT346" s="653">
        <v>23</v>
      </c>
      <c r="BU346" s="653">
        <v>1</v>
      </c>
      <c r="BV346" s="660">
        <v>1</v>
      </c>
      <c r="BW346" s="660">
        <f t="shared" ref="BW346:BW347" si="2810">SUM(BV346)*2</f>
        <v>2</v>
      </c>
      <c r="BX346" s="657">
        <v>20</v>
      </c>
      <c r="BY346" s="655">
        <f t="shared" si="2776"/>
        <v>20</v>
      </c>
      <c r="BZ346" s="604">
        <v>2</v>
      </c>
      <c r="CA346" s="767">
        <f t="shared" si="2777"/>
        <v>2</v>
      </c>
      <c r="CB346" s="796"/>
      <c r="CC346" s="767">
        <f t="shared" si="2778"/>
        <v>0</v>
      </c>
      <c r="CD346" s="796">
        <v>18</v>
      </c>
      <c r="CE346" s="767">
        <f t="shared" si="2779"/>
        <v>18</v>
      </c>
      <c r="CF346" s="773"/>
      <c r="CG346" s="791">
        <f t="shared" si="2780"/>
        <v>0</v>
      </c>
      <c r="CH346" s="773"/>
      <c r="CI346" s="791">
        <f t="shared" si="2781"/>
        <v>0</v>
      </c>
      <c r="CJ346" s="791">
        <f t="shared" si="2782"/>
        <v>0</v>
      </c>
      <c r="CK346" s="767">
        <f t="shared" ref="CK346:CK349" si="2811">BX346*BV346*0.05</f>
        <v>1</v>
      </c>
      <c r="CL346" s="773"/>
      <c r="CM346" s="791"/>
      <c r="CN346" s="773"/>
      <c r="CO346" s="767">
        <f t="shared" ref="CO346" si="2812">SUM(CN346)*3*BT346/5</f>
        <v>0</v>
      </c>
      <c r="CP346" s="773"/>
      <c r="CQ346" s="770">
        <f t="shared" si="2783"/>
        <v>0</v>
      </c>
      <c r="CR346" s="773"/>
      <c r="CS346" s="791">
        <f t="shared" si="2784"/>
        <v>0</v>
      </c>
      <c r="CT346" s="773"/>
      <c r="CU346" s="791">
        <f t="shared" si="2785"/>
        <v>0</v>
      </c>
      <c r="CV346" s="773"/>
      <c r="CW346" s="791">
        <f t="shared" si="2786"/>
        <v>0</v>
      </c>
      <c r="CX346" s="773"/>
      <c r="CY346" s="767">
        <f t="shared" ref="CY346:CY348" si="2813">SUM(CX346*BT346*2)</f>
        <v>0</v>
      </c>
      <c r="CZ346" s="773"/>
      <c r="DA346" s="791">
        <f>SUM(CZ346*BV346*2)</f>
        <v>0</v>
      </c>
      <c r="DB346" s="773"/>
      <c r="DC346" s="767">
        <f t="shared" ref="DC346:DC347" si="2814">SUM(DB346*BT346*2)</f>
        <v>0</v>
      </c>
      <c r="DD346" s="773">
        <v>1</v>
      </c>
      <c r="DE346" s="791">
        <f>DD346*BV346*6</f>
        <v>6</v>
      </c>
      <c r="DF346" s="773"/>
      <c r="DG346" s="791">
        <f t="shared" si="2789"/>
        <v>0</v>
      </c>
      <c r="DH346" s="773"/>
      <c r="DI346" s="791">
        <f>SUM(BV346*DH346*6)</f>
        <v>0</v>
      </c>
      <c r="DJ346" s="773"/>
      <c r="DK346" s="791">
        <f>SUM(BV346*DJ346*8)</f>
        <v>0</v>
      </c>
      <c r="DL346" s="773"/>
      <c r="DM346" s="791">
        <f t="shared" ref="DM346:DM347" si="2815">SUM(DL346*BW346*5*6)</f>
        <v>0</v>
      </c>
      <c r="DN346" s="773"/>
      <c r="DO346" s="791">
        <f t="shared" ref="DO346:DO347" si="2816">SUM(DN346*BW346*4*6)</f>
        <v>0</v>
      </c>
      <c r="DP346" s="773"/>
      <c r="DQ346" s="791">
        <f t="shared" ref="DQ346:DQ349" si="2817">SUM(DP346*50)</f>
        <v>0</v>
      </c>
      <c r="DR346" s="791">
        <f t="shared" si="2790"/>
        <v>27</v>
      </c>
      <c r="DS346" s="791">
        <f t="shared" si="2791"/>
        <v>26</v>
      </c>
      <c r="DT346" s="84"/>
      <c r="DU346" s="424"/>
      <c r="DV346" s="424"/>
      <c r="DW346" s="424"/>
      <c r="DX346" s="424"/>
      <c r="DY346" s="424"/>
      <c r="DZ346" s="971"/>
      <c r="EA346" s="972"/>
      <c r="EB346" s="611"/>
      <c r="EC346" s="424"/>
      <c r="ED346" s="424"/>
      <c r="EE346" s="424"/>
      <c r="EF346" s="424"/>
      <c r="EG346" s="424"/>
      <c r="EH346" s="424"/>
      <c r="EI346" s="424"/>
      <c r="EJ346" s="429">
        <f t="shared" si="2689"/>
        <v>70</v>
      </c>
      <c r="EK346" s="429">
        <f t="shared" si="2690"/>
        <v>46</v>
      </c>
      <c r="EL346" s="429">
        <f t="shared" si="2691"/>
        <v>2</v>
      </c>
      <c r="EM346" s="1058">
        <f t="shared" si="2692"/>
        <v>2</v>
      </c>
      <c r="EN346" s="1058">
        <f t="shared" si="2693"/>
        <v>10</v>
      </c>
      <c r="EO346" s="1058">
        <f t="shared" si="2694"/>
        <v>20</v>
      </c>
      <c r="EP346" s="1058">
        <f t="shared" si="2695"/>
        <v>34</v>
      </c>
      <c r="EQ346" s="1058">
        <f t="shared" si="2696"/>
        <v>50</v>
      </c>
      <c r="ER346" s="1058">
        <f t="shared" si="2697"/>
        <v>0</v>
      </c>
      <c r="ES346" s="1058">
        <f t="shared" si="2698"/>
        <v>0</v>
      </c>
      <c r="ET346" s="1058">
        <f t="shared" si="2699"/>
        <v>0</v>
      </c>
      <c r="EU346" s="1058">
        <f t="shared" si="2700"/>
        <v>0</v>
      </c>
      <c r="EV346" s="1058">
        <f t="shared" si="2701"/>
        <v>4</v>
      </c>
      <c r="EW346" s="1058">
        <f t="shared" si="2702"/>
        <v>6</v>
      </c>
      <c r="EX346" s="1058">
        <f t="shared" si="2703"/>
        <v>0</v>
      </c>
      <c r="EY346" s="1058">
        <f t="shared" si="2704"/>
        <v>0</v>
      </c>
      <c r="EZ346" s="1058">
        <f t="shared" si="2705"/>
        <v>0</v>
      </c>
      <c r="FA346" s="1058">
        <f t="shared" si="2706"/>
        <v>0</v>
      </c>
      <c r="FB346" s="1058">
        <f t="shared" si="2707"/>
        <v>0</v>
      </c>
      <c r="FC346" s="1058">
        <f t="shared" si="2708"/>
        <v>0</v>
      </c>
      <c r="FD346" s="1058">
        <f t="shared" si="2709"/>
        <v>1</v>
      </c>
      <c r="FE346" s="1058">
        <f t="shared" si="2710"/>
        <v>144</v>
      </c>
      <c r="FF346" s="1058">
        <f t="shared" si="2711"/>
        <v>0</v>
      </c>
      <c r="FG346" s="1058">
        <f t="shared" si="2712"/>
        <v>0</v>
      </c>
      <c r="FH346" s="1058">
        <f t="shared" si="2713"/>
        <v>0</v>
      </c>
      <c r="FI346" s="1058">
        <f t="shared" si="2714"/>
        <v>0</v>
      </c>
      <c r="FJ346" s="1058">
        <f t="shared" si="2715"/>
        <v>0</v>
      </c>
      <c r="FK346" s="1058">
        <f t="shared" si="2716"/>
        <v>0</v>
      </c>
      <c r="FL346" s="1058">
        <f t="shared" si="2717"/>
        <v>0</v>
      </c>
      <c r="FM346" s="1058">
        <f t="shared" si="2718"/>
        <v>0</v>
      </c>
      <c r="FN346" s="1058">
        <f t="shared" si="2719"/>
        <v>0</v>
      </c>
      <c r="FO346" s="1059">
        <f t="shared" si="2720"/>
        <v>0</v>
      </c>
      <c r="FP346" s="1058">
        <f t="shared" si="2721"/>
        <v>1</v>
      </c>
      <c r="FQ346" s="1058">
        <f t="shared" si="2722"/>
        <v>6</v>
      </c>
      <c r="FR346" s="1058">
        <f t="shared" si="2723"/>
        <v>0</v>
      </c>
      <c r="FS346" s="1058">
        <f t="shared" si="2724"/>
        <v>0</v>
      </c>
      <c r="FT346" s="1058">
        <f t="shared" si="2725"/>
        <v>0</v>
      </c>
      <c r="FU346" s="1058">
        <f t="shared" si="2726"/>
        <v>0</v>
      </c>
      <c r="FV346" s="1058">
        <f t="shared" si="2727"/>
        <v>1</v>
      </c>
      <c r="FW346" s="1058">
        <f t="shared" si="2728"/>
        <v>16</v>
      </c>
      <c r="FX346" s="1058">
        <f t="shared" si="2729"/>
        <v>0</v>
      </c>
      <c r="FY346" s="1058">
        <f t="shared" si="2730"/>
        <v>0</v>
      </c>
      <c r="FZ346" s="1058">
        <f t="shared" si="2731"/>
        <v>0</v>
      </c>
      <c r="GA346" s="1058">
        <f t="shared" si="2732"/>
        <v>0</v>
      </c>
      <c r="GB346" s="1058">
        <f t="shared" si="2733"/>
        <v>0</v>
      </c>
      <c r="GC346" s="1058">
        <f t="shared" si="2734"/>
        <v>0</v>
      </c>
      <c r="GE346" s="1058">
        <v>248</v>
      </c>
      <c r="GF346" s="1058">
        <v>98</v>
      </c>
      <c r="GG346" s="424"/>
      <c r="GH346" s="424"/>
      <c r="GI346" s="424"/>
      <c r="GJ346" s="424"/>
      <c r="GL346" s="559"/>
      <c r="GM346" s="559"/>
      <c r="GN346" s="9"/>
      <c r="GO346" s="17"/>
      <c r="GP346" s="17"/>
      <c r="GQ346" s="406"/>
      <c r="GR346" s="406"/>
    </row>
    <row r="347" spans="1:200" ht="24.95" customHeight="1" x14ac:dyDescent="0.45">
      <c r="A347" s="424"/>
      <c r="B347" s="951" t="s">
        <v>148</v>
      </c>
      <c r="C347" s="952" t="s">
        <v>183</v>
      </c>
      <c r="D347" s="929" t="s">
        <v>24</v>
      </c>
      <c r="E347" s="593" t="s">
        <v>323</v>
      </c>
      <c r="F347" s="593" t="s">
        <v>125</v>
      </c>
      <c r="G347" s="593">
        <v>7</v>
      </c>
      <c r="H347" s="593">
        <v>22</v>
      </c>
      <c r="I347" s="593">
        <v>1</v>
      </c>
      <c r="J347" s="660">
        <v>1</v>
      </c>
      <c r="K347" s="593">
        <f t="shared" ref="K347" si="2818">SUM(J347)*2</f>
        <v>2</v>
      </c>
      <c r="L347" s="629">
        <v>50</v>
      </c>
      <c r="M347" s="594">
        <f t="shared" si="2792"/>
        <v>26</v>
      </c>
      <c r="N347" s="595"/>
      <c r="O347" s="852"/>
      <c r="P347" s="853">
        <v>10</v>
      </c>
      <c r="Q347" s="852">
        <f t="shared" si="2793"/>
        <v>10</v>
      </c>
      <c r="R347" s="853">
        <v>16</v>
      </c>
      <c r="S347" s="852">
        <f t="shared" si="2794"/>
        <v>16</v>
      </c>
      <c r="T347" s="853"/>
      <c r="U347" s="854">
        <f t="shared" si="2795"/>
        <v>0</v>
      </c>
      <c r="V347" s="853"/>
      <c r="W347" s="854">
        <f t="shared" si="2796"/>
        <v>0</v>
      </c>
      <c r="X347" s="852">
        <f t="shared" si="2797"/>
        <v>2</v>
      </c>
      <c r="Y347" s="852">
        <f>L347*J347*0.05</f>
        <v>2.5</v>
      </c>
      <c r="Z347" s="853"/>
      <c r="AA347" s="854"/>
      <c r="AB347" s="853"/>
      <c r="AC347" s="852">
        <f t="shared" ref="AC347" si="2819">SUM(AB347)*3*H347/5</f>
        <v>0</v>
      </c>
      <c r="AD347" s="853"/>
      <c r="AE347" s="855">
        <f t="shared" si="2798"/>
        <v>0</v>
      </c>
      <c r="AF347" s="853">
        <v>1</v>
      </c>
      <c r="AG347" s="854">
        <f t="shared" si="2799"/>
        <v>66</v>
      </c>
      <c r="AH347" s="854"/>
      <c r="AI347" s="854">
        <f t="shared" si="2800"/>
        <v>0</v>
      </c>
      <c r="AJ347" s="853"/>
      <c r="AK347" s="854">
        <f t="shared" si="2801"/>
        <v>0</v>
      </c>
      <c r="AL347" s="853"/>
      <c r="AM347" s="852">
        <f t="shared" ref="AM347" si="2820">SUM(AL347*H347*1)</f>
        <v>0</v>
      </c>
      <c r="AN347" s="853"/>
      <c r="AO347" s="854">
        <f t="shared" si="2802"/>
        <v>0</v>
      </c>
      <c r="AP347" s="853"/>
      <c r="AQ347" s="852">
        <f t="shared" si="2803"/>
        <v>0</v>
      </c>
      <c r="AR347" s="853"/>
      <c r="AS347" s="852">
        <f>SUM(J347*AR347*6)</f>
        <v>0</v>
      </c>
      <c r="AT347" s="853"/>
      <c r="AU347" s="854">
        <f t="shared" si="2804"/>
        <v>0</v>
      </c>
      <c r="AV347" s="853"/>
      <c r="AW347" s="854">
        <f t="shared" ref="AW347" si="2821">SUM(J347*AV347*6)</f>
        <v>0</v>
      </c>
      <c r="AX347" s="853">
        <v>1</v>
      </c>
      <c r="AY347" s="854">
        <f>AX347*H347/3</f>
        <v>7.333333333333333</v>
      </c>
      <c r="AZ347" s="854"/>
      <c r="BA347" s="854">
        <f t="shared" si="2805"/>
        <v>0</v>
      </c>
      <c r="BB347" s="853"/>
      <c r="BC347" s="854">
        <f t="shared" si="2806"/>
        <v>0</v>
      </c>
      <c r="BD347" s="853"/>
      <c r="BE347" s="854">
        <f t="shared" si="2807"/>
        <v>0</v>
      </c>
      <c r="BF347" s="854">
        <f t="shared" si="2808"/>
        <v>103.83333333333333</v>
      </c>
      <c r="BG347" s="854">
        <f t="shared" si="2809"/>
        <v>35.333333333333329</v>
      </c>
      <c r="BH347" s="84"/>
      <c r="BI347" s="49"/>
      <c r="BJ347" s="424"/>
      <c r="BK347" s="424"/>
      <c r="BL347" s="424"/>
      <c r="BM347" s="424"/>
      <c r="BN347" s="985" t="s">
        <v>344</v>
      </c>
      <c r="BO347" s="986" t="s">
        <v>183</v>
      </c>
      <c r="BP347" s="943" t="s">
        <v>24</v>
      </c>
      <c r="BQ347" s="653" t="s">
        <v>323</v>
      </c>
      <c r="BR347" s="653" t="s">
        <v>240</v>
      </c>
      <c r="BS347" s="653">
        <v>10</v>
      </c>
      <c r="BT347" s="653">
        <v>23</v>
      </c>
      <c r="BU347" s="653">
        <v>1</v>
      </c>
      <c r="BV347" s="660">
        <v>1</v>
      </c>
      <c r="BW347" s="660">
        <f t="shared" si="2810"/>
        <v>2</v>
      </c>
      <c r="BX347" s="680">
        <v>20</v>
      </c>
      <c r="BY347" s="655">
        <f t="shared" si="2776"/>
        <v>20</v>
      </c>
      <c r="BZ347" s="604">
        <v>2</v>
      </c>
      <c r="CA347" s="767">
        <f t="shared" ref="CA347" si="2822">SUM(BZ347)*BU347</f>
        <v>2</v>
      </c>
      <c r="CB347" s="796"/>
      <c r="CC347" s="767">
        <f t="shared" si="2778"/>
        <v>0</v>
      </c>
      <c r="CD347" s="796">
        <v>18</v>
      </c>
      <c r="CE347" s="767">
        <f t="shared" ref="CE347" si="2823">SUM(CD347)*BV347</f>
        <v>18</v>
      </c>
      <c r="CF347" s="773"/>
      <c r="CG347" s="791">
        <f t="shared" ref="CG347" si="2824">SUM(CF347)*BW347</f>
        <v>0</v>
      </c>
      <c r="CH347" s="773"/>
      <c r="CI347" s="791">
        <f t="shared" si="2781"/>
        <v>0</v>
      </c>
      <c r="CJ347" s="791"/>
      <c r="CK347" s="767">
        <f t="shared" si="2811"/>
        <v>1</v>
      </c>
      <c r="CL347" s="773"/>
      <c r="CM347" s="791"/>
      <c r="CN347" s="773"/>
      <c r="CO347" s="767">
        <f t="shared" ref="CO347" si="2825">SUM(CN347)*3*BT347/5</f>
        <v>0</v>
      </c>
      <c r="CP347" s="773"/>
      <c r="CQ347" s="770">
        <f t="shared" si="2783"/>
        <v>0</v>
      </c>
      <c r="CR347" s="773"/>
      <c r="CS347" s="791">
        <f t="shared" si="2784"/>
        <v>0</v>
      </c>
      <c r="CT347" s="773"/>
      <c r="CU347" s="791">
        <f t="shared" si="2785"/>
        <v>0</v>
      </c>
      <c r="CV347" s="773"/>
      <c r="CW347" s="791">
        <f t="shared" si="2786"/>
        <v>0</v>
      </c>
      <c r="CX347" s="773"/>
      <c r="CY347" s="767">
        <f t="shared" si="2813"/>
        <v>0</v>
      </c>
      <c r="CZ347" s="773"/>
      <c r="DA347" s="791">
        <f t="shared" ref="DA347" si="2826">SUM(CZ347*BV347)</f>
        <v>0</v>
      </c>
      <c r="DB347" s="773"/>
      <c r="DC347" s="767">
        <f t="shared" si="2814"/>
        <v>0</v>
      </c>
      <c r="DD347" s="773">
        <v>1</v>
      </c>
      <c r="DE347" s="791">
        <f t="shared" ref="DE347" si="2827">DD347*BV347*6</f>
        <v>6</v>
      </c>
      <c r="DF347" s="773"/>
      <c r="DG347" s="769">
        <f t="shared" si="2789"/>
        <v>0</v>
      </c>
      <c r="DH347" s="773"/>
      <c r="DI347" s="791">
        <f t="shared" ref="DI347" si="2828">SUM(DH347*BT347/3)</f>
        <v>0</v>
      </c>
      <c r="DJ347" s="773"/>
      <c r="DK347" s="791">
        <f t="shared" ref="DK347" si="2829">SUM(BV347*DJ347*8)</f>
        <v>0</v>
      </c>
      <c r="DL347" s="773"/>
      <c r="DM347" s="791">
        <f t="shared" si="2815"/>
        <v>0</v>
      </c>
      <c r="DN347" s="773"/>
      <c r="DO347" s="791">
        <f t="shared" si="2816"/>
        <v>0</v>
      </c>
      <c r="DP347" s="773"/>
      <c r="DQ347" s="791">
        <f t="shared" si="2817"/>
        <v>0</v>
      </c>
      <c r="DR347" s="769">
        <f t="shared" si="2790"/>
        <v>27</v>
      </c>
      <c r="DS347" s="769">
        <f t="shared" si="2791"/>
        <v>26</v>
      </c>
      <c r="DT347" s="84"/>
      <c r="DU347" s="424"/>
      <c r="DV347" s="424"/>
      <c r="DW347" s="424"/>
      <c r="DX347" s="424"/>
      <c r="DY347" s="424"/>
      <c r="DZ347" s="971"/>
      <c r="EA347" s="972"/>
      <c r="EB347" s="611"/>
      <c r="EC347" s="424"/>
      <c r="ED347" s="424"/>
      <c r="EE347" s="424"/>
      <c r="EF347" s="424"/>
      <c r="EG347" s="424"/>
      <c r="EH347" s="424"/>
      <c r="EI347" s="424"/>
      <c r="EJ347" s="429">
        <f t="shared" si="2689"/>
        <v>70</v>
      </c>
      <c r="EK347" s="429">
        <f t="shared" si="2690"/>
        <v>46</v>
      </c>
      <c r="EL347" s="429">
        <f t="shared" si="2691"/>
        <v>2</v>
      </c>
      <c r="EM347" s="1058">
        <f t="shared" si="2692"/>
        <v>2</v>
      </c>
      <c r="EN347" s="1058">
        <f t="shared" si="2693"/>
        <v>10</v>
      </c>
      <c r="EO347" s="1058">
        <f t="shared" si="2694"/>
        <v>10</v>
      </c>
      <c r="EP347" s="1058">
        <f t="shared" si="2695"/>
        <v>34</v>
      </c>
      <c r="EQ347" s="1058">
        <f t="shared" si="2696"/>
        <v>34</v>
      </c>
      <c r="ER347" s="1058">
        <f t="shared" si="2697"/>
        <v>0</v>
      </c>
      <c r="ES347" s="1058">
        <f t="shared" si="2698"/>
        <v>0</v>
      </c>
      <c r="ET347" s="1058">
        <f t="shared" si="2699"/>
        <v>0</v>
      </c>
      <c r="EU347" s="1058">
        <f t="shared" si="2700"/>
        <v>0</v>
      </c>
      <c r="EV347" s="1058">
        <f t="shared" si="2701"/>
        <v>2</v>
      </c>
      <c r="EW347" s="1058">
        <f t="shared" si="2702"/>
        <v>3.5</v>
      </c>
      <c r="EX347" s="1058">
        <f t="shared" si="2703"/>
        <v>0</v>
      </c>
      <c r="EY347" s="1058">
        <f t="shared" si="2704"/>
        <v>0</v>
      </c>
      <c r="EZ347" s="1058">
        <f t="shared" si="2705"/>
        <v>0</v>
      </c>
      <c r="FA347" s="1058">
        <f t="shared" si="2706"/>
        <v>0</v>
      </c>
      <c r="FB347" s="1058">
        <f t="shared" si="2707"/>
        <v>0</v>
      </c>
      <c r="FC347" s="1058">
        <f t="shared" si="2708"/>
        <v>0</v>
      </c>
      <c r="FD347" s="1058">
        <f t="shared" si="2709"/>
        <v>1</v>
      </c>
      <c r="FE347" s="1058">
        <f t="shared" si="2710"/>
        <v>66</v>
      </c>
      <c r="FF347" s="1058">
        <f t="shared" si="2711"/>
        <v>0</v>
      </c>
      <c r="FG347" s="1058">
        <f t="shared" si="2712"/>
        <v>0</v>
      </c>
      <c r="FH347" s="1058">
        <f t="shared" si="2713"/>
        <v>0</v>
      </c>
      <c r="FI347" s="1058">
        <f t="shared" si="2714"/>
        <v>0</v>
      </c>
      <c r="FJ347" s="1058">
        <f t="shared" si="2715"/>
        <v>0</v>
      </c>
      <c r="FK347" s="1058">
        <f t="shared" si="2716"/>
        <v>0</v>
      </c>
      <c r="FL347" s="1058">
        <f t="shared" si="2717"/>
        <v>0</v>
      </c>
      <c r="FM347" s="1058">
        <f t="shared" si="2718"/>
        <v>0</v>
      </c>
      <c r="FN347" s="1058">
        <f t="shared" si="2719"/>
        <v>0</v>
      </c>
      <c r="FO347" s="1059">
        <f t="shared" si="2720"/>
        <v>0</v>
      </c>
      <c r="FP347" s="1058">
        <f t="shared" si="2721"/>
        <v>1</v>
      </c>
      <c r="FQ347" s="1058">
        <f t="shared" si="2722"/>
        <v>6</v>
      </c>
      <c r="FR347" s="1058">
        <f t="shared" si="2723"/>
        <v>0</v>
      </c>
      <c r="FS347" s="1058">
        <f t="shared" si="2724"/>
        <v>0</v>
      </c>
      <c r="FT347" s="1058">
        <f t="shared" si="2725"/>
        <v>0</v>
      </c>
      <c r="FU347" s="1058">
        <f t="shared" si="2726"/>
        <v>0</v>
      </c>
      <c r="FV347" s="1058">
        <f t="shared" si="2727"/>
        <v>1</v>
      </c>
      <c r="FW347" s="1058">
        <f t="shared" si="2728"/>
        <v>7.333333333333333</v>
      </c>
      <c r="FX347" s="1058">
        <f t="shared" si="2729"/>
        <v>0</v>
      </c>
      <c r="FY347" s="1058">
        <f t="shared" si="2730"/>
        <v>0</v>
      </c>
      <c r="FZ347" s="1058">
        <f t="shared" si="2731"/>
        <v>0</v>
      </c>
      <c r="GA347" s="1058">
        <f t="shared" si="2732"/>
        <v>0</v>
      </c>
      <c r="GB347" s="1058">
        <f t="shared" si="2733"/>
        <v>0</v>
      </c>
      <c r="GC347" s="1058">
        <f t="shared" si="2734"/>
        <v>0</v>
      </c>
      <c r="GE347" s="1058">
        <v>130.83333333333331</v>
      </c>
      <c r="GF347" s="1058">
        <v>61.333333333333329</v>
      </c>
      <c r="GG347" s="424"/>
      <c r="GH347" s="424"/>
      <c r="GI347" s="424"/>
      <c r="GJ347" s="424"/>
      <c r="GL347" s="559"/>
      <c r="GM347" s="559"/>
      <c r="GN347" s="9"/>
      <c r="GO347" s="17"/>
      <c r="GP347" s="17"/>
      <c r="GQ347" s="406"/>
      <c r="GR347" s="406"/>
    </row>
    <row r="348" spans="1:200" ht="24.95" customHeight="1" x14ac:dyDescent="0.45">
      <c r="A348" s="424"/>
      <c r="B348" s="953" t="s">
        <v>413</v>
      </c>
      <c r="C348" s="954" t="s">
        <v>171</v>
      </c>
      <c r="D348" s="930"/>
      <c r="E348" s="177" t="s">
        <v>169</v>
      </c>
      <c r="F348" s="177"/>
      <c r="G348" s="177">
        <v>1</v>
      </c>
      <c r="H348" s="177"/>
      <c r="I348" s="177"/>
      <c r="J348" s="660"/>
      <c r="K348" s="177"/>
      <c r="L348" s="177"/>
      <c r="M348" s="602">
        <f t="shared" si="2792"/>
        <v>0</v>
      </c>
      <c r="N348" s="603"/>
      <c r="O348" s="852">
        <f t="shared" ref="O348:O349" si="2830">SUM(N348)*I348</f>
        <v>0</v>
      </c>
      <c r="P348" s="856"/>
      <c r="Q348" s="852">
        <f t="shared" si="2793"/>
        <v>0</v>
      </c>
      <c r="R348" s="856"/>
      <c r="S348" s="852">
        <f t="shared" si="2794"/>
        <v>0</v>
      </c>
      <c r="T348" s="856"/>
      <c r="U348" s="857">
        <f t="shared" si="2795"/>
        <v>0</v>
      </c>
      <c r="V348" s="856"/>
      <c r="W348" s="857">
        <f>SUM(V348)*J348*5</f>
        <v>0</v>
      </c>
      <c r="X348" s="857">
        <v>0</v>
      </c>
      <c r="Y348" s="852">
        <f t="shared" ref="Y348" si="2831">SUM(L348*5/100*J348)</f>
        <v>0</v>
      </c>
      <c r="Z348" s="856"/>
      <c r="AA348" s="857"/>
      <c r="AB348" s="856"/>
      <c r="AC348" s="852">
        <f t="shared" ref="AC348" si="2832">SUM(AB348)*3*H348/5</f>
        <v>0</v>
      </c>
      <c r="AD348" s="856"/>
      <c r="AE348" s="855">
        <f t="shared" ref="AE348" si="2833">SUM(AD348*H348*(30+4))</f>
        <v>0</v>
      </c>
      <c r="AF348" s="856"/>
      <c r="AG348" s="857">
        <f t="shared" si="2799"/>
        <v>0</v>
      </c>
      <c r="AH348" s="856"/>
      <c r="AI348" s="857">
        <f t="shared" si="2800"/>
        <v>0</v>
      </c>
      <c r="AJ348" s="856"/>
      <c r="AK348" s="857">
        <f t="shared" ref="AK348" si="2834">SUM(AJ348*H348*2/3)</f>
        <v>0</v>
      </c>
      <c r="AL348" s="856"/>
      <c r="AM348" s="852">
        <f>SUM(AL348*H348)</f>
        <v>0</v>
      </c>
      <c r="AN348" s="856"/>
      <c r="AO348" s="857">
        <f t="shared" ref="AO348" si="2835">SUM(AN348*J348)</f>
        <v>0</v>
      </c>
      <c r="AP348" s="856"/>
      <c r="AQ348" s="852">
        <f t="shared" ref="AQ348" si="2836">SUM(AP348*H348*2)</f>
        <v>0</v>
      </c>
      <c r="AR348" s="856"/>
      <c r="AS348" s="857">
        <f t="shared" ref="AS348" si="2837">SUM(AR348*J348*2)</f>
        <v>0</v>
      </c>
      <c r="AT348" s="858"/>
      <c r="AU348" s="854">
        <f t="shared" si="2804"/>
        <v>0</v>
      </c>
      <c r="AV348" s="856"/>
      <c r="AW348" s="857">
        <f>SUM(AV348*H348/3)</f>
        <v>0</v>
      </c>
      <c r="AX348" s="856"/>
      <c r="AY348" s="857">
        <f t="shared" ref="AY348" si="2838">SUM(AX348*H348/3)</f>
        <v>0</v>
      </c>
      <c r="AZ348" s="856"/>
      <c r="BA348" s="857">
        <f>SUM(AZ348*K348*5*6)</f>
        <v>0</v>
      </c>
      <c r="BB348" s="856"/>
      <c r="BC348" s="857">
        <f>SUM(BB348*J348*4*8)</f>
        <v>0</v>
      </c>
      <c r="BD348" s="856">
        <v>1</v>
      </c>
      <c r="BE348" s="857">
        <f>SUM(BD348*50)/2</f>
        <v>25</v>
      </c>
      <c r="BF348" s="854">
        <f t="shared" si="2808"/>
        <v>25</v>
      </c>
      <c r="BG348" s="854">
        <f t="shared" si="2809"/>
        <v>0</v>
      </c>
      <c r="BH348" s="84"/>
      <c r="BI348" s="49"/>
      <c r="BJ348" s="49"/>
      <c r="BK348" s="49"/>
      <c r="BL348" s="49"/>
      <c r="BM348" s="424"/>
      <c r="BN348" s="1025" t="s">
        <v>155</v>
      </c>
      <c r="BO348" s="1026" t="s">
        <v>183</v>
      </c>
      <c r="BP348" s="1011" t="s">
        <v>24</v>
      </c>
      <c r="BQ348" s="381" t="s">
        <v>323</v>
      </c>
      <c r="BR348" s="381" t="s">
        <v>383</v>
      </c>
      <c r="BS348" s="382">
        <v>8</v>
      </c>
      <c r="BT348" s="381">
        <v>22</v>
      </c>
      <c r="BU348" s="381">
        <v>2</v>
      </c>
      <c r="BV348" s="563">
        <v>1</v>
      </c>
      <c r="BW348" s="563">
        <f>SUM(BV348)*2</f>
        <v>2</v>
      </c>
      <c r="BX348" s="383">
        <v>30</v>
      </c>
      <c r="BY348" s="384">
        <f t="shared" si="2776"/>
        <v>30</v>
      </c>
      <c r="BZ348" s="379">
        <v>2</v>
      </c>
      <c r="CA348" s="774">
        <f t="shared" ref="CA348" si="2839">SUM(BZ348)*BU348</f>
        <v>4</v>
      </c>
      <c r="CB348" s="808"/>
      <c r="CC348" s="774">
        <f t="shared" si="2778"/>
        <v>0</v>
      </c>
      <c r="CD348" s="808">
        <v>28</v>
      </c>
      <c r="CE348" s="774">
        <f t="shared" ref="CE348" si="2840">SUM(CD348)*BV348</f>
        <v>28</v>
      </c>
      <c r="CF348" s="818"/>
      <c r="CG348" s="804">
        <f t="shared" ref="CG348:CG349" si="2841">SUM(CF348)*BW348</f>
        <v>0</v>
      </c>
      <c r="CH348" s="818"/>
      <c r="CI348" s="804">
        <f t="shared" si="2781"/>
        <v>0</v>
      </c>
      <c r="CJ348" s="804">
        <f t="shared" ref="CJ348" si="2842">SUM(BV348*DJ348*2+BW348*DL348*2)</f>
        <v>0</v>
      </c>
      <c r="CK348" s="774">
        <f t="shared" si="2811"/>
        <v>1.5</v>
      </c>
      <c r="CL348" s="818"/>
      <c r="CM348" s="804"/>
      <c r="CN348" s="818"/>
      <c r="CO348" s="774">
        <f t="shared" ref="CO348" si="2843">SUM(CN348)*3*BT348/5</f>
        <v>0</v>
      </c>
      <c r="CP348" s="818"/>
      <c r="CQ348" s="777">
        <f t="shared" ref="CQ348" si="2844">SUM(CP348*BT348*(30+4))</f>
        <v>0</v>
      </c>
      <c r="CR348" s="818"/>
      <c r="CS348" s="804">
        <f t="shared" si="2784"/>
        <v>0</v>
      </c>
      <c r="CT348" s="818"/>
      <c r="CU348" s="804">
        <f t="shared" si="2785"/>
        <v>0</v>
      </c>
      <c r="CV348" s="818"/>
      <c r="CW348" s="804">
        <f t="shared" ref="CW348" si="2845">SUM(CV348*BT348*2/3)</f>
        <v>0</v>
      </c>
      <c r="CX348" s="818"/>
      <c r="CY348" s="774">
        <f t="shared" si="2813"/>
        <v>0</v>
      </c>
      <c r="CZ348" s="818"/>
      <c r="DA348" s="804">
        <f>SUM(CZ348*BV348*2)</f>
        <v>0</v>
      </c>
      <c r="DB348" s="818"/>
      <c r="DC348" s="774">
        <f t="shared" ref="DC348" si="2846">SUM(DB348*BT348*2)</f>
        <v>0</v>
      </c>
      <c r="DD348" s="818">
        <v>1</v>
      </c>
      <c r="DE348" s="804">
        <f>DD348*BV348*6</f>
        <v>6</v>
      </c>
      <c r="DF348" s="819"/>
      <c r="DG348" s="804">
        <f t="shared" si="2789"/>
        <v>0</v>
      </c>
      <c r="DH348" s="818"/>
      <c r="DI348" s="804">
        <f>SUM(BV348*DH348*6)</f>
        <v>0</v>
      </c>
      <c r="DJ348" s="818"/>
      <c r="DK348" s="804">
        <f>SUM(BV348*DJ348*8)</f>
        <v>0</v>
      </c>
      <c r="DL348" s="818"/>
      <c r="DM348" s="804">
        <f t="shared" ref="DM348" si="2847">SUM(DL348*BW348*5*6)</f>
        <v>0</v>
      </c>
      <c r="DN348" s="818"/>
      <c r="DO348" s="804">
        <f t="shared" ref="DO348:DO349" si="2848">SUM(DN348*BW348*4*6)</f>
        <v>0</v>
      </c>
      <c r="DP348" s="818"/>
      <c r="DQ348" s="804">
        <f t="shared" si="2817"/>
        <v>0</v>
      </c>
      <c r="DR348" s="804">
        <f t="shared" si="2790"/>
        <v>39.5</v>
      </c>
      <c r="DS348" s="804">
        <f t="shared" si="2791"/>
        <v>38</v>
      </c>
      <c r="DT348" s="84"/>
      <c r="DU348" s="424"/>
      <c r="DV348" s="424"/>
      <c r="DW348" s="424"/>
      <c r="DX348" s="424"/>
      <c r="DY348" s="424"/>
      <c r="DZ348" s="971"/>
      <c r="EA348" s="972"/>
      <c r="EB348" s="611"/>
      <c r="EC348" s="424"/>
      <c r="ED348" s="424"/>
      <c r="EE348" s="424"/>
      <c r="EF348" s="424"/>
      <c r="EG348" s="424"/>
      <c r="EH348" s="424"/>
      <c r="EI348" s="424"/>
      <c r="EJ348" s="429">
        <f t="shared" si="2689"/>
        <v>30</v>
      </c>
      <c r="EK348" s="429">
        <f t="shared" si="2690"/>
        <v>30</v>
      </c>
      <c r="EL348" s="429">
        <f t="shared" si="2691"/>
        <v>2</v>
      </c>
      <c r="EM348" s="1058">
        <f t="shared" si="2692"/>
        <v>4</v>
      </c>
      <c r="EN348" s="1058">
        <f t="shared" si="2693"/>
        <v>0</v>
      </c>
      <c r="EO348" s="1058">
        <f t="shared" si="2694"/>
        <v>0</v>
      </c>
      <c r="EP348" s="1058">
        <f t="shared" si="2695"/>
        <v>28</v>
      </c>
      <c r="EQ348" s="1058">
        <f t="shared" si="2696"/>
        <v>28</v>
      </c>
      <c r="ER348" s="1058">
        <f t="shared" si="2697"/>
        <v>0</v>
      </c>
      <c r="ES348" s="1058">
        <f t="shared" si="2698"/>
        <v>0</v>
      </c>
      <c r="ET348" s="1058">
        <f t="shared" si="2699"/>
        <v>0</v>
      </c>
      <c r="EU348" s="1058">
        <f t="shared" si="2700"/>
        <v>0</v>
      </c>
      <c r="EV348" s="1058">
        <f t="shared" si="2701"/>
        <v>0</v>
      </c>
      <c r="EW348" s="1058">
        <f t="shared" si="2702"/>
        <v>1.5</v>
      </c>
      <c r="EX348" s="1058">
        <f t="shared" si="2703"/>
        <v>0</v>
      </c>
      <c r="EY348" s="1058">
        <f t="shared" si="2704"/>
        <v>0</v>
      </c>
      <c r="EZ348" s="1058">
        <f t="shared" si="2705"/>
        <v>0</v>
      </c>
      <c r="FA348" s="1058">
        <f t="shared" si="2706"/>
        <v>0</v>
      </c>
      <c r="FB348" s="1058">
        <f t="shared" si="2707"/>
        <v>0</v>
      </c>
      <c r="FC348" s="1058">
        <f t="shared" si="2708"/>
        <v>0</v>
      </c>
      <c r="FD348" s="1058">
        <f t="shared" si="2709"/>
        <v>0</v>
      </c>
      <c r="FE348" s="1058">
        <f t="shared" si="2710"/>
        <v>0</v>
      </c>
      <c r="FF348" s="1058">
        <f t="shared" si="2711"/>
        <v>0</v>
      </c>
      <c r="FG348" s="1058">
        <f t="shared" si="2712"/>
        <v>0</v>
      </c>
      <c r="FH348" s="1058">
        <f t="shared" si="2713"/>
        <v>0</v>
      </c>
      <c r="FI348" s="1058">
        <f t="shared" si="2714"/>
        <v>0</v>
      </c>
      <c r="FJ348" s="1058">
        <f t="shared" si="2715"/>
        <v>0</v>
      </c>
      <c r="FK348" s="1058">
        <f t="shared" si="2716"/>
        <v>0</v>
      </c>
      <c r="FL348" s="1058">
        <f t="shared" si="2717"/>
        <v>0</v>
      </c>
      <c r="FM348" s="1058">
        <f t="shared" si="2718"/>
        <v>0</v>
      </c>
      <c r="FN348" s="1058">
        <f t="shared" si="2719"/>
        <v>0</v>
      </c>
      <c r="FO348" s="1059">
        <f t="shared" si="2720"/>
        <v>0</v>
      </c>
      <c r="FP348" s="1058">
        <f t="shared" si="2721"/>
        <v>1</v>
      </c>
      <c r="FQ348" s="1058">
        <f t="shared" si="2722"/>
        <v>6</v>
      </c>
      <c r="FR348" s="1058">
        <f t="shared" si="2723"/>
        <v>0</v>
      </c>
      <c r="FS348" s="1058">
        <f t="shared" si="2724"/>
        <v>0</v>
      </c>
      <c r="FT348" s="1058">
        <f t="shared" si="2725"/>
        <v>0</v>
      </c>
      <c r="FU348" s="1058">
        <f t="shared" si="2726"/>
        <v>0</v>
      </c>
      <c r="FV348" s="1058">
        <f t="shared" si="2727"/>
        <v>0</v>
      </c>
      <c r="FW348" s="1058">
        <f t="shared" si="2728"/>
        <v>0</v>
      </c>
      <c r="FX348" s="1058">
        <f t="shared" si="2729"/>
        <v>0</v>
      </c>
      <c r="FY348" s="1058">
        <f t="shared" si="2730"/>
        <v>0</v>
      </c>
      <c r="FZ348" s="1058">
        <f t="shared" si="2731"/>
        <v>0</v>
      </c>
      <c r="GA348" s="1058">
        <f t="shared" si="2732"/>
        <v>0</v>
      </c>
      <c r="GB348" s="1058">
        <f t="shared" si="2733"/>
        <v>1</v>
      </c>
      <c r="GC348" s="1058">
        <f t="shared" si="2734"/>
        <v>25</v>
      </c>
      <c r="GE348" s="1058">
        <v>64.5</v>
      </c>
      <c r="GF348" s="1058">
        <v>38</v>
      </c>
      <c r="GG348" s="424"/>
      <c r="GH348" s="424"/>
      <c r="GI348" s="424"/>
      <c r="GJ348" s="424"/>
      <c r="GL348" s="559"/>
      <c r="GM348" s="559"/>
      <c r="GN348" s="9"/>
      <c r="GO348" s="17"/>
      <c r="GP348" s="17"/>
      <c r="GQ348" s="406"/>
      <c r="GR348" s="406"/>
    </row>
    <row r="349" spans="1:200" ht="24.95" customHeight="1" x14ac:dyDescent="0.45">
      <c r="A349" s="424"/>
      <c r="B349" s="955" t="s">
        <v>150</v>
      </c>
      <c r="C349" s="956" t="s">
        <v>183</v>
      </c>
      <c r="D349" s="932" t="s">
        <v>24</v>
      </c>
      <c r="E349" s="160" t="s">
        <v>323</v>
      </c>
      <c r="F349" s="160" t="s">
        <v>512</v>
      </c>
      <c r="G349" s="160">
        <v>9</v>
      </c>
      <c r="H349" s="160">
        <v>5</v>
      </c>
      <c r="I349" s="160">
        <v>1</v>
      </c>
      <c r="J349" s="563">
        <v>1</v>
      </c>
      <c r="K349" s="160">
        <v>1</v>
      </c>
      <c r="L349" s="159"/>
      <c r="M349" s="259">
        <f t="shared" si="2792"/>
        <v>0</v>
      </c>
      <c r="N349" s="258"/>
      <c r="O349" s="859">
        <f t="shared" si="2830"/>
        <v>0</v>
      </c>
      <c r="P349" s="860"/>
      <c r="Q349" s="859">
        <f t="shared" si="2793"/>
        <v>0</v>
      </c>
      <c r="R349" s="860"/>
      <c r="S349" s="859">
        <f t="shared" si="2794"/>
        <v>0</v>
      </c>
      <c r="T349" s="860"/>
      <c r="U349" s="861">
        <f t="shared" ref="U349" si="2849">SUM(T349)*K349</f>
        <v>0</v>
      </c>
      <c r="V349" s="860"/>
      <c r="W349" s="861">
        <f t="shared" ref="W349" si="2850">SUM(V349)*J349*5</f>
        <v>0</v>
      </c>
      <c r="X349" s="861"/>
      <c r="Y349" s="859">
        <f t="shared" ref="Y349" si="2851">L349*J349*0.05</f>
        <v>0</v>
      </c>
      <c r="Z349" s="860"/>
      <c r="AA349" s="861"/>
      <c r="AB349" s="860"/>
      <c r="AC349" s="859">
        <f t="shared" ref="AC349" si="2852">SUM(AB349)*3*H349/5</f>
        <v>0</v>
      </c>
      <c r="AD349" s="860">
        <v>1</v>
      </c>
      <c r="AE349" s="862">
        <f t="shared" ref="AE349" si="2853">SUM(AD349*H349*(15))</f>
        <v>75</v>
      </c>
      <c r="AF349" s="860"/>
      <c r="AG349" s="861">
        <f t="shared" ref="AG349" si="2854">SUM(AF349*H349*3)</f>
        <v>0</v>
      </c>
      <c r="AH349" s="860"/>
      <c r="AI349" s="861">
        <f t="shared" ref="AI349" si="2855">SUM(AH349*H349/3)</f>
        <v>0</v>
      </c>
      <c r="AJ349" s="860"/>
      <c r="AK349" s="861">
        <f t="shared" ref="AK349" si="2856">SUM(AJ349*H349*2/3)</f>
        <v>0</v>
      </c>
      <c r="AL349" s="860"/>
      <c r="AM349" s="859">
        <f t="shared" ref="AM349" si="2857">SUM(AL349*H349*2)</f>
        <v>0</v>
      </c>
      <c r="AN349" s="860"/>
      <c r="AO349" s="861">
        <f t="shared" ref="AO349" si="2858">SUM(AN349*J349)</f>
        <v>0</v>
      </c>
      <c r="AP349" s="860"/>
      <c r="AQ349" s="859">
        <f t="shared" ref="AQ349" si="2859">SUM(AP349*H349*2)</f>
        <v>0</v>
      </c>
      <c r="AR349" s="860"/>
      <c r="AS349" s="861">
        <f t="shared" ref="AS349" si="2860">SUM(J349*AR349*6)</f>
        <v>0</v>
      </c>
      <c r="AT349" s="863"/>
      <c r="AU349" s="864">
        <f t="shared" si="2804"/>
        <v>0</v>
      </c>
      <c r="AV349" s="860"/>
      <c r="AW349" s="861">
        <f t="shared" ref="AW349" si="2861">SUM(AV349*H349/3)</f>
        <v>0</v>
      </c>
      <c r="AX349" s="860"/>
      <c r="AY349" s="861">
        <f t="shared" ref="AY349" si="2862">SUM(J349*AX349*8)</f>
        <v>0</v>
      </c>
      <c r="AZ349" s="860"/>
      <c r="BA349" s="861">
        <f>SUM(AZ349*H349*5*2/3)</f>
        <v>0</v>
      </c>
      <c r="BB349" s="860"/>
      <c r="BC349" s="861">
        <f t="shared" ref="BC349" si="2863">SUM(BB349*K349*4*6)</f>
        <v>0</v>
      </c>
      <c r="BD349" s="860"/>
      <c r="BE349" s="861">
        <f t="shared" ref="BE349" si="2864">SUM(BD349*50)</f>
        <v>0</v>
      </c>
      <c r="BF349" s="864">
        <f t="shared" si="2808"/>
        <v>75</v>
      </c>
      <c r="BG349" s="864">
        <f t="shared" si="2809"/>
        <v>0</v>
      </c>
      <c r="BH349" s="84"/>
      <c r="BI349" s="49"/>
      <c r="BJ349" s="49"/>
      <c r="BK349" s="49"/>
      <c r="BL349" s="49"/>
      <c r="BM349" s="424"/>
      <c r="BN349" s="955" t="s">
        <v>150</v>
      </c>
      <c r="BO349" s="956" t="s">
        <v>183</v>
      </c>
      <c r="BP349" s="932" t="s">
        <v>24</v>
      </c>
      <c r="BQ349" s="160" t="s">
        <v>323</v>
      </c>
      <c r="BR349" s="160" t="s">
        <v>512</v>
      </c>
      <c r="BS349" s="160">
        <v>10</v>
      </c>
      <c r="BT349" s="160">
        <v>5</v>
      </c>
      <c r="BU349" s="160">
        <v>1</v>
      </c>
      <c r="BV349" s="563">
        <v>1</v>
      </c>
      <c r="BW349" s="563">
        <v>1</v>
      </c>
      <c r="BX349" s="159"/>
      <c r="BY349" s="259">
        <f t="shared" si="2776"/>
        <v>0</v>
      </c>
      <c r="BZ349" s="258"/>
      <c r="CA349" s="774">
        <f t="shared" ref="CA349" si="2865">SUM(BZ349)*BU349</f>
        <v>0</v>
      </c>
      <c r="CB349" s="808"/>
      <c r="CC349" s="774">
        <f t="shared" si="2778"/>
        <v>0</v>
      </c>
      <c r="CD349" s="808"/>
      <c r="CE349" s="774">
        <f t="shared" ref="CE349" si="2866">SUM(CD349)*BV349</f>
        <v>0</v>
      </c>
      <c r="CF349" s="775"/>
      <c r="CG349" s="776">
        <f t="shared" si="2841"/>
        <v>0</v>
      </c>
      <c r="CH349" s="775"/>
      <c r="CI349" s="776">
        <f t="shared" ref="CI349" si="2867">SUM(CH349)*BV349*5</f>
        <v>0</v>
      </c>
      <c r="CJ349" s="776"/>
      <c r="CK349" s="774">
        <f t="shared" si="2811"/>
        <v>0</v>
      </c>
      <c r="CL349" s="775"/>
      <c r="CM349" s="776"/>
      <c r="CN349" s="775"/>
      <c r="CO349" s="774">
        <f t="shared" ref="CO349" si="2868">SUM(CN349)*3*BT349/5</f>
        <v>0</v>
      </c>
      <c r="CP349" s="775">
        <v>1</v>
      </c>
      <c r="CQ349" s="777">
        <f>SUM(CP349*BT349*(15))</f>
        <v>75</v>
      </c>
      <c r="CR349" s="775"/>
      <c r="CS349" s="776">
        <f t="shared" si="2784"/>
        <v>0</v>
      </c>
      <c r="CT349" s="775"/>
      <c r="CU349" s="776">
        <f t="shared" si="2785"/>
        <v>0</v>
      </c>
      <c r="CV349" s="775"/>
      <c r="CW349" s="776">
        <f t="shared" ref="CW349" si="2869">SUM(CV349*BT349*2/3)</f>
        <v>0</v>
      </c>
      <c r="CX349" s="775"/>
      <c r="CY349" s="774">
        <f t="shared" ref="CY349" si="2870">SUM(CX349*BT349*2)</f>
        <v>0</v>
      </c>
      <c r="CZ349" s="775"/>
      <c r="DA349" s="776">
        <f t="shared" ref="DA349" si="2871">SUM(CZ349*BV349)</f>
        <v>0</v>
      </c>
      <c r="DB349" s="775"/>
      <c r="DC349" s="774">
        <f t="shared" ref="DC349" si="2872">SUM(DB349*BT349*2)</f>
        <v>0</v>
      </c>
      <c r="DD349" s="775"/>
      <c r="DE349" s="776">
        <f t="shared" ref="DE349" si="2873">SUM(BV349*DD349*6)</f>
        <v>0</v>
      </c>
      <c r="DF349" s="778"/>
      <c r="DG349" s="779">
        <f t="shared" si="2789"/>
        <v>0</v>
      </c>
      <c r="DH349" s="775"/>
      <c r="DI349" s="776">
        <f t="shared" ref="DI349" si="2874">SUM(DH349*BT349/3)</f>
        <v>0</v>
      </c>
      <c r="DJ349" s="775"/>
      <c r="DK349" s="776">
        <f t="shared" ref="DK349" si="2875">SUM(BV349*DJ349*8)</f>
        <v>0</v>
      </c>
      <c r="DL349" s="775"/>
      <c r="DM349" s="776">
        <f>BW349*DL349*3*8</f>
        <v>0</v>
      </c>
      <c r="DN349" s="775"/>
      <c r="DO349" s="776">
        <f t="shared" si="2848"/>
        <v>0</v>
      </c>
      <c r="DP349" s="775"/>
      <c r="DQ349" s="776">
        <f t="shared" si="2817"/>
        <v>0</v>
      </c>
      <c r="DR349" s="779">
        <f t="shared" si="2790"/>
        <v>75</v>
      </c>
      <c r="DS349" s="779">
        <f t="shared" si="2791"/>
        <v>0</v>
      </c>
      <c r="DT349" s="84"/>
      <c r="DU349" s="424"/>
      <c r="DV349" s="424"/>
      <c r="DW349" s="424"/>
      <c r="DX349" s="424"/>
      <c r="DY349" s="424"/>
      <c r="DZ349" s="971"/>
      <c r="EA349" s="972"/>
      <c r="EB349" s="611"/>
      <c r="EC349" s="424"/>
      <c r="ED349" s="424"/>
      <c r="EE349" s="424"/>
      <c r="EF349" s="424"/>
      <c r="EG349" s="424"/>
      <c r="EH349" s="424"/>
      <c r="EI349" s="424"/>
      <c r="EJ349" s="429">
        <f t="shared" si="2689"/>
        <v>0</v>
      </c>
      <c r="EK349" s="429">
        <f t="shared" si="2690"/>
        <v>0</v>
      </c>
      <c r="EL349" s="429">
        <f t="shared" si="2691"/>
        <v>0</v>
      </c>
      <c r="EM349" s="1058">
        <f t="shared" si="2692"/>
        <v>0</v>
      </c>
      <c r="EN349" s="1058">
        <f t="shared" si="2693"/>
        <v>0</v>
      </c>
      <c r="EO349" s="1058">
        <f t="shared" si="2694"/>
        <v>0</v>
      </c>
      <c r="EP349" s="1058">
        <f t="shared" si="2695"/>
        <v>0</v>
      </c>
      <c r="EQ349" s="1058">
        <f t="shared" si="2696"/>
        <v>0</v>
      </c>
      <c r="ER349" s="1058">
        <f t="shared" si="2697"/>
        <v>0</v>
      </c>
      <c r="ES349" s="1058">
        <f t="shared" si="2698"/>
        <v>0</v>
      </c>
      <c r="ET349" s="1058">
        <f t="shared" si="2699"/>
        <v>0</v>
      </c>
      <c r="EU349" s="1058">
        <f t="shared" si="2700"/>
        <v>0</v>
      </c>
      <c r="EV349" s="1058">
        <f t="shared" si="2701"/>
        <v>0</v>
      </c>
      <c r="EW349" s="1058">
        <f t="shared" si="2702"/>
        <v>0</v>
      </c>
      <c r="EX349" s="1058">
        <f t="shared" si="2703"/>
        <v>0</v>
      </c>
      <c r="EY349" s="1058">
        <f t="shared" si="2704"/>
        <v>0</v>
      </c>
      <c r="EZ349" s="1058">
        <f t="shared" si="2705"/>
        <v>0</v>
      </c>
      <c r="FA349" s="1058">
        <f t="shared" si="2706"/>
        <v>0</v>
      </c>
      <c r="FB349" s="1058">
        <f t="shared" si="2707"/>
        <v>2</v>
      </c>
      <c r="FC349" s="1058">
        <f t="shared" si="2708"/>
        <v>150</v>
      </c>
      <c r="FD349" s="1058">
        <f t="shared" si="2709"/>
        <v>0</v>
      </c>
      <c r="FE349" s="1058">
        <f t="shared" si="2710"/>
        <v>0</v>
      </c>
      <c r="FF349" s="1058">
        <f t="shared" si="2711"/>
        <v>0</v>
      </c>
      <c r="FG349" s="1058">
        <f t="shared" si="2712"/>
        <v>0</v>
      </c>
      <c r="FH349" s="1058">
        <f t="shared" si="2713"/>
        <v>0</v>
      </c>
      <c r="FI349" s="1058">
        <f t="shared" si="2714"/>
        <v>0</v>
      </c>
      <c r="FJ349" s="1058">
        <f t="shared" si="2715"/>
        <v>0</v>
      </c>
      <c r="FK349" s="1058">
        <f t="shared" si="2716"/>
        <v>0</v>
      </c>
      <c r="FL349" s="1058">
        <f t="shared" si="2717"/>
        <v>0</v>
      </c>
      <c r="FM349" s="1058">
        <f t="shared" si="2718"/>
        <v>0</v>
      </c>
      <c r="FN349" s="1058">
        <f t="shared" si="2719"/>
        <v>0</v>
      </c>
      <c r="FO349" s="1059">
        <f t="shared" si="2720"/>
        <v>0</v>
      </c>
      <c r="FP349" s="1058">
        <f t="shared" si="2721"/>
        <v>0</v>
      </c>
      <c r="FQ349" s="1058">
        <f t="shared" si="2722"/>
        <v>0</v>
      </c>
      <c r="FR349" s="1058">
        <f t="shared" si="2723"/>
        <v>0</v>
      </c>
      <c r="FS349" s="1058">
        <f t="shared" si="2724"/>
        <v>0</v>
      </c>
      <c r="FT349" s="1058">
        <f t="shared" si="2725"/>
        <v>0</v>
      </c>
      <c r="FU349" s="1058">
        <f t="shared" si="2726"/>
        <v>0</v>
      </c>
      <c r="FV349" s="1058">
        <f t="shared" si="2727"/>
        <v>0</v>
      </c>
      <c r="FW349" s="1058">
        <f t="shared" si="2728"/>
        <v>0</v>
      </c>
      <c r="FX349" s="1058">
        <f t="shared" si="2729"/>
        <v>0</v>
      </c>
      <c r="FY349" s="1058">
        <f t="shared" si="2730"/>
        <v>0</v>
      </c>
      <c r="FZ349" s="1058">
        <f t="shared" si="2731"/>
        <v>0</v>
      </c>
      <c r="GA349" s="1058">
        <f t="shared" si="2732"/>
        <v>0</v>
      </c>
      <c r="GB349" s="1058">
        <f t="shared" si="2733"/>
        <v>0</v>
      </c>
      <c r="GC349" s="1058">
        <f t="shared" si="2734"/>
        <v>0</v>
      </c>
      <c r="GE349" s="1058">
        <v>150</v>
      </c>
      <c r="GF349" s="1058">
        <v>0</v>
      </c>
      <c r="GG349" s="424"/>
      <c r="GH349" s="424"/>
      <c r="GI349" s="424"/>
      <c r="GJ349" s="424"/>
      <c r="GL349" s="559"/>
      <c r="GM349" s="559"/>
      <c r="GN349" s="9"/>
      <c r="GO349" s="17"/>
      <c r="GP349" s="17"/>
      <c r="GQ349" s="406"/>
      <c r="GR349" s="406"/>
    </row>
    <row r="350" spans="1:200" ht="24.95" customHeight="1" x14ac:dyDescent="0.45">
      <c r="A350" s="424"/>
      <c r="B350" s="957"/>
      <c r="C350" s="972"/>
      <c r="D350" s="611"/>
      <c r="E350" s="179"/>
      <c r="F350" s="40"/>
      <c r="G350" s="179"/>
      <c r="H350" s="179"/>
      <c r="I350" s="179"/>
      <c r="J350" s="661"/>
      <c r="K350" s="179"/>
      <c r="L350" s="678"/>
      <c r="M350" s="608">
        <f t="shared" ref="M350:M360" si="2876">SUM(N350+P350+T350+V350+AR350*2)</f>
        <v>0</v>
      </c>
      <c r="N350" s="70"/>
      <c r="O350" s="852"/>
      <c r="P350" s="866"/>
      <c r="Q350" s="852"/>
      <c r="R350" s="866"/>
      <c r="S350" s="852"/>
      <c r="T350" s="866"/>
      <c r="U350" s="867"/>
      <c r="V350" s="866"/>
      <c r="W350" s="867"/>
      <c r="X350" s="852"/>
      <c r="Y350" s="852"/>
      <c r="Z350" s="866"/>
      <c r="AA350" s="867"/>
      <c r="AB350" s="866"/>
      <c r="AC350" s="852"/>
      <c r="AD350" s="866"/>
      <c r="AE350" s="855"/>
      <c r="AF350" s="866"/>
      <c r="AG350" s="867"/>
      <c r="AH350" s="866"/>
      <c r="AI350" s="867"/>
      <c r="AJ350" s="866"/>
      <c r="AK350" s="867"/>
      <c r="AL350" s="866"/>
      <c r="AM350" s="852"/>
      <c r="AN350" s="866"/>
      <c r="AO350" s="867"/>
      <c r="AP350" s="866"/>
      <c r="AQ350" s="852"/>
      <c r="AR350" s="866"/>
      <c r="AS350" s="852"/>
      <c r="AT350" s="866"/>
      <c r="AU350" s="867"/>
      <c r="AV350" s="866"/>
      <c r="AW350" s="867"/>
      <c r="AX350" s="866"/>
      <c r="AY350" s="867"/>
      <c r="AZ350" s="866"/>
      <c r="BA350" s="867"/>
      <c r="BB350" s="866"/>
      <c r="BC350" s="867"/>
      <c r="BD350" s="866"/>
      <c r="BE350" s="867"/>
      <c r="BF350" s="867"/>
      <c r="BG350" s="867">
        <f t="shared" ref="BG350:BG360" si="2877">SUM(AO350+BE350+BC350+BA350+AY350+AW350+AS350+AQ350+AK350+AM350+AI350+AG350+AE350+AC350+AA350+Y350+X350+W350+U350+Q350+O350+S350+AU350)</f>
        <v>0</v>
      </c>
      <c r="BH350" s="84"/>
      <c r="BI350" s="49"/>
      <c r="BJ350" s="49"/>
      <c r="BK350" s="49"/>
      <c r="BL350" s="49"/>
      <c r="BM350" s="424"/>
      <c r="BN350" s="957"/>
      <c r="BO350" s="972"/>
      <c r="BP350" s="611"/>
      <c r="BQ350" s="179"/>
      <c r="BR350" s="40"/>
      <c r="BS350" s="179"/>
      <c r="BT350" s="179"/>
      <c r="BU350" s="179"/>
      <c r="BV350" s="661"/>
      <c r="BW350" s="661"/>
      <c r="BX350" s="678"/>
      <c r="BY350" s="608">
        <f t="shared" ref="BY350:BY360" si="2878">SUM(BZ350+CB350+CF350+CH350+DD350*2)</f>
        <v>0</v>
      </c>
      <c r="BZ350" s="70"/>
      <c r="CA350" s="767"/>
      <c r="CB350" s="796"/>
      <c r="CC350" s="767"/>
      <c r="CD350" s="796"/>
      <c r="CE350" s="767"/>
      <c r="CF350" s="780"/>
      <c r="CG350" s="612"/>
      <c r="CH350" s="780"/>
      <c r="CI350" s="612"/>
      <c r="CJ350" s="612"/>
      <c r="CK350" s="767"/>
      <c r="CL350" s="780"/>
      <c r="CM350" s="612"/>
      <c r="CN350" s="780"/>
      <c r="CO350" s="767"/>
      <c r="CP350" s="780"/>
      <c r="CQ350" s="770"/>
      <c r="CR350" s="780"/>
      <c r="CS350" s="612"/>
      <c r="CT350" s="780"/>
      <c r="CU350" s="612"/>
      <c r="CV350" s="780"/>
      <c r="CW350" s="612"/>
      <c r="CX350" s="780"/>
      <c r="CY350" s="767"/>
      <c r="CZ350" s="780"/>
      <c r="DA350" s="612"/>
      <c r="DB350" s="780"/>
      <c r="DC350" s="767"/>
      <c r="DD350" s="780"/>
      <c r="DE350" s="612"/>
      <c r="DF350" s="780"/>
      <c r="DG350" s="612"/>
      <c r="DH350" s="780"/>
      <c r="DI350" s="612"/>
      <c r="DJ350" s="780"/>
      <c r="DK350" s="612"/>
      <c r="DL350" s="780"/>
      <c r="DM350" s="612"/>
      <c r="DN350" s="780"/>
      <c r="DO350" s="612"/>
      <c r="DP350" s="780"/>
      <c r="DQ350" s="612"/>
      <c r="DR350" s="612"/>
      <c r="DS350" s="612">
        <f t="shared" ref="DS350:DS360" si="2879">SUM(DA350+DQ350+DO350+DM350+DK350+DI350+DE350+DC350+CW350+CY350+CU350+CS350+CQ350+CO350+CM350+CK350+CJ350+CI350+CG350+CC350+CA350+CE350+DG350)</f>
        <v>0</v>
      </c>
      <c r="DT350" s="84"/>
      <c r="DU350" s="424"/>
      <c r="DV350" s="424"/>
      <c r="DW350" s="424"/>
      <c r="DX350" s="424"/>
      <c r="DY350" s="424"/>
      <c r="DZ350" s="971"/>
      <c r="EA350" s="972"/>
      <c r="EB350" s="611"/>
      <c r="EC350" s="424"/>
      <c r="ED350" s="424"/>
      <c r="EE350" s="424"/>
      <c r="EF350" s="424"/>
      <c r="EG350" s="424"/>
      <c r="EH350" s="424"/>
      <c r="EI350" s="424"/>
      <c r="EJ350" s="429">
        <f t="shared" si="2689"/>
        <v>0</v>
      </c>
      <c r="EK350" s="429">
        <f t="shared" si="2690"/>
        <v>0</v>
      </c>
      <c r="EL350" s="429">
        <f t="shared" si="2691"/>
        <v>0</v>
      </c>
      <c r="EM350" s="1058">
        <f t="shared" si="2692"/>
        <v>0</v>
      </c>
      <c r="EN350" s="1058">
        <f t="shared" si="2693"/>
        <v>0</v>
      </c>
      <c r="EO350" s="1058">
        <f t="shared" si="2694"/>
        <v>0</v>
      </c>
      <c r="EP350" s="1058">
        <f t="shared" si="2695"/>
        <v>0</v>
      </c>
      <c r="EQ350" s="1058">
        <f t="shared" si="2696"/>
        <v>0</v>
      </c>
      <c r="ER350" s="1058">
        <f t="shared" si="2697"/>
        <v>0</v>
      </c>
      <c r="ES350" s="1058">
        <f t="shared" si="2698"/>
        <v>0</v>
      </c>
      <c r="ET350" s="1058">
        <f t="shared" si="2699"/>
        <v>0</v>
      </c>
      <c r="EU350" s="1058">
        <f t="shared" si="2700"/>
        <v>0</v>
      </c>
      <c r="EV350" s="1058">
        <f t="shared" si="2701"/>
        <v>0</v>
      </c>
      <c r="EW350" s="1058">
        <f t="shared" si="2702"/>
        <v>0</v>
      </c>
      <c r="EX350" s="1058">
        <f t="shared" si="2703"/>
        <v>0</v>
      </c>
      <c r="EY350" s="1058">
        <f t="shared" si="2704"/>
        <v>0</v>
      </c>
      <c r="EZ350" s="1058">
        <f t="shared" si="2705"/>
        <v>0</v>
      </c>
      <c r="FA350" s="1058">
        <f t="shared" si="2706"/>
        <v>0</v>
      </c>
      <c r="FB350" s="1058">
        <f t="shared" si="2707"/>
        <v>0</v>
      </c>
      <c r="FC350" s="1058">
        <f t="shared" si="2708"/>
        <v>0</v>
      </c>
      <c r="FD350" s="1058">
        <f t="shared" si="2709"/>
        <v>0</v>
      </c>
      <c r="FE350" s="1058">
        <f t="shared" si="2710"/>
        <v>0</v>
      </c>
      <c r="FF350" s="1058">
        <f t="shared" si="2711"/>
        <v>0</v>
      </c>
      <c r="FG350" s="1058">
        <f t="shared" si="2712"/>
        <v>0</v>
      </c>
      <c r="FH350" s="1058">
        <f t="shared" si="2713"/>
        <v>0</v>
      </c>
      <c r="FI350" s="1058">
        <f t="shared" si="2714"/>
        <v>0</v>
      </c>
      <c r="FJ350" s="1058">
        <f t="shared" si="2715"/>
        <v>0</v>
      </c>
      <c r="FK350" s="1058">
        <f t="shared" si="2716"/>
        <v>0</v>
      </c>
      <c r="FL350" s="1058">
        <f t="shared" si="2717"/>
        <v>0</v>
      </c>
      <c r="FM350" s="1058">
        <f t="shared" si="2718"/>
        <v>0</v>
      </c>
      <c r="FN350" s="1058">
        <f t="shared" si="2719"/>
        <v>0</v>
      </c>
      <c r="FO350" s="1059">
        <f t="shared" si="2720"/>
        <v>0</v>
      </c>
      <c r="FP350" s="1058">
        <f t="shared" si="2721"/>
        <v>0</v>
      </c>
      <c r="FQ350" s="1058">
        <f t="shared" si="2722"/>
        <v>0</v>
      </c>
      <c r="FR350" s="1058">
        <f t="shared" si="2723"/>
        <v>0</v>
      </c>
      <c r="FS350" s="1058">
        <f t="shared" si="2724"/>
        <v>0</v>
      </c>
      <c r="FT350" s="1058">
        <f t="shared" si="2725"/>
        <v>0</v>
      </c>
      <c r="FU350" s="1058">
        <f t="shared" si="2726"/>
        <v>0</v>
      </c>
      <c r="FV350" s="1058">
        <f t="shared" si="2727"/>
        <v>0</v>
      </c>
      <c r="FW350" s="1058">
        <f t="shared" si="2728"/>
        <v>0</v>
      </c>
      <c r="FX350" s="1058">
        <f t="shared" si="2729"/>
        <v>0</v>
      </c>
      <c r="FY350" s="1058">
        <f t="shared" si="2730"/>
        <v>0</v>
      </c>
      <c r="FZ350" s="1058">
        <f t="shared" si="2731"/>
        <v>0</v>
      </c>
      <c r="GA350" s="1058">
        <f t="shared" si="2732"/>
        <v>0</v>
      </c>
      <c r="GB350" s="1058">
        <f t="shared" si="2733"/>
        <v>0</v>
      </c>
      <c r="GC350" s="1058">
        <f t="shared" si="2734"/>
        <v>0</v>
      </c>
      <c r="GE350" s="1058">
        <v>0</v>
      </c>
      <c r="GF350" s="1058">
        <v>0</v>
      </c>
      <c r="GG350" s="424"/>
      <c r="GH350" s="424"/>
      <c r="GI350" s="424"/>
      <c r="GJ350" s="424"/>
      <c r="GL350" s="559"/>
      <c r="GM350" s="559"/>
      <c r="GN350" s="9"/>
      <c r="GO350" s="17"/>
      <c r="GP350" s="17"/>
      <c r="GQ350" s="406"/>
      <c r="GR350" s="406"/>
    </row>
    <row r="351" spans="1:200" ht="24.95" customHeight="1" x14ac:dyDescent="0.45">
      <c r="A351" s="424"/>
      <c r="B351" s="971"/>
      <c r="C351" s="972"/>
      <c r="D351" s="611"/>
      <c r="E351" s="40"/>
      <c r="F351" s="40"/>
      <c r="G351" s="40"/>
      <c r="H351" s="40"/>
      <c r="I351" s="329"/>
      <c r="J351" s="660"/>
      <c r="K351" s="40"/>
      <c r="L351" s="49"/>
      <c r="M351" s="608">
        <f t="shared" si="2876"/>
        <v>0</v>
      </c>
      <c r="N351" s="70"/>
      <c r="O351" s="852"/>
      <c r="P351" s="866"/>
      <c r="Q351" s="852"/>
      <c r="R351" s="866"/>
      <c r="S351" s="852"/>
      <c r="T351" s="866"/>
      <c r="U351" s="867"/>
      <c r="V351" s="866"/>
      <c r="W351" s="867"/>
      <c r="X351" s="852"/>
      <c r="Y351" s="852"/>
      <c r="Z351" s="866"/>
      <c r="AA351" s="867"/>
      <c r="AB351" s="866"/>
      <c r="AC351" s="852"/>
      <c r="AD351" s="866"/>
      <c r="AE351" s="855"/>
      <c r="AF351" s="866"/>
      <c r="AG351" s="867"/>
      <c r="AH351" s="866"/>
      <c r="AI351" s="867"/>
      <c r="AJ351" s="866"/>
      <c r="AK351" s="867"/>
      <c r="AL351" s="866"/>
      <c r="AM351" s="852"/>
      <c r="AN351" s="866"/>
      <c r="AO351" s="867"/>
      <c r="AP351" s="866"/>
      <c r="AQ351" s="852"/>
      <c r="AR351" s="866"/>
      <c r="AS351" s="852"/>
      <c r="AT351" s="866"/>
      <c r="AU351" s="867"/>
      <c r="AV351" s="866"/>
      <c r="AW351" s="867"/>
      <c r="AX351" s="866"/>
      <c r="AY351" s="867"/>
      <c r="AZ351" s="866"/>
      <c r="BA351" s="867"/>
      <c r="BB351" s="866"/>
      <c r="BC351" s="867"/>
      <c r="BD351" s="866"/>
      <c r="BE351" s="867"/>
      <c r="BF351" s="867"/>
      <c r="BG351" s="867">
        <f t="shared" si="2877"/>
        <v>0</v>
      </c>
      <c r="BH351" s="84"/>
      <c r="BI351" s="424"/>
      <c r="BJ351" s="49"/>
      <c r="BK351" s="49"/>
      <c r="BL351" s="49"/>
      <c r="BM351" s="424"/>
      <c r="BN351" s="971"/>
      <c r="BO351" s="972"/>
      <c r="BP351" s="611"/>
      <c r="BQ351" s="40"/>
      <c r="BR351" s="40"/>
      <c r="BS351" s="40"/>
      <c r="BT351" s="40"/>
      <c r="BU351" s="329"/>
      <c r="BV351" s="660"/>
      <c r="BW351" s="660"/>
      <c r="BX351" s="49"/>
      <c r="BY351" s="608">
        <f t="shared" si="2878"/>
        <v>0</v>
      </c>
      <c r="BZ351" s="70"/>
      <c r="CA351" s="767"/>
      <c r="CB351" s="796"/>
      <c r="CC351" s="767"/>
      <c r="CD351" s="796"/>
      <c r="CE351" s="767"/>
      <c r="CF351" s="780"/>
      <c r="CG351" s="612"/>
      <c r="CH351" s="780"/>
      <c r="CI351" s="612"/>
      <c r="CJ351" s="612"/>
      <c r="CK351" s="767"/>
      <c r="CL351" s="780"/>
      <c r="CM351" s="612"/>
      <c r="CN351" s="780"/>
      <c r="CO351" s="767"/>
      <c r="CP351" s="780"/>
      <c r="CQ351" s="770"/>
      <c r="CR351" s="780"/>
      <c r="CS351" s="612"/>
      <c r="CT351" s="780"/>
      <c r="CU351" s="612"/>
      <c r="CV351" s="780"/>
      <c r="CW351" s="612"/>
      <c r="CX351" s="780"/>
      <c r="CY351" s="767"/>
      <c r="CZ351" s="780"/>
      <c r="DA351" s="612"/>
      <c r="DB351" s="780"/>
      <c r="DC351" s="767"/>
      <c r="DD351" s="780"/>
      <c r="DE351" s="612"/>
      <c r="DF351" s="780"/>
      <c r="DG351" s="612"/>
      <c r="DH351" s="780"/>
      <c r="DI351" s="612"/>
      <c r="DJ351" s="780"/>
      <c r="DK351" s="612"/>
      <c r="DL351" s="780"/>
      <c r="DM351" s="612"/>
      <c r="DN351" s="780"/>
      <c r="DO351" s="612"/>
      <c r="DP351" s="780"/>
      <c r="DQ351" s="612"/>
      <c r="DR351" s="612"/>
      <c r="DS351" s="612">
        <f t="shared" si="2879"/>
        <v>0</v>
      </c>
      <c r="DT351" s="84"/>
      <c r="DU351" s="424"/>
      <c r="DV351" s="424"/>
      <c r="DW351" s="424"/>
      <c r="DX351" s="424"/>
      <c r="DY351" s="424"/>
      <c r="DZ351" s="971"/>
      <c r="EA351" s="972"/>
      <c r="EB351" s="611"/>
      <c r="EC351" s="424"/>
      <c r="ED351" s="424"/>
      <c r="EE351" s="424"/>
      <c r="EF351" s="424"/>
      <c r="EG351" s="424"/>
      <c r="EH351" s="424"/>
      <c r="EI351" s="424"/>
      <c r="EJ351" s="429">
        <f t="shared" si="2689"/>
        <v>0</v>
      </c>
      <c r="EK351" s="429">
        <f t="shared" si="2690"/>
        <v>0</v>
      </c>
      <c r="EL351" s="429">
        <f t="shared" si="2691"/>
        <v>0</v>
      </c>
      <c r="EM351" s="1058">
        <f t="shared" si="2692"/>
        <v>0</v>
      </c>
      <c r="EN351" s="1058">
        <f t="shared" si="2693"/>
        <v>0</v>
      </c>
      <c r="EO351" s="1058">
        <f t="shared" si="2694"/>
        <v>0</v>
      </c>
      <c r="EP351" s="1058">
        <f t="shared" si="2695"/>
        <v>0</v>
      </c>
      <c r="EQ351" s="1058">
        <f t="shared" si="2696"/>
        <v>0</v>
      </c>
      <c r="ER351" s="1058">
        <f t="shared" si="2697"/>
        <v>0</v>
      </c>
      <c r="ES351" s="1058">
        <f t="shared" si="2698"/>
        <v>0</v>
      </c>
      <c r="ET351" s="1058">
        <f t="shared" si="2699"/>
        <v>0</v>
      </c>
      <c r="EU351" s="1058">
        <f t="shared" si="2700"/>
        <v>0</v>
      </c>
      <c r="EV351" s="1058">
        <f t="shared" si="2701"/>
        <v>0</v>
      </c>
      <c r="EW351" s="1058">
        <f t="shared" si="2702"/>
        <v>0</v>
      </c>
      <c r="EX351" s="1058">
        <f t="shared" si="2703"/>
        <v>0</v>
      </c>
      <c r="EY351" s="1058">
        <f t="shared" si="2704"/>
        <v>0</v>
      </c>
      <c r="EZ351" s="1058">
        <f t="shared" si="2705"/>
        <v>0</v>
      </c>
      <c r="FA351" s="1058">
        <f t="shared" si="2706"/>
        <v>0</v>
      </c>
      <c r="FB351" s="1058">
        <f t="shared" si="2707"/>
        <v>0</v>
      </c>
      <c r="FC351" s="1058">
        <f t="shared" si="2708"/>
        <v>0</v>
      </c>
      <c r="FD351" s="1058">
        <f t="shared" si="2709"/>
        <v>0</v>
      </c>
      <c r="FE351" s="1058">
        <f t="shared" si="2710"/>
        <v>0</v>
      </c>
      <c r="FF351" s="1058">
        <f t="shared" si="2711"/>
        <v>0</v>
      </c>
      <c r="FG351" s="1058">
        <f t="shared" si="2712"/>
        <v>0</v>
      </c>
      <c r="FH351" s="1058">
        <f t="shared" si="2713"/>
        <v>0</v>
      </c>
      <c r="FI351" s="1058">
        <f t="shared" si="2714"/>
        <v>0</v>
      </c>
      <c r="FJ351" s="1058">
        <f t="shared" si="2715"/>
        <v>0</v>
      </c>
      <c r="FK351" s="1058">
        <f t="shared" si="2716"/>
        <v>0</v>
      </c>
      <c r="FL351" s="1058">
        <f t="shared" si="2717"/>
        <v>0</v>
      </c>
      <c r="FM351" s="1058">
        <f t="shared" si="2718"/>
        <v>0</v>
      </c>
      <c r="FN351" s="1058">
        <f t="shared" si="2719"/>
        <v>0</v>
      </c>
      <c r="FO351" s="1059">
        <f t="shared" si="2720"/>
        <v>0</v>
      </c>
      <c r="FP351" s="1058">
        <f t="shared" si="2721"/>
        <v>0</v>
      </c>
      <c r="FQ351" s="1058">
        <f t="shared" si="2722"/>
        <v>0</v>
      </c>
      <c r="FR351" s="1058">
        <f t="shared" si="2723"/>
        <v>0</v>
      </c>
      <c r="FS351" s="1058">
        <f t="shared" si="2724"/>
        <v>0</v>
      </c>
      <c r="FT351" s="1058">
        <f t="shared" si="2725"/>
        <v>0</v>
      </c>
      <c r="FU351" s="1058">
        <f t="shared" si="2726"/>
        <v>0</v>
      </c>
      <c r="FV351" s="1058">
        <f t="shared" si="2727"/>
        <v>0</v>
      </c>
      <c r="FW351" s="1058">
        <f t="shared" si="2728"/>
        <v>0</v>
      </c>
      <c r="FX351" s="1058">
        <f t="shared" si="2729"/>
        <v>0</v>
      </c>
      <c r="FY351" s="1058">
        <f t="shared" si="2730"/>
        <v>0</v>
      </c>
      <c r="FZ351" s="1058">
        <f t="shared" si="2731"/>
        <v>0</v>
      </c>
      <c r="GA351" s="1058">
        <f t="shared" si="2732"/>
        <v>0</v>
      </c>
      <c r="GB351" s="1058">
        <f t="shared" si="2733"/>
        <v>0</v>
      </c>
      <c r="GC351" s="1058">
        <f t="shared" si="2734"/>
        <v>0</v>
      </c>
      <c r="GE351" s="1058">
        <v>0</v>
      </c>
      <c r="GF351" s="1058">
        <v>0</v>
      </c>
      <c r="GG351" s="424"/>
      <c r="GH351" s="424"/>
      <c r="GI351" s="424"/>
      <c r="GJ351" s="424"/>
      <c r="GL351" s="559"/>
      <c r="GM351" s="559"/>
      <c r="GN351" s="9"/>
      <c r="GO351" s="17"/>
      <c r="GP351" s="17"/>
      <c r="GQ351" s="406"/>
      <c r="GR351" s="406"/>
    </row>
    <row r="352" spans="1:200" ht="24.95" customHeight="1" x14ac:dyDescent="0.45">
      <c r="A352" s="424"/>
      <c r="B352" s="971"/>
      <c r="C352" s="972"/>
      <c r="D352" s="611"/>
      <c r="E352" s="40"/>
      <c r="F352" s="40"/>
      <c r="G352" s="40"/>
      <c r="H352" s="40"/>
      <c r="I352" s="40"/>
      <c r="J352" s="660"/>
      <c r="K352" s="40"/>
      <c r="L352" s="666"/>
      <c r="M352" s="608">
        <f t="shared" si="2876"/>
        <v>0</v>
      </c>
      <c r="N352" s="70"/>
      <c r="O352" s="852"/>
      <c r="P352" s="866"/>
      <c r="Q352" s="852"/>
      <c r="R352" s="866"/>
      <c r="S352" s="852"/>
      <c r="T352" s="866"/>
      <c r="U352" s="867"/>
      <c r="V352" s="866"/>
      <c r="W352" s="867"/>
      <c r="X352" s="852"/>
      <c r="Y352" s="852"/>
      <c r="Z352" s="866"/>
      <c r="AA352" s="867"/>
      <c r="AB352" s="866"/>
      <c r="AC352" s="852"/>
      <c r="AD352" s="866"/>
      <c r="AE352" s="855"/>
      <c r="AF352" s="866"/>
      <c r="AG352" s="867"/>
      <c r="AH352" s="866"/>
      <c r="AI352" s="867"/>
      <c r="AJ352" s="866"/>
      <c r="AK352" s="867"/>
      <c r="AL352" s="866"/>
      <c r="AM352" s="852"/>
      <c r="AN352" s="866"/>
      <c r="AO352" s="867"/>
      <c r="AP352" s="866"/>
      <c r="AQ352" s="852"/>
      <c r="AR352" s="866"/>
      <c r="AS352" s="852"/>
      <c r="AT352" s="866"/>
      <c r="AU352" s="867"/>
      <c r="AV352" s="866"/>
      <c r="AW352" s="867"/>
      <c r="AX352" s="866"/>
      <c r="AY352" s="867"/>
      <c r="AZ352" s="866"/>
      <c r="BA352" s="867"/>
      <c r="BB352" s="866"/>
      <c r="BC352" s="867"/>
      <c r="BD352" s="866"/>
      <c r="BE352" s="867"/>
      <c r="BF352" s="867"/>
      <c r="BG352" s="867">
        <f t="shared" si="2877"/>
        <v>0</v>
      </c>
      <c r="BH352" s="84"/>
      <c r="BI352" s="424"/>
      <c r="BJ352" s="49"/>
      <c r="BK352" s="49"/>
      <c r="BL352" s="49"/>
      <c r="BM352" s="424"/>
      <c r="BN352" s="971"/>
      <c r="BO352" s="972"/>
      <c r="BP352" s="611"/>
      <c r="BQ352" s="40"/>
      <c r="BR352" s="40"/>
      <c r="BS352" s="40"/>
      <c r="BT352" s="40"/>
      <c r="BU352" s="40"/>
      <c r="BV352" s="660"/>
      <c r="BW352" s="660"/>
      <c r="BX352" s="666"/>
      <c r="BY352" s="608">
        <f t="shared" si="2878"/>
        <v>0</v>
      </c>
      <c r="BZ352" s="70"/>
      <c r="CA352" s="767"/>
      <c r="CB352" s="796"/>
      <c r="CC352" s="767"/>
      <c r="CD352" s="796"/>
      <c r="CE352" s="767"/>
      <c r="CF352" s="780"/>
      <c r="CG352" s="612"/>
      <c r="CH352" s="780"/>
      <c r="CI352" s="612"/>
      <c r="CJ352" s="612"/>
      <c r="CK352" s="767"/>
      <c r="CL352" s="780"/>
      <c r="CM352" s="612"/>
      <c r="CN352" s="780"/>
      <c r="CO352" s="767"/>
      <c r="CP352" s="780"/>
      <c r="CQ352" s="770"/>
      <c r="CR352" s="780"/>
      <c r="CS352" s="612"/>
      <c r="CT352" s="780"/>
      <c r="CU352" s="612"/>
      <c r="CV352" s="780"/>
      <c r="CW352" s="612"/>
      <c r="CX352" s="780"/>
      <c r="CY352" s="767"/>
      <c r="CZ352" s="780"/>
      <c r="DA352" s="612"/>
      <c r="DB352" s="780"/>
      <c r="DC352" s="767"/>
      <c r="DD352" s="780"/>
      <c r="DE352" s="612"/>
      <c r="DF352" s="780"/>
      <c r="DG352" s="612"/>
      <c r="DH352" s="780"/>
      <c r="DI352" s="612"/>
      <c r="DJ352" s="780"/>
      <c r="DK352" s="612"/>
      <c r="DL352" s="780"/>
      <c r="DM352" s="612"/>
      <c r="DN352" s="780"/>
      <c r="DO352" s="612"/>
      <c r="DP352" s="780"/>
      <c r="DQ352" s="612"/>
      <c r="DR352" s="612"/>
      <c r="DS352" s="612">
        <f t="shared" si="2879"/>
        <v>0</v>
      </c>
      <c r="DT352" s="84"/>
      <c r="DU352" s="424"/>
      <c r="DV352" s="424"/>
      <c r="DW352" s="424"/>
      <c r="DX352" s="424"/>
      <c r="DY352" s="424"/>
      <c r="DZ352" s="971"/>
      <c r="EA352" s="972"/>
      <c r="EB352" s="611"/>
      <c r="EC352" s="424"/>
      <c r="ED352" s="424"/>
      <c r="EE352" s="424"/>
      <c r="EF352" s="424"/>
      <c r="EG352" s="424"/>
      <c r="EH352" s="424"/>
      <c r="EI352" s="424"/>
      <c r="EJ352" s="429">
        <f t="shared" si="2689"/>
        <v>0</v>
      </c>
      <c r="EK352" s="429">
        <f t="shared" si="2690"/>
        <v>0</v>
      </c>
      <c r="EL352" s="429">
        <f t="shared" si="2691"/>
        <v>0</v>
      </c>
      <c r="EM352" s="1058">
        <f t="shared" si="2692"/>
        <v>0</v>
      </c>
      <c r="EN352" s="1058">
        <f t="shared" si="2693"/>
        <v>0</v>
      </c>
      <c r="EO352" s="1058">
        <f t="shared" si="2694"/>
        <v>0</v>
      </c>
      <c r="EP352" s="1058">
        <f t="shared" si="2695"/>
        <v>0</v>
      </c>
      <c r="EQ352" s="1058">
        <f t="shared" si="2696"/>
        <v>0</v>
      </c>
      <c r="ER352" s="1058">
        <f t="shared" si="2697"/>
        <v>0</v>
      </c>
      <c r="ES352" s="1058">
        <f t="shared" si="2698"/>
        <v>0</v>
      </c>
      <c r="ET352" s="1058">
        <f t="shared" si="2699"/>
        <v>0</v>
      </c>
      <c r="EU352" s="1058">
        <f t="shared" si="2700"/>
        <v>0</v>
      </c>
      <c r="EV352" s="1058">
        <f t="shared" si="2701"/>
        <v>0</v>
      </c>
      <c r="EW352" s="1058">
        <f t="shared" si="2702"/>
        <v>0</v>
      </c>
      <c r="EX352" s="1058">
        <f t="shared" si="2703"/>
        <v>0</v>
      </c>
      <c r="EY352" s="1058">
        <f t="shared" si="2704"/>
        <v>0</v>
      </c>
      <c r="EZ352" s="1058">
        <f t="shared" si="2705"/>
        <v>0</v>
      </c>
      <c r="FA352" s="1058">
        <f t="shared" si="2706"/>
        <v>0</v>
      </c>
      <c r="FB352" s="1058">
        <f t="shared" si="2707"/>
        <v>0</v>
      </c>
      <c r="FC352" s="1058">
        <f t="shared" si="2708"/>
        <v>0</v>
      </c>
      <c r="FD352" s="1058">
        <f t="shared" si="2709"/>
        <v>0</v>
      </c>
      <c r="FE352" s="1058">
        <f t="shared" si="2710"/>
        <v>0</v>
      </c>
      <c r="FF352" s="1058">
        <f t="shared" si="2711"/>
        <v>0</v>
      </c>
      <c r="FG352" s="1058">
        <f t="shared" si="2712"/>
        <v>0</v>
      </c>
      <c r="FH352" s="1058">
        <f t="shared" si="2713"/>
        <v>0</v>
      </c>
      <c r="FI352" s="1058">
        <f t="shared" si="2714"/>
        <v>0</v>
      </c>
      <c r="FJ352" s="1058">
        <f t="shared" si="2715"/>
        <v>0</v>
      </c>
      <c r="FK352" s="1058">
        <f t="shared" si="2716"/>
        <v>0</v>
      </c>
      <c r="FL352" s="1058">
        <f t="shared" si="2717"/>
        <v>0</v>
      </c>
      <c r="FM352" s="1058">
        <f t="shared" si="2718"/>
        <v>0</v>
      </c>
      <c r="FN352" s="1058">
        <f t="shared" si="2719"/>
        <v>0</v>
      </c>
      <c r="FO352" s="1059">
        <f t="shared" si="2720"/>
        <v>0</v>
      </c>
      <c r="FP352" s="1058">
        <f t="shared" si="2721"/>
        <v>0</v>
      </c>
      <c r="FQ352" s="1058">
        <f t="shared" si="2722"/>
        <v>0</v>
      </c>
      <c r="FR352" s="1058">
        <f t="shared" si="2723"/>
        <v>0</v>
      </c>
      <c r="FS352" s="1058">
        <f t="shared" si="2724"/>
        <v>0</v>
      </c>
      <c r="FT352" s="1058">
        <f t="shared" si="2725"/>
        <v>0</v>
      </c>
      <c r="FU352" s="1058">
        <f t="shared" si="2726"/>
        <v>0</v>
      </c>
      <c r="FV352" s="1058">
        <f t="shared" si="2727"/>
        <v>0</v>
      </c>
      <c r="FW352" s="1058">
        <f t="shared" si="2728"/>
        <v>0</v>
      </c>
      <c r="FX352" s="1058">
        <f t="shared" si="2729"/>
        <v>0</v>
      </c>
      <c r="FY352" s="1058">
        <f t="shared" si="2730"/>
        <v>0</v>
      </c>
      <c r="FZ352" s="1058">
        <f t="shared" si="2731"/>
        <v>0</v>
      </c>
      <c r="GA352" s="1058">
        <f t="shared" si="2732"/>
        <v>0</v>
      </c>
      <c r="GB352" s="1058">
        <f t="shared" si="2733"/>
        <v>0</v>
      </c>
      <c r="GC352" s="1058">
        <f t="shared" si="2734"/>
        <v>0</v>
      </c>
      <c r="GE352" s="1058">
        <v>0</v>
      </c>
      <c r="GF352" s="1058">
        <v>0</v>
      </c>
      <c r="GG352" s="424"/>
      <c r="GH352" s="424"/>
      <c r="GI352" s="424"/>
      <c r="GJ352" s="424"/>
      <c r="GL352" s="559"/>
      <c r="GM352" s="559"/>
      <c r="GN352" s="9"/>
      <c r="GO352" s="17"/>
      <c r="GP352" s="17"/>
      <c r="GQ352" s="406"/>
      <c r="GR352" s="406"/>
    </row>
    <row r="353" spans="1:200" ht="24.95" customHeight="1" x14ac:dyDescent="0.45">
      <c r="A353" s="424"/>
      <c r="B353" s="971"/>
      <c r="C353" s="972"/>
      <c r="D353" s="611"/>
      <c r="E353" s="40"/>
      <c r="F353" s="40"/>
      <c r="G353" s="40"/>
      <c r="H353" s="40"/>
      <c r="I353" s="40"/>
      <c r="J353" s="660"/>
      <c r="K353" s="40"/>
      <c r="L353" s="49"/>
      <c r="M353" s="608">
        <f t="shared" si="2876"/>
        <v>0</v>
      </c>
      <c r="N353" s="70"/>
      <c r="O353" s="852"/>
      <c r="P353" s="866"/>
      <c r="Q353" s="852"/>
      <c r="R353" s="866"/>
      <c r="S353" s="852"/>
      <c r="T353" s="866"/>
      <c r="U353" s="867"/>
      <c r="V353" s="866"/>
      <c r="W353" s="867"/>
      <c r="X353" s="852"/>
      <c r="Y353" s="852"/>
      <c r="Z353" s="866"/>
      <c r="AA353" s="867"/>
      <c r="AB353" s="866"/>
      <c r="AC353" s="852"/>
      <c r="AD353" s="866"/>
      <c r="AE353" s="855"/>
      <c r="AF353" s="866"/>
      <c r="AG353" s="867"/>
      <c r="AH353" s="866"/>
      <c r="AI353" s="867"/>
      <c r="AJ353" s="866"/>
      <c r="AK353" s="867"/>
      <c r="AL353" s="866"/>
      <c r="AM353" s="852"/>
      <c r="AN353" s="866"/>
      <c r="AO353" s="867"/>
      <c r="AP353" s="866"/>
      <c r="AQ353" s="852"/>
      <c r="AR353" s="866"/>
      <c r="AS353" s="852"/>
      <c r="AT353" s="866"/>
      <c r="AU353" s="867"/>
      <c r="AV353" s="866"/>
      <c r="AW353" s="867"/>
      <c r="AX353" s="866"/>
      <c r="AY353" s="867"/>
      <c r="AZ353" s="866"/>
      <c r="BA353" s="867"/>
      <c r="BB353" s="866"/>
      <c r="BC353" s="867"/>
      <c r="BD353" s="866"/>
      <c r="BE353" s="867"/>
      <c r="BF353" s="867"/>
      <c r="BG353" s="867">
        <f t="shared" si="2877"/>
        <v>0</v>
      </c>
      <c r="BH353" s="84"/>
      <c r="BI353" s="424"/>
      <c r="BJ353" s="49"/>
      <c r="BK353" s="49"/>
      <c r="BL353" s="49"/>
      <c r="BM353" s="424"/>
      <c r="BN353" s="971"/>
      <c r="BO353" s="972"/>
      <c r="BP353" s="611"/>
      <c r="BQ353" s="40"/>
      <c r="BR353" s="40"/>
      <c r="BS353" s="40"/>
      <c r="BT353" s="40"/>
      <c r="BU353" s="40"/>
      <c r="BV353" s="660"/>
      <c r="BW353" s="660"/>
      <c r="BX353" s="49"/>
      <c r="BY353" s="608">
        <f t="shared" si="2878"/>
        <v>0</v>
      </c>
      <c r="BZ353" s="70"/>
      <c r="CA353" s="767"/>
      <c r="CB353" s="796"/>
      <c r="CC353" s="767"/>
      <c r="CD353" s="796"/>
      <c r="CE353" s="767"/>
      <c r="CF353" s="780"/>
      <c r="CG353" s="612"/>
      <c r="CH353" s="780"/>
      <c r="CI353" s="612"/>
      <c r="CJ353" s="612"/>
      <c r="CK353" s="767"/>
      <c r="CL353" s="780"/>
      <c r="CM353" s="612"/>
      <c r="CN353" s="780"/>
      <c r="CO353" s="767"/>
      <c r="CP353" s="780"/>
      <c r="CQ353" s="770"/>
      <c r="CR353" s="780"/>
      <c r="CS353" s="612"/>
      <c r="CT353" s="780"/>
      <c r="CU353" s="612"/>
      <c r="CV353" s="780"/>
      <c r="CW353" s="612"/>
      <c r="CX353" s="780"/>
      <c r="CY353" s="767"/>
      <c r="CZ353" s="780"/>
      <c r="DA353" s="612"/>
      <c r="DB353" s="780"/>
      <c r="DC353" s="767"/>
      <c r="DD353" s="780"/>
      <c r="DE353" s="612"/>
      <c r="DF353" s="780"/>
      <c r="DG353" s="612"/>
      <c r="DH353" s="780"/>
      <c r="DI353" s="612"/>
      <c r="DJ353" s="780"/>
      <c r="DK353" s="612"/>
      <c r="DL353" s="780"/>
      <c r="DM353" s="612"/>
      <c r="DN353" s="780"/>
      <c r="DO353" s="612"/>
      <c r="DP353" s="780"/>
      <c r="DQ353" s="612"/>
      <c r="DR353" s="612"/>
      <c r="DS353" s="612">
        <f t="shared" si="2879"/>
        <v>0</v>
      </c>
      <c r="DT353" s="84"/>
      <c r="DU353" s="424"/>
      <c r="DV353" s="424"/>
      <c r="DW353" s="424"/>
      <c r="DX353" s="424"/>
      <c r="DY353" s="424"/>
      <c r="DZ353" s="971"/>
      <c r="EA353" s="972"/>
      <c r="EB353" s="611"/>
      <c r="EC353" s="424"/>
      <c r="ED353" s="424"/>
      <c r="EE353" s="424"/>
      <c r="EF353" s="424"/>
      <c r="EG353" s="424"/>
      <c r="EH353" s="424"/>
      <c r="EI353" s="424"/>
      <c r="EJ353" s="429">
        <f t="shared" si="2689"/>
        <v>0</v>
      </c>
      <c r="EK353" s="429">
        <f t="shared" si="2690"/>
        <v>0</v>
      </c>
      <c r="EL353" s="429">
        <f t="shared" si="2691"/>
        <v>0</v>
      </c>
      <c r="EM353" s="1058">
        <f t="shared" si="2692"/>
        <v>0</v>
      </c>
      <c r="EN353" s="1058">
        <f t="shared" si="2693"/>
        <v>0</v>
      </c>
      <c r="EO353" s="1058">
        <f t="shared" si="2694"/>
        <v>0</v>
      </c>
      <c r="EP353" s="1058">
        <f t="shared" si="2695"/>
        <v>0</v>
      </c>
      <c r="EQ353" s="1058">
        <f t="shared" si="2696"/>
        <v>0</v>
      </c>
      <c r="ER353" s="1058">
        <f t="shared" si="2697"/>
        <v>0</v>
      </c>
      <c r="ES353" s="1058">
        <f t="shared" si="2698"/>
        <v>0</v>
      </c>
      <c r="ET353" s="1058">
        <f t="shared" si="2699"/>
        <v>0</v>
      </c>
      <c r="EU353" s="1058">
        <f t="shared" si="2700"/>
        <v>0</v>
      </c>
      <c r="EV353" s="1058">
        <f t="shared" si="2701"/>
        <v>0</v>
      </c>
      <c r="EW353" s="1058">
        <f t="shared" si="2702"/>
        <v>0</v>
      </c>
      <c r="EX353" s="1058">
        <f t="shared" si="2703"/>
        <v>0</v>
      </c>
      <c r="EY353" s="1058">
        <f t="shared" si="2704"/>
        <v>0</v>
      </c>
      <c r="EZ353" s="1058">
        <f t="shared" si="2705"/>
        <v>0</v>
      </c>
      <c r="FA353" s="1058">
        <f t="shared" si="2706"/>
        <v>0</v>
      </c>
      <c r="FB353" s="1058">
        <f t="shared" si="2707"/>
        <v>0</v>
      </c>
      <c r="FC353" s="1058">
        <f t="shared" si="2708"/>
        <v>0</v>
      </c>
      <c r="FD353" s="1058">
        <f t="shared" si="2709"/>
        <v>0</v>
      </c>
      <c r="FE353" s="1058">
        <f t="shared" si="2710"/>
        <v>0</v>
      </c>
      <c r="FF353" s="1058">
        <f t="shared" si="2711"/>
        <v>0</v>
      </c>
      <c r="FG353" s="1058">
        <f t="shared" si="2712"/>
        <v>0</v>
      </c>
      <c r="FH353" s="1058">
        <f t="shared" si="2713"/>
        <v>0</v>
      </c>
      <c r="FI353" s="1058">
        <f t="shared" si="2714"/>
        <v>0</v>
      </c>
      <c r="FJ353" s="1058">
        <f t="shared" si="2715"/>
        <v>0</v>
      </c>
      <c r="FK353" s="1058">
        <f t="shared" si="2716"/>
        <v>0</v>
      </c>
      <c r="FL353" s="1058">
        <f t="shared" si="2717"/>
        <v>0</v>
      </c>
      <c r="FM353" s="1058">
        <f t="shared" si="2718"/>
        <v>0</v>
      </c>
      <c r="FN353" s="1058">
        <f t="shared" si="2719"/>
        <v>0</v>
      </c>
      <c r="FO353" s="1059">
        <f t="shared" si="2720"/>
        <v>0</v>
      </c>
      <c r="FP353" s="1058">
        <f t="shared" si="2721"/>
        <v>0</v>
      </c>
      <c r="FQ353" s="1058">
        <f t="shared" si="2722"/>
        <v>0</v>
      </c>
      <c r="FR353" s="1058">
        <f t="shared" si="2723"/>
        <v>0</v>
      </c>
      <c r="FS353" s="1058">
        <f t="shared" si="2724"/>
        <v>0</v>
      </c>
      <c r="FT353" s="1058">
        <f t="shared" si="2725"/>
        <v>0</v>
      </c>
      <c r="FU353" s="1058">
        <f t="shared" si="2726"/>
        <v>0</v>
      </c>
      <c r="FV353" s="1058">
        <f t="shared" si="2727"/>
        <v>0</v>
      </c>
      <c r="FW353" s="1058">
        <f t="shared" si="2728"/>
        <v>0</v>
      </c>
      <c r="FX353" s="1058">
        <f t="shared" si="2729"/>
        <v>0</v>
      </c>
      <c r="FY353" s="1058">
        <f t="shared" si="2730"/>
        <v>0</v>
      </c>
      <c r="FZ353" s="1058">
        <f t="shared" si="2731"/>
        <v>0</v>
      </c>
      <c r="GA353" s="1058">
        <f t="shared" si="2732"/>
        <v>0</v>
      </c>
      <c r="GB353" s="1058">
        <f t="shared" si="2733"/>
        <v>0</v>
      </c>
      <c r="GC353" s="1058">
        <f t="shared" si="2734"/>
        <v>0</v>
      </c>
      <c r="GE353" s="1058">
        <v>0</v>
      </c>
      <c r="GF353" s="1058">
        <v>0</v>
      </c>
      <c r="GG353" s="424"/>
      <c r="GH353" s="424"/>
      <c r="GI353" s="424"/>
      <c r="GJ353" s="424"/>
      <c r="GL353" s="559"/>
      <c r="GM353" s="559"/>
      <c r="GN353" s="9"/>
      <c r="GO353" s="17"/>
      <c r="GP353" s="17"/>
      <c r="GQ353" s="406"/>
      <c r="GR353" s="406"/>
    </row>
    <row r="354" spans="1:200" ht="24.95" customHeight="1" x14ac:dyDescent="0.45">
      <c r="A354" s="424"/>
      <c r="B354" s="971"/>
      <c r="C354" s="972"/>
      <c r="D354" s="611"/>
      <c r="E354" s="40"/>
      <c r="F354" s="40"/>
      <c r="G354" s="40"/>
      <c r="H354" s="40"/>
      <c r="I354" s="40"/>
      <c r="J354" s="660"/>
      <c r="K354" s="40"/>
      <c r="L354" s="666"/>
      <c r="M354" s="608">
        <f t="shared" si="2876"/>
        <v>0</v>
      </c>
      <c r="N354" s="70"/>
      <c r="O354" s="852"/>
      <c r="P354" s="866"/>
      <c r="Q354" s="852"/>
      <c r="R354" s="866"/>
      <c r="S354" s="852"/>
      <c r="T354" s="866"/>
      <c r="U354" s="867"/>
      <c r="V354" s="866"/>
      <c r="W354" s="867"/>
      <c r="X354" s="852"/>
      <c r="Y354" s="852"/>
      <c r="Z354" s="866"/>
      <c r="AA354" s="867"/>
      <c r="AB354" s="866"/>
      <c r="AC354" s="852"/>
      <c r="AD354" s="866"/>
      <c r="AE354" s="855"/>
      <c r="AF354" s="866"/>
      <c r="AG354" s="867"/>
      <c r="AH354" s="866"/>
      <c r="AI354" s="867"/>
      <c r="AJ354" s="866"/>
      <c r="AK354" s="867"/>
      <c r="AL354" s="866"/>
      <c r="AM354" s="852"/>
      <c r="AN354" s="866"/>
      <c r="AO354" s="867"/>
      <c r="AP354" s="866"/>
      <c r="AQ354" s="852"/>
      <c r="AR354" s="866"/>
      <c r="AS354" s="852"/>
      <c r="AT354" s="866"/>
      <c r="AU354" s="867"/>
      <c r="AV354" s="866"/>
      <c r="AW354" s="867"/>
      <c r="AX354" s="866"/>
      <c r="AY354" s="867"/>
      <c r="AZ354" s="866"/>
      <c r="BA354" s="867"/>
      <c r="BB354" s="866"/>
      <c r="BC354" s="867"/>
      <c r="BD354" s="866"/>
      <c r="BE354" s="867"/>
      <c r="BF354" s="867"/>
      <c r="BG354" s="867">
        <f t="shared" si="2877"/>
        <v>0</v>
      </c>
      <c r="BH354" s="84"/>
      <c r="BI354" s="424"/>
      <c r="BJ354" s="49"/>
      <c r="BK354" s="49"/>
      <c r="BL354" s="49"/>
      <c r="BM354" s="424"/>
      <c r="BN354" s="971"/>
      <c r="BO354" s="972"/>
      <c r="BP354" s="611"/>
      <c r="BQ354" s="40"/>
      <c r="BR354" s="40"/>
      <c r="BS354" s="40"/>
      <c r="BT354" s="40"/>
      <c r="BU354" s="40"/>
      <c r="BV354" s="660"/>
      <c r="BW354" s="660"/>
      <c r="BX354" s="666"/>
      <c r="BY354" s="608">
        <f t="shared" si="2878"/>
        <v>0</v>
      </c>
      <c r="BZ354" s="70"/>
      <c r="CA354" s="767"/>
      <c r="CB354" s="796"/>
      <c r="CC354" s="767"/>
      <c r="CD354" s="796"/>
      <c r="CE354" s="767"/>
      <c r="CF354" s="780"/>
      <c r="CG354" s="612"/>
      <c r="CH354" s="780"/>
      <c r="CI354" s="612"/>
      <c r="CJ354" s="612"/>
      <c r="CK354" s="767"/>
      <c r="CL354" s="780"/>
      <c r="CM354" s="612"/>
      <c r="CN354" s="780"/>
      <c r="CO354" s="767"/>
      <c r="CP354" s="780"/>
      <c r="CQ354" s="770"/>
      <c r="CR354" s="780"/>
      <c r="CS354" s="612"/>
      <c r="CT354" s="780"/>
      <c r="CU354" s="612"/>
      <c r="CV354" s="780"/>
      <c r="CW354" s="612"/>
      <c r="CX354" s="780"/>
      <c r="CY354" s="767"/>
      <c r="CZ354" s="780"/>
      <c r="DA354" s="612"/>
      <c r="DB354" s="780"/>
      <c r="DC354" s="767"/>
      <c r="DD354" s="780"/>
      <c r="DE354" s="612"/>
      <c r="DF354" s="780"/>
      <c r="DG354" s="612"/>
      <c r="DH354" s="780"/>
      <c r="DI354" s="612"/>
      <c r="DJ354" s="780"/>
      <c r="DK354" s="612"/>
      <c r="DL354" s="780"/>
      <c r="DM354" s="612"/>
      <c r="DN354" s="780"/>
      <c r="DO354" s="612"/>
      <c r="DP354" s="780"/>
      <c r="DQ354" s="612"/>
      <c r="DR354" s="612"/>
      <c r="DS354" s="612">
        <f t="shared" si="2879"/>
        <v>0</v>
      </c>
      <c r="DT354" s="84"/>
      <c r="DU354" s="424"/>
      <c r="DV354" s="424"/>
      <c r="DW354" s="424"/>
      <c r="DX354" s="424"/>
      <c r="DY354" s="424"/>
      <c r="DZ354" s="971"/>
      <c r="EA354" s="972"/>
      <c r="EB354" s="611"/>
      <c r="EC354" s="424"/>
      <c r="ED354" s="424"/>
      <c r="EE354" s="424"/>
      <c r="EF354" s="424"/>
      <c r="EG354" s="424"/>
      <c r="EH354" s="424"/>
      <c r="EI354" s="424"/>
      <c r="EJ354" s="429">
        <f t="shared" si="2689"/>
        <v>0</v>
      </c>
      <c r="EK354" s="429">
        <f t="shared" si="2690"/>
        <v>0</v>
      </c>
      <c r="EL354" s="429">
        <f t="shared" si="2691"/>
        <v>0</v>
      </c>
      <c r="EM354" s="1058">
        <f t="shared" si="2692"/>
        <v>0</v>
      </c>
      <c r="EN354" s="1058">
        <f t="shared" si="2693"/>
        <v>0</v>
      </c>
      <c r="EO354" s="1058">
        <f t="shared" si="2694"/>
        <v>0</v>
      </c>
      <c r="EP354" s="1058">
        <f t="shared" si="2695"/>
        <v>0</v>
      </c>
      <c r="EQ354" s="1058">
        <f t="shared" si="2696"/>
        <v>0</v>
      </c>
      <c r="ER354" s="1058">
        <f t="shared" si="2697"/>
        <v>0</v>
      </c>
      <c r="ES354" s="1058">
        <f t="shared" si="2698"/>
        <v>0</v>
      </c>
      <c r="ET354" s="1058">
        <f t="shared" si="2699"/>
        <v>0</v>
      </c>
      <c r="EU354" s="1058">
        <f t="shared" si="2700"/>
        <v>0</v>
      </c>
      <c r="EV354" s="1058">
        <f t="shared" si="2701"/>
        <v>0</v>
      </c>
      <c r="EW354" s="1058">
        <f t="shared" si="2702"/>
        <v>0</v>
      </c>
      <c r="EX354" s="1058">
        <f t="shared" si="2703"/>
        <v>0</v>
      </c>
      <c r="EY354" s="1058">
        <f t="shared" si="2704"/>
        <v>0</v>
      </c>
      <c r="EZ354" s="1058">
        <f t="shared" si="2705"/>
        <v>0</v>
      </c>
      <c r="FA354" s="1058">
        <f t="shared" si="2706"/>
        <v>0</v>
      </c>
      <c r="FB354" s="1058">
        <f t="shared" si="2707"/>
        <v>0</v>
      </c>
      <c r="FC354" s="1058">
        <f t="shared" si="2708"/>
        <v>0</v>
      </c>
      <c r="FD354" s="1058">
        <f t="shared" si="2709"/>
        <v>0</v>
      </c>
      <c r="FE354" s="1058">
        <f t="shared" si="2710"/>
        <v>0</v>
      </c>
      <c r="FF354" s="1058">
        <f t="shared" si="2711"/>
        <v>0</v>
      </c>
      <c r="FG354" s="1058">
        <f t="shared" si="2712"/>
        <v>0</v>
      </c>
      <c r="FH354" s="1058">
        <f t="shared" si="2713"/>
        <v>0</v>
      </c>
      <c r="FI354" s="1058">
        <f t="shared" si="2714"/>
        <v>0</v>
      </c>
      <c r="FJ354" s="1058">
        <f t="shared" si="2715"/>
        <v>0</v>
      </c>
      <c r="FK354" s="1058">
        <f t="shared" si="2716"/>
        <v>0</v>
      </c>
      <c r="FL354" s="1058">
        <f t="shared" si="2717"/>
        <v>0</v>
      </c>
      <c r="FM354" s="1058">
        <f t="shared" si="2718"/>
        <v>0</v>
      </c>
      <c r="FN354" s="1058">
        <f t="shared" si="2719"/>
        <v>0</v>
      </c>
      <c r="FO354" s="1059">
        <f t="shared" si="2720"/>
        <v>0</v>
      </c>
      <c r="FP354" s="1058">
        <f t="shared" si="2721"/>
        <v>0</v>
      </c>
      <c r="FQ354" s="1058">
        <f t="shared" si="2722"/>
        <v>0</v>
      </c>
      <c r="FR354" s="1058">
        <f t="shared" si="2723"/>
        <v>0</v>
      </c>
      <c r="FS354" s="1058">
        <f t="shared" si="2724"/>
        <v>0</v>
      </c>
      <c r="FT354" s="1058">
        <f t="shared" si="2725"/>
        <v>0</v>
      </c>
      <c r="FU354" s="1058">
        <f t="shared" si="2726"/>
        <v>0</v>
      </c>
      <c r="FV354" s="1058">
        <f t="shared" si="2727"/>
        <v>0</v>
      </c>
      <c r="FW354" s="1058">
        <f t="shared" si="2728"/>
        <v>0</v>
      </c>
      <c r="FX354" s="1058">
        <f t="shared" si="2729"/>
        <v>0</v>
      </c>
      <c r="FY354" s="1058">
        <f t="shared" si="2730"/>
        <v>0</v>
      </c>
      <c r="FZ354" s="1058">
        <f t="shared" si="2731"/>
        <v>0</v>
      </c>
      <c r="GA354" s="1058">
        <f t="shared" si="2732"/>
        <v>0</v>
      </c>
      <c r="GB354" s="1058">
        <f t="shared" si="2733"/>
        <v>0</v>
      </c>
      <c r="GC354" s="1058">
        <f t="shared" si="2734"/>
        <v>0</v>
      </c>
      <c r="GE354" s="1058">
        <v>0</v>
      </c>
      <c r="GF354" s="1058">
        <v>0</v>
      </c>
      <c r="GG354" s="424"/>
      <c r="GH354" s="424"/>
      <c r="GI354" s="424"/>
      <c r="GJ354" s="424"/>
      <c r="GL354" s="559"/>
      <c r="GM354" s="559"/>
      <c r="GN354" s="9"/>
      <c r="GO354" s="17"/>
      <c r="GP354" s="17"/>
      <c r="GQ354" s="406"/>
      <c r="GR354" s="406"/>
    </row>
    <row r="355" spans="1:200" ht="24.95" customHeight="1" x14ac:dyDescent="0.45">
      <c r="A355" s="424"/>
      <c r="B355" s="971"/>
      <c r="C355" s="972"/>
      <c r="D355" s="611"/>
      <c r="E355" s="40"/>
      <c r="F355" s="40"/>
      <c r="G355" s="40"/>
      <c r="H355" s="40"/>
      <c r="I355" s="40"/>
      <c r="J355" s="660"/>
      <c r="K355" s="40"/>
      <c r="L355" s="49"/>
      <c r="M355" s="608">
        <f t="shared" si="2876"/>
        <v>0</v>
      </c>
      <c r="N355" s="70"/>
      <c r="O355" s="852"/>
      <c r="P355" s="866"/>
      <c r="Q355" s="852"/>
      <c r="R355" s="866"/>
      <c r="S355" s="852"/>
      <c r="T355" s="866"/>
      <c r="U355" s="867"/>
      <c r="V355" s="866"/>
      <c r="W355" s="867"/>
      <c r="X355" s="852"/>
      <c r="Y355" s="852"/>
      <c r="Z355" s="866"/>
      <c r="AA355" s="867"/>
      <c r="AB355" s="866"/>
      <c r="AC355" s="852"/>
      <c r="AD355" s="866"/>
      <c r="AE355" s="855"/>
      <c r="AF355" s="866"/>
      <c r="AG355" s="867"/>
      <c r="AH355" s="866"/>
      <c r="AI355" s="867"/>
      <c r="AJ355" s="866"/>
      <c r="AK355" s="867"/>
      <c r="AL355" s="866"/>
      <c r="AM355" s="852"/>
      <c r="AN355" s="866"/>
      <c r="AO355" s="867"/>
      <c r="AP355" s="866"/>
      <c r="AQ355" s="852"/>
      <c r="AR355" s="866"/>
      <c r="AS355" s="852"/>
      <c r="AT355" s="866"/>
      <c r="AU355" s="867"/>
      <c r="AV355" s="866"/>
      <c r="AW355" s="867"/>
      <c r="AX355" s="866"/>
      <c r="AY355" s="867"/>
      <c r="AZ355" s="866"/>
      <c r="BA355" s="867"/>
      <c r="BB355" s="866"/>
      <c r="BC355" s="867"/>
      <c r="BD355" s="866"/>
      <c r="BE355" s="867"/>
      <c r="BF355" s="867"/>
      <c r="BG355" s="867">
        <f t="shared" si="2877"/>
        <v>0</v>
      </c>
      <c r="BH355" s="84"/>
      <c r="BI355" s="424"/>
      <c r="BJ355" s="49"/>
      <c r="BK355" s="49"/>
      <c r="BL355" s="49"/>
      <c r="BM355" s="424"/>
      <c r="BN355" s="971"/>
      <c r="BO355" s="972"/>
      <c r="BP355" s="611"/>
      <c r="BQ355" s="40"/>
      <c r="BR355" s="40"/>
      <c r="BS355" s="40"/>
      <c r="BT355" s="40"/>
      <c r="BU355" s="40"/>
      <c r="BV355" s="660"/>
      <c r="BW355" s="660"/>
      <c r="BX355" s="49"/>
      <c r="BY355" s="608">
        <f t="shared" si="2878"/>
        <v>0</v>
      </c>
      <c r="BZ355" s="70"/>
      <c r="CA355" s="767"/>
      <c r="CB355" s="796"/>
      <c r="CC355" s="767"/>
      <c r="CD355" s="796"/>
      <c r="CE355" s="767"/>
      <c r="CF355" s="780"/>
      <c r="CG355" s="612"/>
      <c r="CH355" s="780"/>
      <c r="CI355" s="612"/>
      <c r="CJ355" s="612"/>
      <c r="CK355" s="767"/>
      <c r="CL355" s="780"/>
      <c r="CM355" s="612"/>
      <c r="CN355" s="780"/>
      <c r="CO355" s="767"/>
      <c r="CP355" s="780"/>
      <c r="CQ355" s="770"/>
      <c r="CR355" s="780"/>
      <c r="CS355" s="612"/>
      <c r="CT355" s="780"/>
      <c r="CU355" s="612"/>
      <c r="CV355" s="780"/>
      <c r="CW355" s="612"/>
      <c r="CX355" s="780"/>
      <c r="CY355" s="767"/>
      <c r="CZ355" s="780"/>
      <c r="DA355" s="612"/>
      <c r="DB355" s="780"/>
      <c r="DC355" s="767"/>
      <c r="DD355" s="780"/>
      <c r="DE355" s="612"/>
      <c r="DF355" s="780"/>
      <c r="DG355" s="612"/>
      <c r="DH355" s="780"/>
      <c r="DI355" s="612"/>
      <c r="DJ355" s="780"/>
      <c r="DK355" s="612"/>
      <c r="DL355" s="780"/>
      <c r="DM355" s="612"/>
      <c r="DN355" s="780"/>
      <c r="DO355" s="612"/>
      <c r="DP355" s="780"/>
      <c r="DQ355" s="612"/>
      <c r="DR355" s="612"/>
      <c r="DS355" s="612">
        <f t="shared" si="2879"/>
        <v>0</v>
      </c>
      <c r="DT355" s="84"/>
      <c r="DU355" s="424"/>
      <c r="DV355" s="424"/>
      <c r="DW355" s="424"/>
      <c r="DX355" s="424"/>
      <c r="DY355" s="424"/>
      <c r="DZ355" s="971"/>
      <c r="EA355" s="972"/>
      <c r="EB355" s="611"/>
      <c r="EC355" s="424"/>
      <c r="ED355" s="424"/>
      <c r="EE355" s="424"/>
      <c r="EF355" s="424"/>
      <c r="EG355" s="424"/>
      <c r="EH355" s="424"/>
      <c r="EI355" s="424"/>
      <c r="EJ355" s="429">
        <f t="shared" si="2689"/>
        <v>0</v>
      </c>
      <c r="EK355" s="429">
        <f t="shared" si="2690"/>
        <v>0</v>
      </c>
      <c r="EL355" s="429">
        <f t="shared" si="2691"/>
        <v>0</v>
      </c>
      <c r="EM355" s="1058">
        <f t="shared" si="2692"/>
        <v>0</v>
      </c>
      <c r="EN355" s="1058">
        <f t="shared" si="2693"/>
        <v>0</v>
      </c>
      <c r="EO355" s="1058">
        <f t="shared" si="2694"/>
        <v>0</v>
      </c>
      <c r="EP355" s="1058">
        <f t="shared" si="2695"/>
        <v>0</v>
      </c>
      <c r="EQ355" s="1058">
        <f t="shared" si="2696"/>
        <v>0</v>
      </c>
      <c r="ER355" s="1058">
        <f t="shared" si="2697"/>
        <v>0</v>
      </c>
      <c r="ES355" s="1058">
        <f t="shared" si="2698"/>
        <v>0</v>
      </c>
      <c r="ET355" s="1058">
        <f t="shared" si="2699"/>
        <v>0</v>
      </c>
      <c r="EU355" s="1058">
        <f t="shared" si="2700"/>
        <v>0</v>
      </c>
      <c r="EV355" s="1058">
        <f t="shared" si="2701"/>
        <v>0</v>
      </c>
      <c r="EW355" s="1058">
        <f t="shared" si="2702"/>
        <v>0</v>
      </c>
      <c r="EX355" s="1058">
        <f t="shared" si="2703"/>
        <v>0</v>
      </c>
      <c r="EY355" s="1058">
        <f t="shared" si="2704"/>
        <v>0</v>
      </c>
      <c r="EZ355" s="1058">
        <f t="shared" si="2705"/>
        <v>0</v>
      </c>
      <c r="FA355" s="1058">
        <f t="shared" si="2706"/>
        <v>0</v>
      </c>
      <c r="FB355" s="1058">
        <f t="shared" si="2707"/>
        <v>0</v>
      </c>
      <c r="FC355" s="1058">
        <f t="shared" si="2708"/>
        <v>0</v>
      </c>
      <c r="FD355" s="1058">
        <f t="shared" si="2709"/>
        <v>0</v>
      </c>
      <c r="FE355" s="1058">
        <f t="shared" si="2710"/>
        <v>0</v>
      </c>
      <c r="FF355" s="1058">
        <f t="shared" si="2711"/>
        <v>0</v>
      </c>
      <c r="FG355" s="1058">
        <f t="shared" si="2712"/>
        <v>0</v>
      </c>
      <c r="FH355" s="1058">
        <f t="shared" si="2713"/>
        <v>0</v>
      </c>
      <c r="FI355" s="1058">
        <f t="shared" si="2714"/>
        <v>0</v>
      </c>
      <c r="FJ355" s="1058">
        <f t="shared" si="2715"/>
        <v>0</v>
      </c>
      <c r="FK355" s="1058">
        <f t="shared" si="2716"/>
        <v>0</v>
      </c>
      <c r="FL355" s="1058">
        <f t="shared" si="2717"/>
        <v>0</v>
      </c>
      <c r="FM355" s="1058">
        <f t="shared" si="2718"/>
        <v>0</v>
      </c>
      <c r="FN355" s="1058">
        <f t="shared" si="2719"/>
        <v>0</v>
      </c>
      <c r="FO355" s="1059">
        <f t="shared" si="2720"/>
        <v>0</v>
      </c>
      <c r="FP355" s="1058">
        <f t="shared" si="2721"/>
        <v>0</v>
      </c>
      <c r="FQ355" s="1058">
        <f t="shared" si="2722"/>
        <v>0</v>
      </c>
      <c r="FR355" s="1058">
        <f t="shared" si="2723"/>
        <v>0</v>
      </c>
      <c r="FS355" s="1058">
        <f t="shared" si="2724"/>
        <v>0</v>
      </c>
      <c r="FT355" s="1058">
        <f t="shared" si="2725"/>
        <v>0</v>
      </c>
      <c r="FU355" s="1058">
        <f t="shared" si="2726"/>
        <v>0</v>
      </c>
      <c r="FV355" s="1058">
        <f t="shared" si="2727"/>
        <v>0</v>
      </c>
      <c r="FW355" s="1058">
        <f t="shared" si="2728"/>
        <v>0</v>
      </c>
      <c r="FX355" s="1058">
        <f t="shared" si="2729"/>
        <v>0</v>
      </c>
      <c r="FY355" s="1058">
        <f t="shared" si="2730"/>
        <v>0</v>
      </c>
      <c r="FZ355" s="1058">
        <f t="shared" si="2731"/>
        <v>0</v>
      </c>
      <c r="GA355" s="1058">
        <f t="shared" si="2732"/>
        <v>0</v>
      </c>
      <c r="GB355" s="1058">
        <f t="shared" si="2733"/>
        <v>0</v>
      </c>
      <c r="GC355" s="1058">
        <f t="shared" si="2734"/>
        <v>0</v>
      </c>
      <c r="GE355" s="1058">
        <v>0</v>
      </c>
      <c r="GF355" s="1058">
        <v>0</v>
      </c>
      <c r="GG355" s="424"/>
      <c r="GH355" s="424"/>
      <c r="GI355" s="424"/>
      <c r="GJ355" s="424"/>
      <c r="GL355" s="559"/>
      <c r="GM355" s="559"/>
      <c r="GN355" s="9"/>
      <c r="GO355" s="17"/>
      <c r="GP355" s="17"/>
      <c r="GQ355" s="406"/>
      <c r="GR355" s="406"/>
    </row>
    <row r="356" spans="1:200" ht="24.95" customHeight="1" x14ac:dyDescent="0.45">
      <c r="A356" s="424"/>
      <c r="B356" s="959"/>
      <c r="C356" s="959"/>
      <c r="D356" s="764"/>
      <c r="E356" s="424"/>
      <c r="F356" s="424"/>
      <c r="G356" s="424"/>
      <c r="H356" s="424"/>
      <c r="I356" s="424"/>
      <c r="J356" s="541"/>
      <c r="K356" s="424"/>
      <c r="L356" s="424"/>
      <c r="M356" s="608">
        <f t="shared" si="2876"/>
        <v>0</v>
      </c>
      <c r="N356" s="70"/>
      <c r="O356" s="852"/>
      <c r="P356" s="866"/>
      <c r="Q356" s="852"/>
      <c r="R356" s="866"/>
      <c r="S356" s="852"/>
      <c r="T356" s="866"/>
      <c r="U356" s="867"/>
      <c r="V356" s="866"/>
      <c r="W356" s="867"/>
      <c r="X356" s="852"/>
      <c r="Y356" s="852"/>
      <c r="Z356" s="866"/>
      <c r="AA356" s="867"/>
      <c r="AB356" s="866"/>
      <c r="AC356" s="852"/>
      <c r="AD356" s="866"/>
      <c r="AE356" s="855"/>
      <c r="AF356" s="866"/>
      <c r="AG356" s="867"/>
      <c r="AH356" s="866"/>
      <c r="AI356" s="867"/>
      <c r="AJ356" s="866"/>
      <c r="AK356" s="867"/>
      <c r="AL356" s="866"/>
      <c r="AM356" s="852"/>
      <c r="AN356" s="866"/>
      <c r="AO356" s="867"/>
      <c r="AP356" s="866"/>
      <c r="AQ356" s="852"/>
      <c r="AR356" s="866"/>
      <c r="AS356" s="852"/>
      <c r="AT356" s="866"/>
      <c r="AU356" s="867"/>
      <c r="AV356" s="866"/>
      <c r="AW356" s="867"/>
      <c r="AX356" s="866"/>
      <c r="AY356" s="867"/>
      <c r="AZ356" s="866"/>
      <c r="BA356" s="867"/>
      <c r="BB356" s="866"/>
      <c r="BC356" s="867"/>
      <c r="BD356" s="866"/>
      <c r="BE356" s="867"/>
      <c r="BF356" s="867"/>
      <c r="BG356" s="867">
        <f t="shared" si="2877"/>
        <v>0</v>
      </c>
      <c r="BH356" s="84"/>
      <c r="BI356" s="424"/>
      <c r="BJ356" s="49"/>
      <c r="BK356" s="49"/>
      <c r="BL356" s="49"/>
      <c r="BM356" s="424"/>
      <c r="BN356" s="959"/>
      <c r="BO356" s="959"/>
      <c r="BP356" s="764"/>
      <c r="BQ356" s="424"/>
      <c r="BR356" s="424"/>
      <c r="BS356" s="424"/>
      <c r="BT356" s="424"/>
      <c r="BU356" s="424"/>
      <c r="BV356" s="541"/>
      <c r="BW356" s="541"/>
      <c r="BX356" s="424"/>
      <c r="BY356" s="608">
        <f t="shared" si="2878"/>
        <v>0</v>
      </c>
      <c r="BZ356" s="70"/>
      <c r="CA356" s="767"/>
      <c r="CB356" s="796"/>
      <c r="CC356" s="767"/>
      <c r="CD356" s="796"/>
      <c r="CE356" s="767"/>
      <c r="CF356" s="780"/>
      <c r="CG356" s="612"/>
      <c r="CH356" s="780"/>
      <c r="CI356" s="612"/>
      <c r="CJ356" s="612"/>
      <c r="CK356" s="767"/>
      <c r="CL356" s="780"/>
      <c r="CM356" s="612"/>
      <c r="CN356" s="780"/>
      <c r="CO356" s="767"/>
      <c r="CP356" s="780"/>
      <c r="CQ356" s="770"/>
      <c r="CR356" s="780"/>
      <c r="CS356" s="612"/>
      <c r="CT356" s="780"/>
      <c r="CU356" s="612"/>
      <c r="CV356" s="780"/>
      <c r="CW356" s="612"/>
      <c r="CX356" s="780"/>
      <c r="CY356" s="767"/>
      <c r="CZ356" s="780"/>
      <c r="DA356" s="612"/>
      <c r="DB356" s="780"/>
      <c r="DC356" s="767"/>
      <c r="DD356" s="780"/>
      <c r="DE356" s="612"/>
      <c r="DF356" s="780"/>
      <c r="DG356" s="612"/>
      <c r="DH356" s="780"/>
      <c r="DI356" s="612"/>
      <c r="DJ356" s="780"/>
      <c r="DK356" s="612"/>
      <c r="DL356" s="780"/>
      <c r="DM356" s="612"/>
      <c r="DN356" s="780"/>
      <c r="DO356" s="612"/>
      <c r="DP356" s="780"/>
      <c r="DQ356" s="612"/>
      <c r="DR356" s="612"/>
      <c r="DS356" s="612">
        <f t="shared" si="2879"/>
        <v>0</v>
      </c>
      <c r="DT356" s="84"/>
      <c r="DU356" s="424"/>
      <c r="DV356" s="424"/>
      <c r="DW356" s="424"/>
      <c r="DX356" s="424"/>
      <c r="DY356" s="424"/>
      <c r="DZ356" s="959"/>
      <c r="EA356" s="959"/>
      <c r="EB356" s="764"/>
      <c r="EC356" s="424"/>
      <c r="ED356" s="424"/>
      <c r="EE356" s="424"/>
      <c r="EF356" s="424"/>
      <c r="EG356" s="424"/>
      <c r="EH356" s="424"/>
      <c r="EI356" s="424"/>
      <c r="EJ356" s="429">
        <f t="shared" si="2689"/>
        <v>0</v>
      </c>
      <c r="EK356" s="429">
        <f t="shared" si="2690"/>
        <v>0</v>
      </c>
      <c r="EL356" s="429">
        <f t="shared" si="2691"/>
        <v>0</v>
      </c>
      <c r="EM356" s="1058">
        <f t="shared" si="2692"/>
        <v>0</v>
      </c>
      <c r="EN356" s="1058">
        <f t="shared" si="2693"/>
        <v>0</v>
      </c>
      <c r="EO356" s="1058">
        <f t="shared" si="2694"/>
        <v>0</v>
      </c>
      <c r="EP356" s="1058">
        <f t="shared" si="2695"/>
        <v>0</v>
      </c>
      <c r="EQ356" s="1058">
        <f t="shared" si="2696"/>
        <v>0</v>
      </c>
      <c r="ER356" s="1058">
        <f t="shared" si="2697"/>
        <v>0</v>
      </c>
      <c r="ES356" s="1058">
        <f t="shared" si="2698"/>
        <v>0</v>
      </c>
      <c r="ET356" s="1058">
        <f t="shared" si="2699"/>
        <v>0</v>
      </c>
      <c r="EU356" s="1058">
        <f t="shared" si="2700"/>
        <v>0</v>
      </c>
      <c r="EV356" s="1058">
        <f t="shared" si="2701"/>
        <v>0</v>
      </c>
      <c r="EW356" s="1058">
        <f t="shared" si="2702"/>
        <v>0</v>
      </c>
      <c r="EX356" s="1058">
        <f t="shared" si="2703"/>
        <v>0</v>
      </c>
      <c r="EY356" s="1058">
        <f t="shared" si="2704"/>
        <v>0</v>
      </c>
      <c r="EZ356" s="1058">
        <f t="shared" si="2705"/>
        <v>0</v>
      </c>
      <c r="FA356" s="1058">
        <f t="shared" si="2706"/>
        <v>0</v>
      </c>
      <c r="FB356" s="1058">
        <f t="shared" si="2707"/>
        <v>0</v>
      </c>
      <c r="FC356" s="1058">
        <f t="shared" si="2708"/>
        <v>0</v>
      </c>
      <c r="FD356" s="1058">
        <f t="shared" si="2709"/>
        <v>0</v>
      </c>
      <c r="FE356" s="1058">
        <f t="shared" si="2710"/>
        <v>0</v>
      </c>
      <c r="FF356" s="1058">
        <f t="shared" si="2711"/>
        <v>0</v>
      </c>
      <c r="FG356" s="1058">
        <f t="shared" si="2712"/>
        <v>0</v>
      </c>
      <c r="FH356" s="1058">
        <f t="shared" si="2713"/>
        <v>0</v>
      </c>
      <c r="FI356" s="1058">
        <f t="shared" si="2714"/>
        <v>0</v>
      </c>
      <c r="FJ356" s="1058">
        <f t="shared" si="2715"/>
        <v>0</v>
      </c>
      <c r="FK356" s="1058">
        <f t="shared" si="2716"/>
        <v>0</v>
      </c>
      <c r="FL356" s="1058">
        <f t="shared" si="2717"/>
        <v>0</v>
      </c>
      <c r="FM356" s="1058">
        <f t="shared" si="2718"/>
        <v>0</v>
      </c>
      <c r="FN356" s="1058">
        <f t="shared" si="2719"/>
        <v>0</v>
      </c>
      <c r="FO356" s="1059">
        <f t="shared" si="2720"/>
        <v>0</v>
      </c>
      <c r="FP356" s="1058">
        <f t="shared" si="2721"/>
        <v>0</v>
      </c>
      <c r="FQ356" s="1058">
        <f t="shared" si="2722"/>
        <v>0</v>
      </c>
      <c r="FR356" s="1058">
        <f t="shared" si="2723"/>
        <v>0</v>
      </c>
      <c r="FS356" s="1058">
        <f t="shared" si="2724"/>
        <v>0</v>
      </c>
      <c r="FT356" s="1058">
        <f t="shared" si="2725"/>
        <v>0</v>
      </c>
      <c r="FU356" s="1058">
        <f t="shared" si="2726"/>
        <v>0</v>
      </c>
      <c r="FV356" s="1058">
        <f t="shared" si="2727"/>
        <v>0</v>
      </c>
      <c r="FW356" s="1058">
        <f t="shared" si="2728"/>
        <v>0</v>
      </c>
      <c r="FX356" s="1058">
        <f t="shared" si="2729"/>
        <v>0</v>
      </c>
      <c r="FY356" s="1058">
        <f t="shared" si="2730"/>
        <v>0</v>
      </c>
      <c r="FZ356" s="1058">
        <f t="shared" si="2731"/>
        <v>0</v>
      </c>
      <c r="GA356" s="1058">
        <f t="shared" si="2732"/>
        <v>0</v>
      </c>
      <c r="GB356" s="1058">
        <f t="shared" si="2733"/>
        <v>0</v>
      </c>
      <c r="GC356" s="1058">
        <f t="shared" si="2734"/>
        <v>0</v>
      </c>
      <c r="GE356" s="1058">
        <v>0</v>
      </c>
      <c r="GF356" s="1058">
        <v>0</v>
      </c>
      <c r="GG356" s="424"/>
      <c r="GH356" s="424"/>
      <c r="GI356" s="424"/>
      <c r="GJ356" s="424"/>
      <c r="GL356" s="559"/>
      <c r="GM356" s="559"/>
      <c r="GN356" s="406"/>
      <c r="GO356" s="406"/>
      <c r="GP356" s="406"/>
      <c r="GQ356" s="406"/>
      <c r="GR356" s="406"/>
    </row>
    <row r="357" spans="1:200" ht="24.95" customHeight="1" x14ac:dyDescent="0.45">
      <c r="A357" s="424"/>
      <c r="B357" s="959"/>
      <c r="C357" s="959"/>
      <c r="D357" s="764"/>
      <c r="E357" s="424"/>
      <c r="F357" s="424"/>
      <c r="G357" s="424"/>
      <c r="H357" s="424"/>
      <c r="I357" s="424"/>
      <c r="J357" s="541"/>
      <c r="K357" s="424"/>
      <c r="L357" s="424"/>
      <c r="M357" s="608">
        <f t="shared" si="2876"/>
        <v>0</v>
      </c>
      <c r="N357" s="70"/>
      <c r="O357" s="852"/>
      <c r="P357" s="866"/>
      <c r="Q357" s="852"/>
      <c r="R357" s="866"/>
      <c r="S357" s="852"/>
      <c r="T357" s="866"/>
      <c r="U357" s="867"/>
      <c r="V357" s="866"/>
      <c r="W357" s="867"/>
      <c r="X357" s="852"/>
      <c r="Y357" s="852"/>
      <c r="Z357" s="866"/>
      <c r="AA357" s="867"/>
      <c r="AB357" s="866"/>
      <c r="AC357" s="852"/>
      <c r="AD357" s="866"/>
      <c r="AE357" s="855"/>
      <c r="AF357" s="866"/>
      <c r="AG357" s="867"/>
      <c r="AH357" s="866"/>
      <c r="AI357" s="867"/>
      <c r="AJ357" s="866"/>
      <c r="AK357" s="867"/>
      <c r="AL357" s="866"/>
      <c r="AM357" s="852"/>
      <c r="AN357" s="866"/>
      <c r="AO357" s="867"/>
      <c r="AP357" s="866"/>
      <c r="AQ357" s="852"/>
      <c r="AR357" s="866"/>
      <c r="AS357" s="852"/>
      <c r="AT357" s="866"/>
      <c r="AU357" s="867"/>
      <c r="AV357" s="866"/>
      <c r="AW357" s="867"/>
      <c r="AX357" s="866"/>
      <c r="AY357" s="867"/>
      <c r="AZ357" s="866"/>
      <c r="BA357" s="867"/>
      <c r="BB357" s="866"/>
      <c r="BC357" s="867"/>
      <c r="BD357" s="866"/>
      <c r="BE357" s="867"/>
      <c r="BF357" s="867"/>
      <c r="BG357" s="867">
        <f t="shared" si="2877"/>
        <v>0</v>
      </c>
      <c r="BH357" s="84"/>
      <c r="BI357" s="424"/>
      <c r="BJ357" s="49"/>
      <c r="BK357" s="49"/>
      <c r="BL357" s="49"/>
      <c r="BM357" s="424"/>
      <c r="BN357" s="959"/>
      <c r="BO357" s="959"/>
      <c r="BP357" s="764"/>
      <c r="BQ357" s="424"/>
      <c r="BR357" s="424"/>
      <c r="BS357" s="424"/>
      <c r="BT357" s="424"/>
      <c r="BU357" s="424"/>
      <c r="BV357" s="541"/>
      <c r="BW357" s="541"/>
      <c r="BX357" s="424"/>
      <c r="BY357" s="608">
        <f t="shared" si="2878"/>
        <v>0</v>
      </c>
      <c r="BZ357" s="70"/>
      <c r="CA357" s="767"/>
      <c r="CB357" s="796"/>
      <c r="CC357" s="767"/>
      <c r="CD357" s="796"/>
      <c r="CE357" s="767"/>
      <c r="CF357" s="780"/>
      <c r="CG357" s="612"/>
      <c r="CH357" s="780"/>
      <c r="CI357" s="612"/>
      <c r="CJ357" s="612"/>
      <c r="CK357" s="767"/>
      <c r="CL357" s="780"/>
      <c r="CM357" s="612"/>
      <c r="CN357" s="780"/>
      <c r="CO357" s="767"/>
      <c r="CP357" s="780"/>
      <c r="CQ357" s="770"/>
      <c r="CR357" s="780"/>
      <c r="CS357" s="612"/>
      <c r="CT357" s="780"/>
      <c r="CU357" s="612"/>
      <c r="CV357" s="780"/>
      <c r="CW357" s="612"/>
      <c r="CX357" s="780"/>
      <c r="CY357" s="767"/>
      <c r="CZ357" s="780"/>
      <c r="DA357" s="612"/>
      <c r="DB357" s="780"/>
      <c r="DC357" s="767"/>
      <c r="DD357" s="780"/>
      <c r="DE357" s="612"/>
      <c r="DF357" s="780"/>
      <c r="DG357" s="612"/>
      <c r="DH357" s="780"/>
      <c r="DI357" s="612"/>
      <c r="DJ357" s="780"/>
      <c r="DK357" s="612"/>
      <c r="DL357" s="780"/>
      <c r="DM357" s="612"/>
      <c r="DN357" s="780"/>
      <c r="DO357" s="612"/>
      <c r="DP357" s="780"/>
      <c r="DQ357" s="612"/>
      <c r="DR357" s="612"/>
      <c r="DS357" s="612">
        <f t="shared" si="2879"/>
        <v>0</v>
      </c>
      <c r="DT357" s="84"/>
      <c r="DU357" s="424"/>
      <c r="DV357" s="424"/>
      <c r="DW357" s="424"/>
      <c r="DX357" s="424"/>
      <c r="DY357" s="424"/>
      <c r="DZ357" s="959"/>
      <c r="EA357" s="959"/>
      <c r="EB357" s="764"/>
      <c r="EC357" s="424"/>
      <c r="ED357" s="424"/>
      <c r="EE357" s="424"/>
      <c r="EF357" s="424"/>
      <c r="EG357" s="424"/>
      <c r="EH357" s="424"/>
      <c r="EI357" s="424"/>
      <c r="EJ357" s="429">
        <f t="shared" si="2689"/>
        <v>0</v>
      </c>
      <c r="EK357" s="429">
        <f t="shared" si="2690"/>
        <v>0</v>
      </c>
      <c r="EL357" s="429">
        <f t="shared" si="2691"/>
        <v>0</v>
      </c>
      <c r="EM357" s="1058">
        <f t="shared" si="2692"/>
        <v>0</v>
      </c>
      <c r="EN357" s="1058">
        <f t="shared" si="2693"/>
        <v>0</v>
      </c>
      <c r="EO357" s="1058">
        <f t="shared" si="2694"/>
        <v>0</v>
      </c>
      <c r="EP357" s="1058">
        <f t="shared" si="2695"/>
        <v>0</v>
      </c>
      <c r="EQ357" s="1058">
        <f t="shared" si="2696"/>
        <v>0</v>
      </c>
      <c r="ER357" s="1058">
        <f t="shared" si="2697"/>
        <v>0</v>
      </c>
      <c r="ES357" s="1058">
        <f t="shared" si="2698"/>
        <v>0</v>
      </c>
      <c r="ET357" s="1058">
        <f t="shared" si="2699"/>
        <v>0</v>
      </c>
      <c r="EU357" s="1058">
        <f t="shared" si="2700"/>
        <v>0</v>
      </c>
      <c r="EV357" s="1058">
        <f t="shared" si="2701"/>
        <v>0</v>
      </c>
      <c r="EW357" s="1058">
        <f t="shared" si="2702"/>
        <v>0</v>
      </c>
      <c r="EX357" s="1058">
        <f t="shared" si="2703"/>
        <v>0</v>
      </c>
      <c r="EY357" s="1058">
        <f t="shared" si="2704"/>
        <v>0</v>
      </c>
      <c r="EZ357" s="1058">
        <f t="shared" si="2705"/>
        <v>0</v>
      </c>
      <c r="FA357" s="1058">
        <f t="shared" si="2706"/>
        <v>0</v>
      </c>
      <c r="FB357" s="1058">
        <f t="shared" si="2707"/>
        <v>0</v>
      </c>
      <c r="FC357" s="1058">
        <f t="shared" si="2708"/>
        <v>0</v>
      </c>
      <c r="FD357" s="1058">
        <f t="shared" si="2709"/>
        <v>0</v>
      </c>
      <c r="FE357" s="1058">
        <f t="shared" si="2710"/>
        <v>0</v>
      </c>
      <c r="FF357" s="1058">
        <f t="shared" si="2711"/>
        <v>0</v>
      </c>
      <c r="FG357" s="1058">
        <f t="shared" si="2712"/>
        <v>0</v>
      </c>
      <c r="FH357" s="1058">
        <f t="shared" si="2713"/>
        <v>0</v>
      </c>
      <c r="FI357" s="1058">
        <f t="shared" si="2714"/>
        <v>0</v>
      </c>
      <c r="FJ357" s="1058">
        <f t="shared" si="2715"/>
        <v>0</v>
      </c>
      <c r="FK357" s="1058">
        <f t="shared" si="2716"/>
        <v>0</v>
      </c>
      <c r="FL357" s="1058">
        <f t="shared" si="2717"/>
        <v>0</v>
      </c>
      <c r="FM357" s="1058">
        <f t="shared" si="2718"/>
        <v>0</v>
      </c>
      <c r="FN357" s="1058">
        <f t="shared" si="2719"/>
        <v>0</v>
      </c>
      <c r="FO357" s="1059">
        <f t="shared" si="2720"/>
        <v>0</v>
      </c>
      <c r="FP357" s="1058">
        <f t="shared" si="2721"/>
        <v>0</v>
      </c>
      <c r="FQ357" s="1058">
        <f t="shared" si="2722"/>
        <v>0</v>
      </c>
      <c r="FR357" s="1058">
        <f t="shared" si="2723"/>
        <v>0</v>
      </c>
      <c r="FS357" s="1058">
        <f t="shared" si="2724"/>
        <v>0</v>
      </c>
      <c r="FT357" s="1058">
        <f t="shared" si="2725"/>
        <v>0</v>
      </c>
      <c r="FU357" s="1058">
        <f t="shared" si="2726"/>
        <v>0</v>
      </c>
      <c r="FV357" s="1058">
        <f t="shared" si="2727"/>
        <v>0</v>
      </c>
      <c r="FW357" s="1058">
        <f t="shared" si="2728"/>
        <v>0</v>
      </c>
      <c r="FX357" s="1058">
        <f t="shared" si="2729"/>
        <v>0</v>
      </c>
      <c r="FY357" s="1058">
        <f t="shared" si="2730"/>
        <v>0</v>
      </c>
      <c r="FZ357" s="1058">
        <f t="shared" si="2731"/>
        <v>0</v>
      </c>
      <c r="GA357" s="1058">
        <f t="shared" si="2732"/>
        <v>0</v>
      </c>
      <c r="GB357" s="1058">
        <f t="shared" si="2733"/>
        <v>0</v>
      </c>
      <c r="GC357" s="1058">
        <f t="shared" si="2734"/>
        <v>0</v>
      </c>
      <c r="GE357" s="1058">
        <v>0</v>
      </c>
      <c r="GF357" s="1058">
        <v>0</v>
      </c>
      <c r="GG357" s="424"/>
      <c r="GH357" s="424"/>
      <c r="GI357" s="424"/>
      <c r="GJ357" s="424"/>
      <c r="GL357" s="559"/>
      <c r="GM357" s="559"/>
      <c r="GN357" s="406"/>
      <c r="GO357" s="406"/>
      <c r="GP357" s="406"/>
      <c r="GQ357" s="406"/>
      <c r="GR357" s="406"/>
    </row>
    <row r="358" spans="1:200" ht="24.95" customHeight="1" x14ac:dyDescent="0.45">
      <c r="A358" s="424"/>
      <c r="B358" s="959"/>
      <c r="C358" s="959"/>
      <c r="D358" s="764"/>
      <c r="E358" s="424"/>
      <c r="F358" s="424"/>
      <c r="G358" s="424"/>
      <c r="H358" s="424"/>
      <c r="I358" s="424"/>
      <c r="J358" s="541"/>
      <c r="K358" s="424"/>
      <c r="L358" s="424"/>
      <c r="M358" s="608">
        <f t="shared" si="2876"/>
        <v>0</v>
      </c>
      <c r="N358" s="70"/>
      <c r="O358" s="852"/>
      <c r="P358" s="866"/>
      <c r="Q358" s="852"/>
      <c r="R358" s="866"/>
      <c r="S358" s="852"/>
      <c r="T358" s="866"/>
      <c r="U358" s="867"/>
      <c r="V358" s="866"/>
      <c r="W358" s="867"/>
      <c r="X358" s="852"/>
      <c r="Y358" s="852"/>
      <c r="Z358" s="866"/>
      <c r="AA358" s="867"/>
      <c r="AB358" s="866"/>
      <c r="AC358" s="852"/>
      <c r="AD358" s="866"/>
      <c r="AE358" s="855"/>
      <c r="AF358" s="866"/>
      <c r="AG358" s="867"/>
      <c r="AH358" s="866"/>
      <c r="AI358" s="867"/>
      <c r="AJ358" s="866"/>
      <c r="AK358" s="867"/>
      <c r="AL358" s="866"/>
      <c r="AM358" s="852"/>
      <c r="AN358" s="866"/>
      <c r="AO358" s="867"/>
      <c r="AP358" s="866"/>
      <c r="AQ358" s="852"/>
      <c r="AR358" s="866"/>
      <c r="AS358" s="852"/>
      <c r="AT358" s="866"/>
      <c r="AU358" s="867"/>
      <c r="AV358" s="866"/>
      <c r="AW358" s="867"/>
      <c r="AX358" s="866"/>
      <c r="AY358" s="867"/>
      <c r="AZ358" s="866"/>
      <c r="BA358" s="867"/>
      <c r="BB358" s="866"/>
      <c r="BC358" s="867"/>
      <c r="BD358" s="866"/>
      <c r="BE358" s="867"/>
      <c r="BF358" s="867"/>
      <c r="BG358" s="867">
        <f t="shared" si="2877"/>
        <v>0</v>
      </c>
      <c r="BH358" s="84"/>
      <c r="BI358" s="424"/>
      <c r="BJ358" s="49"/>
      <c r="BK358" s="49"/>
      <c r="BL358" s="49"/>
      <c r="BM358" s="424"/>
      <c r="BN358" s="959"/>
      <c r="BO358" s="959"/>
      <c r="BP358" s="764"/>
      <c r="BQ358" s="424"/>
      <c r="BR358" s="424"/>
      <c r="BS358" s="424"/>
      <c r="BT358" s="424"/>
      <c r="BU358" s="424"/>
      <c r="BV358" s="541"/>
      <c r="BW358" s="541"/>
      <c r="BX358" s="424"/>
      <c r="BY358" s="608">
        <f t="shared" si="2878"/>
        <v>0</v>
      </c>
      <c r="BZ358" s="70"/>
      <c r="CA358" s="767"/>
      <c r="CB358" s="796"/>
      <c r="CC358" s="767"/>
      <c r="CD358" s="796"/>
      <c r="CE358" s="767"/>
      <c r="CF358" s="780"/>
      <c r="CG358" s="612"/>
      <c r="CH358" s="780"/>
      <c r="CI358" s="612"/>
      <c r="CJ358" s="612"/>
      <c r="CK358" s="767"/>
      <c r="CL358" s="780"/>
      <c r="CM358" s="612"/>
      <c r="CN358" s="780"/>
      <c r="CO358" s="767"/>
      <c r="CP358" s="780"/>
      <c r="CQ358" s="770"/>
      <c r="CR358" s="780"/>
      <c r="CS358" s="612"/>
      <c r="CT358" s="780"/>
      <c r="CU358" s="612"/>
      <c r="CV358" s="780"/>
      <c r="CW358" s="612"/>
      <c r="CX358" s="780"/>
      <c r="CY358" s="767"/>
      <c r="CZ358" s="780"/>
      <c r="DA358" s="612"/>
      <c r="DB358" s="780"/>
      <c r="DC358" s="767"/>
      <c r="DD358" s="780"/>
      <c r="DE358" s="612"/>
      <c r="DF358" s="780"/>
      <c r="DG358" s="612"/>
      <c r="DH358" s="780"/>
      <c r="DI358" s="612"/>
      <c r="DJ358" s="780"/>
      <c r="DK358" s="612"/>
      <c r="DL358" s="780"/>
      <c r="DM358" s="612"/>
      <c r="DN358" s="780"/>
      <c r="DO358" s="612"/>
      <c r="DP358" s="780"/>
      <c r="DQ358" s="612"/>
      <c r="DR358" s="612"/>
      <c r="DS358" s="612">
        <f t="shared" si="2879"/>
        <v>0</v>
      </c>
      <c r="DT358" s="84"/>
      <c r="DU358" s="424"/>
      <c r="DV358" s="424"/>
      <c r="DW358" s="424"/>
      <c r="DX358" s="424"/>
      <c r="DY358" s="424"/>
      <c r="DZ358" s="959"/>
      <c r="EA358" s="959"/>
      <c r="EB358" s="764"/>
      <c r="EC358" s="424"/>
      <c r="ED358" s="424"/>
      <c r="EE358" s="424"/>
      <c r="EF358" s="424"/>
      <c r="EG358" s="424"/>
      <c r="EH358" s="424"/>
      <c r="EI358" s="424"/>
      <c r="EJ358" s="429">
        <f t="shared" si="2689"/>
        <v>0</v>
      </c>
      <c r="EK358" s="429">
        <f t="shared" si="2690"/>
        <v>0</v>
      </c>
      <c r="EL358" s="429">
        <f t="shared" si="2691"/>
        <v>0</v>
      </c>
      <c r="EM358" s="1058">
        <f t="shared" si="2692"/>
        <v>0</v>
      </c>
      <c r="EN358" s="1058">
        <f t="shared" si="2693"/>
        <v>0</v>
      </c>
      <c r="EO358" s="1058">
        <f t="shared" si="2694"/>
        <v>0</v>
      </c>
      <c r="EP358" s="1058">
        <f t="shared" si="2695"/>
        <v>0</v>
      </c>
      <c r="EQ358" s="1058">
        <f t="shared" si="2696"/>
        <v>0</v>
      </c>
      <c r="ER358" s="1058">
        <f t="shared" si="2697"/>
        <v>0</v>
      </c>
      <c r="ES358" s="1058">
        <f t="shared" si="2698"/>
        <v>0</v>
      </c>
      <c r="ET358" s="1058">
        <f t="shared" si="2699"/>
        <v>0</v>
      </c>
      <c r="EU358" s="1058">
        <f t="shared" si="2700"/>
        <v>0</v>
      </c>
      <c r="EV358" s="1058">
        <f t="shared" si="2701"/>
        <v>0</v>
      </c>
      <c r="EW358" s="1058">
        <f t="shared" si="2702"/>
        <v>0</v>
      </c>
      <c r="EX358" s="1058">
        <f t="shared" si="2703"/>
        <v>0</v>
      </c>
      <c r="EY358" s="1058">
        <f t="shared" si="2704"/>
        <v>0</v>
      </c>
      <c r="EZ358" s="1058">
        <f t="shared" si="2705"/>
        <v>0</v>
      </c>
      <c r="FA358" s="1058">
        <f t="shared" si="2706"/>
        <v>0</v>
      </c>
      <c r="FB358" s="1058">
        <f t="shared" si="2707"/>
        <v>0</v>
      </c>
      <c r="FC358" s="1058">
        <f t="shared" si="2708"/>
        <v>0</v>
      </c>
      <c r="FD358" s="1058">
        <f t="shared" si="2709"/>
        <v>0</v>
      </c>
      <c r="FE358" s="1058">
        <f t="shared" si="2710"/>
        <v>0</v>
      </c>
      <c r="FF358" s="1058">
        <f t="shared" si="2711"/>
        <v>0</v>
      </c>
      <c r="FG358" s="1058">
        <f t="shared" si="2712"/>
        <v>0</v>
      </c>
      <c r="FH358" s="1058">
        <f t="shared" si="2713"/>
        <v>0</v>
      </c>
      <c r="FI358" s="1058">
        <f t="shared" si="2714"/>
        <v>0</v>
      </c>
      <c r="FJ358" s="1058">
        <f t="shared" si="2715"/>
        <v>0</v>
      </c>
      <c r="FK358" s="1058">
        <f t="shared" si="2716"/>
        <v>0</v>
      </c>
      <c r="FL358" s="1058">
        <f t="shared" si="2717"/>
        <v>0</v>
      </c>
      <c r="FM358" s="1058">
        <f t="shared" si="2718"/>
        <v>0</v>
      </c>
      <c r="FN358" s="1058">
        <f t="shared" si="2719"/>
        <v>0</v>
      </c>
      <c r="FO358" s="1059">
        <f t="shared" si="2720"/>
        <v>0</v>
      </c>
      <c r="FP358" s="1058">
        <f t="shared" si="2721"/>
        <v>0</v>
      </c>
      <c r="FQ358" s="1058">
        <f t="shared" si="2722"/>
        <v>0</v>
      </c>
      <c r="FR358" s="1058">
        <f t="shared" si="2723"/>
        <v>0</v>
      </c>
      <c r="FS358" s="1058">
        <f t="shared" si="2724"/>
        <v>0</v>
      </c>
      <c r="FT358" s="1058">
        <f t="shared" si="2725"/>
        <v>0</v>
      </c>
      <c r="FU358" s="1058">
        <f t="shared" si="2726"/>
        <v>0</v>
      </c>
      <c r="FV358" s="1058">
        <f t="shared" si="2727"/>
        <v>0</v>
      </c>
      <c r="FW358" s="1058">
        <f t="shared" si="2728"/>
        <v>0</v>
      </c>
      <c r="FX358" s="1058">
        <f t="shared" si="2729"/>
        <v>0</v>
      </c>
      <c r="FY358" s="1058">
        <f t="shared" si="2730"/>
        <v>0</v>
      </c>
      <c r="FZ358" s="1058">
        <f t="shared" si="2731"/>
        <v>0</v>
      </c>
      <c r="GA358" s="1058">
        <f t="shared" si="2732"/>
        <v>0</v>
      </c>
      <c r="GB358" s="1058">
        <f t="shared" si="2733"/>
        <v>0</v>
      </c>
      <c r="GC358" s="1058">
        <f t="shared" si="2734"/>
        <v>0</v>
      </c>
      <c r="GE358" s="1058">
        <v>0</v>
      </c>
      <c r="GF358" s="1058">
        <v>0</v>
      </c>
      <c r="GG358" s="424"/>
      <c r="GH358" s="424"/>
      <c r="GI358" s="424"/>
      <c r="GJ358" s="424"/>
      <c r="GL358" s="559"/>
      <c r="GM358" s="559"/>
      <c r="GN358" s="406"/>
      <c r="GO358" s="406"/>
      <c r="GP358" s="406"/>
      <c r="GQ358" s="406"/>
      <c r="GR358" s="406"/>
    </row>
    <row r="359" spans="1:200" ht="24.95" customHeight="1" x14ac:dyDescent="0.45">
      <c r="A359" s="424"/>
      <c r="B359" s="959"/>
      <c r="C359" s="959"/>
      <c r="D359" s="764"/>
      <c r="E359" s="424"/>
      <c r="F359" s="424"/>
      <c r="G359" s="424"/>
      <c r="H359" s="424"/>
      <c r="I359" s="424"/>
      <c r="J359" s="541"/>
      <c r="K359" s="424"/>
      <c r="L359" s="424"/>
      <c r="M359" s="608">
        <f t="shared" si="2876"/>
        <v>0</v>
      </c>
      <c r="N359" s="70"/>
      <c r="O359" s="852"/>
      <c r="P359" s="866"/>
      <c r="Q359" s="852"/>
      <c r="R359" s="866"/>
      <c r="S359" s="852"/>
      <c r="T359" s="866"/>
      <c r="U359" s="867"/>
      <c r="V359" s="866"/>
      <c r="W359" s="867"/>
      <c r="X359" s="852"/>
      <c r="Y359" s="852"/>
      <c r="Z359" s="866"/>
      <c r="AA359" s="867"/>
      <c r="AB359" s="866"/>
      <c r="AC359" s="852"/>
      <c r="AD359" s="866"/>
      <c r="AE359" s="855"/>
      <c r="AF359" s="866"/>
      <c r="AG359" s="867"/>
      <c r="AH359" s="866"/>
      <c r="AI359" s="867"/>
      <c r="AJ359" s="866"/>
      <c r="AK359" s="867"/>
      <c r="AL359" s="866"/>
      <c r="AM359" s="852"/>
      <c r="AN359" s="866"/>
      <c r="AO359" s="867"/>
      <c r="AP359" s="866"/>
      <c r="AQ359" s="852"/>
      <c r="AR359" s="866"/>
      <c r="AS359" s="852"/>
      <c r="AT359" s="866"/>
      <c r="AU359" s="867"/>
      <c r="AV359" s="866"/>
      <c r="AW359" s="867"/>
      <c r="AX359" s="866"/>
      <c r="AY359" s="867"/>
      <c r="AZ359" s="866"/>
      <c r="BA359" s="867"/>
      <c r="BB359" s="866"/>
      <c r="BC359" s="867"/>
      <c r="BD359" s="866"/>
      <c r="BE359" s="867"/>
      <c r="BF359" s="867"/>
      <c r="BG359" s="867">
        <f t="shared" si="2877"/>
        <v>0</v>
      </c>
      <c r="BH359" s="84"/>
      <c r="BI359" s="424"/>
      <c r="BJ359" s="49"/>
      <c r="BK359" s="49"/>
      <c r="BL359" s="49"/>
      <c r="BM359" s="424"/>
      <c r="BN359" s="959"/>
      <c r="BO359" s="959"/>
      <c r="BP359" s="764"/>
      <c r="BQ359" s="424"/>
      <c r="BR359" s="424"/>
      <c r="BS359" s="424"/>
      <c r="BT359" s="424"/>
      <c r="BU359" s="424"/>
      <c r="BV359" s="541"/>
      <c r="BW359" s="541"/>
      <c r="BX359" s="424"/>
      <c r="BY359" s="608">
        <f t="shared" si="2878"/>
        <v>0</v>
      </c>
      <c r="BZ359" s="70"/>
      <c r="CA359" s="767"/>
      <c r="CB359" s="796"/>
      <c r="CC359" s="767"/>
      <c r="CD359" s="796"/>
      <c r="CE359" s="767"/>
      <c r="CF359" s="780"/>
      <c r="CG359" s="612"/>
      <c r="CH359" s="780"/>
      <c r="CI359" s="612"/>
      <c r="CJ359" s="612"/>
      <c r="CK359" s="767"/>
      <c r="CL359" s="780"/>
      <c r="CM359" s="612"/>
      <c r="CN359" s="780"/>
      <c r="CO359" s="767"/>
      <c r="CP359" s="780"/>
      <c r="CQ359" s="770"/>
      <c r="CR359" s="780"/>
      <c r="CS359" s="612"/>
      <c r="CT359" s="780"/>
      <c r="CU359" s="612"/>
      <c r="CV359" s="780"/>
      <c r="CW359" s="612"/>
      <c r="CX359" s="780"/>
      <c r="CY359" s="767"/>
      <c r="CZ359" s="780"/>
      <c r="DA359" s="612"/>
      <c r="DB359" s="780"/>
      <c r="DC359" s="767"/>
      <c r="DD359" s="780"/>
      <c r="DE359" s="612"/>
      <c r="DF359" s="780"/>
      <c r="DG359" s="612"/>
      <c r="DH359" s="780"/>
      <c r="DI359" s="612"/>
      <c r="DJ359" s="780"/>
      <c r="DK359" s="612"/>
      <c r="DL359" s="780"/>
      <c r="DM359" s="612"/>
      <c r="DN359" s="780"/>
      <c r="DO359" s="612"/>
      <c r="DP359" s="780"/>
      <c r="DQ359" s="612"/>
      <c r="DR359" s="612"/>
      <c r="DS359" s="612">
        <f t="shared" si="2879"/>
        <v>0</v>
      </c>
      <c r="DT359" s="84"/>
      <c r="DU359" s="424"/>
      <c r="DV359" s="424"/>
      <c r="DW359" s="424"/>
      <c r="DX359" s="424"/>
      <c r="DY359" s="424"/>
      <c r="DZ359" s="959"/>
      <c r="EA359" s="959"/>
      <c r="EB359" s="764"/>
      <c r="EC359" s="424"/>
      <c r="ED359" s="424"/>
      <c r="EE359" s="424"/>
      <c r="EF359" s="424"/>
      <c r="EG359" s="424"/>
      <c r="EH359" s="424"/>
      <c r="EI359" s="424"/>
      <c r="EJ359" s="429">
        <f t="shared" si="2689"/>
        <v>0</v>
      </c>
      <c r="EK359" s="429">
        <f t="shared" si="2690"/>
        <v>0</v>
      </c>
      <c r="EL359" s="429">
        <f t="shared" si="2691"/>
        <v>0</v>
      </c>
      <c r="EM359" s="1058">
        <f t="shared" si="2692"/>
        <v>0</v>
      </c>
      <c r="EN359" s="1058">
        <f t="shared" si="2693"/>
        <v>0</v>
      </c>
      <c r="EO359" s="1058">
        <f t="shared" si="2694"/>
        <v>0</v>
      </c>
      <c r="EP359" s="1058">
        <f t="shared" si="2695"/>
        <v>0</v>
      </c>
      <c r="EQ359" s="1058">
        <f t="shared" si="2696"/>
        <v>0</v>
      </c>
      <c r="ER359" s="1058">
        <f t="shared" si="2697"/>
        <v>0</v>
      </c>
      <c r="ES359" s="1058">
        <f t="shared" si="2698"/>
        <v>0</v>
      </c>
      <c r="ET359" s="1058">
        <f t="shared" si="2699"/>
        <v>0</v>
      </c>
      <c r="EU359" s="1058">
        <f t="shared" si="2700"/>
        <v>0</v>
      </c>
      <c r="EV359" s="1058">
        <f t="shared" si="2701"/>
        <v>0</v>
      </c>
      <c r="EW359" s="1058">
        <f t="shared" si="2702"/>
        <v>0</v>
      </c>
      <c r="EX359" s="1058">
        <f t="shared" si="2703"/>
        <v>0</v>
      </c>
      <c r="EY359" s="1058">
        <f t="shared" si="2704"/>
        <v>0</v>
      </c>
      <c r="EZ359" s="1058">
        <f t="shared" si="2705"/>
        <v>0</v>
      </c>
      <c r="FA359" s="1058">
        <f t="shared" si="2706"/>
        <v>0</v>
      </c>
      <c r="FB359" s="1058">
        <f t="shared" si="2707"/>
        <v>0</v>
      </c>
      <c r="FC359" s="1058">
        <f t="shared" si="2708"/>
        <v>0</v>
      </c>
      <c r="FD359" s="1058">
        <f t="shared" si="2709"/>
        <v>0</v>
      </c>
      <c r="FE359" s="1058">
        <f t="shared" si="2710"/>
        <v>0</v>
      </c>
      <c r="FF359" s="1058">
        <f t="shared" si="2711"/>
        <v>0</v>
      </c>
      <c r="FG359" s="1058">
        <f t="shared" si="2712"/>
        <v>0</v>
      </c>
      <c r="FH359" s="1058">
        <f t="shared" si="2713"/>
        <v>0</v>
      </c>
      <c r="FI359" s="1058">
        <f t="shared" si="2714"/>
        <v>0</v>
      </c>
      <c r="FJ359" s="1058">
        <f t="shared" si="2715"/>
        <v>0</v>
      </c>
      <c r="FK359" s="1058">
        <f t="shared" si="2716"/>
        <v>0</v>
      </c>
      <c r="FL359" s="1058">
        <f t="shared" si="2717"/>
        <v>0</v>
      </c>
      <c r="FM359" s="1058">
        <f t="shared" si="2718"/>
        <v>0</v>
      </c>
      <c r="FN359" s="1058">
        <f t="shared" si="2719"/>
        <v>0</v>
      </c>
      <c r="FO359" s="1059">
        <f t="shared" si="2720"/>
        <v>0</v>
      </c>
      <c r="FP359" s="1058">
        <f t="shared" si="2721"/>
        <v>0</v>
      </c>
      <c r="FQ359" s="1058">
        <f t="shared" si="2722"/>
        <v>0</v>
      </c>
      <c r="FR359" s="1058">
        <f t="shared" si="2723"/>
        <v>0</v>
      </c>
      <c r="FS359" s="1058">
        <f t="shared" si="2724"/>
        <v>0</v>
      </c>
      <c r="FT359" s="1058">
        <f t="shared" si="2725"/>
        <v>0</v>
      </c>
      <c r="FU359" s="1058">
        <f t="shared" si="2726"/>
        <v>0</v>
      </c>
      <c r="FV359" s="1058">
        <f t="shared" si="2727"/>
        <v>0</v>
      </c>
      <c r="FW359" s="1058">
        <f t="shared" si="2728"/>
        <v>0</v>
      </c>
      <c r="FX359" s="1058">
        <f t="shared" si="2729"/>
        <v>0</v>
      </c>
      <c r="FY359" s="1058">
        <f t="shared" si="2730"/>
        <v>0</v>
      </c>
      <c r="FZ359" s="1058">
        <f t="shared" si="2731"/>
        <v>0</v>
      </c>
      <c r="GA359" s="1058">
        <f t="shared" si="2732"/>
        <v>0</v>
      </c>
      <c r="GB359" s="1058">
        <f t="shared" si="2733"/>
        <v>0</v>
      </c>
      <c r="GC359" s="1058">
        <f t="shared" si="2734"/>
        <v>0</v>
      </c>
      <c r="GE359" s="1058">
        <v>0</v>
      </c>
      <c r="GF359" s="1058">
        <v>0</v>
      </c>
      <c r="GG359" s="424"/>
      <c r="GH359" s="424"/>
      <c r="GI359" s="424"/>
      <c r="GJ359" s="424"/>
      <c r="GL359" s="559"/>
      <c r="GM359" s="559"/>
      <c r="GN359" s="406"/>
      <c r="GO359" s="406"/>
      <c r="GP359" s="406"/>
      <c r="GQ359" s="406"/>
      <c r="GR359" s="406"/>
    </row>
    <row r="360" spans="1:200" ht="24.95" customHeight="1" x14ac:dyDescent="0.45">
      <c r="A360" s="424"/>
      <c r="B360" s="959"/>
      <c r="C360" s="959"/>
      <c r="D360" s="764"/>
      <c r="E360" s="424"/>
      <c r="F360" s="424"/>
      <c r="G360" s="424"/>
      <c r="H360" s="424"/>
      <c r="I360" s="424"/>
      <c r="J360" s="541"/>
      <c r="K360" s="424"/>
      <c r="L360" s="424"/>
      <c r="M360" s="608">
        <f t="shared" si="2876"/>
        <v>0</v>
      </c>
      <c r="N360" s="70"/>
      <c r="O360" s="852"/>
      <c r="P360" s="866"/>
      <c r="Q360" s="852"/>
      <c r="R360" s="866"/>
      <c r="S360" s="852"/>
      <c r="T360" s="866"/>
      <c r="U360" s="867"/>
      <c r="V360" s="866"/>
      <c r="W360" s="867"/>
      <c r="X360" s="852"/>
      <c r="Y360" s="852"/>
      <c r="Z360" s="866"/>
      <c r="AA360" s="867"/>
      <c r="AB360" s="866"/>
      <c r="AC360" s="852"/>
      <c r="AD360" s="866"/>
      <c r="AE360" s="855"/>
      <c r="AF360" s="866"/>
      <c r="AG360" s="867"/>
      <c r="AH360" s="866"/>
      <c r="AI360" s="867"/>
      <c r="AJ360" s="866"/>
      <c r="AK360" s="867"/>
      <c r="AL360" s="866"/>
      <c r="AM360" s="852"/>
      <c r="AN360" s="866"/>
      <c r="AO360" s="867"/>
      <c r="AP360" s="866"/>
      <c r="AQ360" s="852"/>
      <c r="AR360" s="866"/>
      <c r="AS360" s="852"/>
      <c r="AT360" s="866"/>
      <c r="AU360" s="867"/>
      <c r="AV360" s="866"/>
      <c r="AW360" s="867"/>
      <c r="AX360" s="866"/>
      <c r="AY360" s="867"/>
      <c r="AZ360" s="866"/>
      <c r="BA360" s="867"/>
      <c r="BB360" s="866"/>
      <c r="BC360" s="867"/>
      <c r="BD360" s="866"/>
      <c r="BE360" s="867"/>
      <c r="BF360" s="867"/>
      <c r="BG360" s="867">
        <f t="shared" si="2877"/>
        <v>0</v>
      </c>
      <c r="BH360" s="84"/>
      <c r="BI360" s="424"/>
      <c r="BJ360" s="49"/>
      <c r="BK360" s="49"/>
      <c r="BL360" s="49"/>
      <c r="BM360" s="424"/>
      <c r="BN360" s="959"/>
      <c r="BO360" s="959"/>
      <c r="BP360" s="764"/>
      <c r="BQ360" s="424"/>
      <c r="BR360" s="424"/>
      <c r="BS360" s="424"/>
      <c r="BT360" s="424"/>
      <c r="BU360" s="424"/>
      <c r="BV360" s="541"/>
      <c r="BW360" s="541"/>
      <c r="BX360" s="424"/>
      <c r="BY360" s="608">
        <f t="shared" si="2878"/>
        <v>0</v>
      </c>
      <c r="BZ360" s="70"/>
      <c r="CA360" s="767"/>
      <c r="CB360" s="796"/>
      <c r="CC360" s="767"/>
      <c r="CD360" s="796"/>
      <c r="CE360" s="767"/>
      <c r="CF360" s="780"/>
      <c r="CG360" s="612"/>
      <c r="CH360" s="780"/>
      <c r="CI360" s="612"/>
      <c r="CJ360" s="612"/>
      <c r="CK360" s="767"/>
      <c r="CL360" s="780"/>
      <c r="CM360" s="612"/>
      <c r="CN360" s="780"/>
      <c r="CO360" s="767"/>
      <c r="CP360" s="780"/>
      <c r="CQ360" s="770"/>
      <c r="CR360" s="780"/>
      <c r="CS360" s="612"/>
      <c r="CT360" s="780"/>
      <c r="CU360" s="612"/>
      <c r="CV360" s="780"/>
      <c r="CW360" s="612"/>
      <c r="CX360" s="780"/>
      <c r="CY360" s="767"/>
      <c r="CZ360" s="780"/>
      <c r="DA360" s="612"/>
      <c r="DB360" s="780"/>
      <c r="DC360" s="767"/>
      <c r="DD360" s="780"/>
      <c r="DE360" s="612"/>
      <c r="DF360" s="780"/>
      <c r="DG360" s="612"/>
      <c r="DH360" s="780"/>
      <c r="DI360" s="612"/>
      <c r="DJ360" s="780"/>
      <c r="DK360" s="612"/>
      <c r="DL360" s="780"/>
      <c r="DM360" s="612"/>
      <c r="DN360" s="780"/>
      <c r="DO360" s="612"/>
      <c r="DP360" s="780"/>
      <c r="DQ360" s="612"/>
      <c r="DR360" s="612"/>
      <c r="DS360" s="612">
        <f t="shared" si="2879"/>
        <v>0</v>
      </c>
      <c r="DT360" s="84"/>
      <c r="DU360" s="424"/>
      <c r="DV360" s="424"/>
      <c r="DW360" s="424"/>
      <c r="DX360" s="424"/>
      <c r="DY360" s="424"/>
      <c r="DZ360" s="959"/>
      <c r="EA360" s="959"/>
      <c r="EB360" s="764"/>
      <c r="EC360" s="424"/>
      <c r="ED360" s="424"/>
      <c r="EE360" s="424"/>
      <c r="EF360" s="424"/>
      <c r="EG360" s="424"/>
      <c r="EH360" s="424"/>
      <c r="EI360" s="424"/>
      <c r="EJ360" s="429">
        <f t="shared" si="2689"/>
        <v>0</v>
      </c>
      <c r="EK360" s="429">
        <f t="shared" si="2690"/>
        <v>0</v>
      </c>
      <c r="EL360" s="429">
        <f t="shared" si="2691"/>
        <v>0</v>
      </c>
      <c r="EM360" s="1058">
        <f t="shared" si="2692"/>
        <v>0</v>
      </c>
      <c r="EN360" s="1058">
        <f t="shared" si="2693"/>
        <v>0</v>
      </c>
      <c r="EO360" s="1058">
        <f t="shared" si="2694"/>
        <v>0</v>
      </c>
      <c r="EP360" s="1058">
        <f t="shared" si="2695"/>
        <v>0</v>
      </c>
      <c r="EQ360" s="1058">
        <f t="shared" si="2696"/>
        <v>0</v>
      </c>
      <c r="ER360" s="1058">
        <f t="shared" si="2697"/>
        <v>0</v>
      </c>
      <c r="ES360" s="1058">
        <f t="shared" si="2698"/>
        <v>0</v>
      </c>
      <c r="ET360" s="1058">
        <f t="shared" si="2699"/>
        <v>0</v>
      </c>
      <c r="EU360" s="1058">
        <f t="shared" si="2700"/>
        <v>0</v>
      </c>
      <c r="EV360" s="1058">
        <f t="shared" si="2701"/>
        <v>0</v>
      </c>
      <c r="EW360" s="1058">
        <f t="shared" si="2702"/>
        <v>0</v>
      </c>
      <c r="EX360" s="1058">
        <f t="shared" si="2703"/>
        <v>0</v>
      </c>
      <c r="EY360" s="1058">
        <f t="shared" si="2704"/>
        <v>0</v>
      </c>
      <c r="EZ360" s="1058">
        <f t="shared" si="2705"/>
        <v>0</v>
      </c>
      <c r="FA360" s="1058">
        <f t="shared" si="2706"/>
        <v>0</v>
      </c>
      <c r="FB360" s="1058">
        <f t="shared" si="2707"/>
        <v>0</v>
      </c>
      <c r="FC360" s="1058">
        <f t="shared" si="2708"/>
        <v>0</v>
      </c>
      <c r="FD360" s="1058">
        <f t="shared" si="2709"/>
        <v>0</v>
      </c>
      <c r="FE360" s="1058">
        <f t="shared" si="2710"/>
        <v>0</v>
      </c>
      <c r="FF360" s="1058">
        <f t="shared" si="2711"/>
        <v>0</v>
      </c>
      <c r="FG360" s="1058">
        <f t="shared" si="2712"/>
        <v>0</v>
      </c>
      <c r="FH360" s="1058">
        <f t="shared" si="2713"/>
        <v>0</v>
      </c>
      <c r="FI360" s="1058">
        <f t="shared" si="2714"/>
        <v>0</v>
      </c>
      <c r="FJ360" s="1058">
        <f t="shared" si="2715"/>
        <v>0</v>
      </c>
      <c r="FK360" s="1058">
        <f t="shared" si="2716"/>
        <v>0</v>
      </c>
      <c r="FL360" s="1058">
        <f t="shared" si="2717"/>
        <v>0</v>
      </c>
      <c r="FM360" s="1058">
        <f t="shared" si="2718"/>
        <v>0</v>
      </c>
      <c r="FN360" s="1058">
        <f t="shared" si="2719"/>
        <v>0</v>
      </c>
      <c r="FO360" s="1059">
        <f t="shared" si="2720"/>
        <v>0</v>
      </c>
      <c r="FP360" s="1058">
        <f t="shared" si="2721"/>
        <v>0</v>
      </c>
      <c r="FQ360" s="1058">
        <f t="shared" si="2722"/>
        <v>0</v>
      </c>
      <c r="FR360" s="1058">
        <f t="shared" si="2723"/>
        <v>0</v>
      </c>
      <c r="FS360" s="1058">
        <f t="shared" si="2724"/>
        <v>0</v>
      </c>
      <c r="FT360" s="1058">
        <f t="shared" si="2725"/>
        <v>0</v>
      </c>
      <c r="FU360" s="1058">
        <f t="shared" si="2726"/>
        <v>0</v>
      </c>
      <c r="FV360" s="1058">
        <f t="shared" si="2727"/>
        <v>0</v>
      </c>
      <c r="FW360" s="1058">
        <f t="shared" si="2728"/>
        <v>0</v>
      </c>
      <c r="FX360" s="1058">
        <f t="shared" si="2729"/>
        <v>0</v>
      </c>
      <c r="FY360" s="1058">
        <f t="shared" si="2730"/>
        <v>0</v>
      </c>
      <c r="FZ360" s="1058">
        <f t="shared" si="2731"/>
        <v>0</v>
      </c>
      <c r="GA360" s="1058">
        <f t="shared" si="2732"/>
        <v>0</v>
      </c>
      <c r="GB360" s="1058">
        <f t="shared" si="2733"/>
        <v>0</v>
      </c>
      <c r="GC360" s="1058">
        <f t="shared" si="2734"/>
        <v>0</v>
      </c>
      <c r="GE360" s="1058">
        <v>0</v>
      </c>
      <c r="GF360" s="1058">
        <v>0</v>
      </c>
      <c r="GG360" s="424"/>
      <c r="GH360" s="424"/>
      <c r="GI360" s="424"/>
      <c r="GJ360" s="424"/>
      <c r="GL360" s="559"/>
      <c r="GM360" s="559"/>
      <c r="GN360" s="406"/>
      <c r="GO360" s="406"/>
      <c r="GP360" s="406"/>
      <c r="GQ360" s="406"/>
      <c r="GR360" s="406"/>
    </row>
    <row r="361" spans="1:200" ht="24.75" customHeight="1" x14ac:dyDescent="0.45">
      <c r="A361" s="424">
        <v>25</v>
      </c>
      <c r="B361" s="974" t="s">
        <v>674</v>
      </c>
      <c r="C361" s="975" t="s">
        <v>650</v>
      </c>
      <c r="D361" s="927">
        <v>1</v>
      </c>
      <c r="E361" s="424"/>
      <c r="F361" s="424"/>
      <c r="G361" s="424"/>
      <c r="H361" s="424"/>
      <c r="I361" s="424"/>
      <c r="J361" s="541"/>
      <c r="K361" s="424"/>
      <c r="L361" s="425">
        <f t="shared" ref="L361:N361" si="2880">SUM(L362:L373)</f>
        <v>80</v>
      </c>
      <c r="M361" s="425">
        <f t="shared" si="2880"/>
        <v>80</v>
      </c>
      <c r="N361" s="425">
        <f t="shared" si="2880"/>
        <v>30</v>
      </c>
      <c r="O361" s="765">
        <f>SUM(O362:O373)</f>
        <v>30</v>
      </c>
      <c r="P361" s="766">
        <f t="shared" ref="P361:BF361" si="2881">SUM(P362:P373)</f>
        <v>14</v>
      </c>
      <c r="Q361" s="765">
        <f t="shared" si="2881"/>
        <v>14</v>
      </c>
      <c r="R361" s="766">
        <f t="shared" si="2881"/>
        <v>36</v>
      </c>
      <c r="S361" s="765">
        <f t="shared" si="2881"/>
        <v>36</v>
      </c>
      <c r="T361" s="766">
        <f t="shared" si="2881"/>
        <v>0</v>
      </c>
      <c r="U361" s="766">
        <f t="shared" si="2881"/>
        <v>0</v>
      </c>
      <c r="V361" s="766">
        <f t="shared" si="2881"/>
        <v>0</v>
      </c>
      <c r="W361" s="766">
        <f t="shared" si="2881"/>
        <v>0</v>
      </c>
      <c r="X361" s="765">
        <f t="shared" si="2881"/>
        <v>0</v>
      </c>
      <c r="Y361" s="765">
        <f t="shared" si="2881"/>
        <v>4</v>
      </c>
      <c r="Z361" s="766">
        <f t="shared" si="2881"/>
        <v>0</v>
      </c>
      <c r="AA361" s="766">
        <f t="shared" si="2881"/>
        <v>0</v>
      </c>
      <c r="AB361" s="766">
        <f t="shared" si="2881"/>
        <v>17</v>
      </c>
      <c r="AC361" s="765">
        <f t="shared" si="2881"/>
        <v>170</v>
      </c>
      <c r="AD361" s="766">
        <f t="shared" si="2881"/>
        <v>1</v>
      </c>
      <c r="AE361" s="765">
        <f t="shared" si="2881"/>
        <v>75</v>
      </c>
      <c r="AF361" s="766">
        <f t="shared" si="2881"/>
        <v>0</v>
      </c>
      <c r="AG361" s="766">
        <f t="shared" si="2881"/>
        <v>0</v>
      </c>
      <c r="AH361" s="766">
        <f t="shared" si="2881"/>
        <v>0</v>
      </c>
      <c r="AI361" s="766">
        <f t="shared" si="2881"/>
        <v>0</v>
      </c>
      <c r="AJ361" s="766">
        <f t="shared" si="2881"/>
        <v>0</v>
      </c>
      <c r="AK361" s="766">
        <f>SUM(AK362:AK373)</f>
        <v>0</v>
      </c>
      <c r="AL361" s="766">
        <f t="shared" si="2881"/>
        <v>1</v>
      </c>
      <c r="AM361" s="765">
        <f t="shared" si="2881"/>
        <v>12</v>
      </c>
      <c r="AN361" s="766">
        <f t="shared" si="2881"/>
        <v>0</v>
      </c>
      <c r="AO361" s="766">
        <f t="shared" si="2881"/>
        <v>0</v>
      </c>
      <c r="AP361" s="766">
        <f t="shared" si="2881"/>
        <v>0</v>
      </c>
      <c r="AQ361" s="765">
        <f t="shared" si="2881"/>
        <v>0</v>
      </c>
      <c r="AR361" s="766">
        <f t="shared" si="2881"/>
        <v>0</v>
      </c>
      <c r="AS361" s="765">
        <f t="shared" si="2881"/>
        <v>0</v>
      </c>
      <c r="AT361" s="766">
        <f t="shared" si="2881"/>
        <v>1</v>
      </c>
      <c r="AU361" s="766">
        <f t="shared" si="2881"/>
        <v>2</v>
      </c>
      <c r="AV361" s="766">
        <f t="shared" si="2881"/>
        <v>0</v>
      </c>
      <c r="AW361" s="766">
        <f t="shared" si="2881"/>
        <v>0</v>
      </c>
      <c r="AX361" s="766">
        <f t="shared" si="2881"/>
        <v>0</v>
      </c>
      <c r="AY361" s="766">
        <f t="shared" si="2881"/>
        <v>0</v>
      </c>
      <c r="AZ361" s="766">
        <f t="shared" si="2881"/>
        <v>0</v>
      </c>
      <c r="BA361" s="766">
        <f t="shared" si="2881"/>
        <v>0</v>
      </c>
      <c r="BB361" s="766">
        <f t="shared" si="2881"/>
        <v>0</v>
      </c>
      <c r="BC361" s="766">
        <f t="shared" si="2881"/>
        <v>0</v>
      </c>
      <c r="BD361" s="766">
        <f t="shared" si="2881"/>
        <v>0</v>
      </c>
      <c r="BE361" s="766">
        <f t="shared" si="2881"/>
        <v>0</v>
      </c>
      <c r="BF361" s="766">
        <f t="shared" si="2881"/>
        <v>343</v>
      </c>
      <c r="BG361" s="766">
        <f>SUM(BG362:BG373)</f>
        <v>80</v>
      </c>
      <c r="BH361" s="425"/>
      <c r="BI361" s="424"/>
      <c r="BJ361" s="49"/>
      <c r="BK361" s="49"/>
      <c r="BL361" s="49"/>
      <c r="BM361" s="424">
        <v>25</v>
      </c>
      <c r="BN361" s="974" t="s">
        <v>674</v>
      </c>
      <c r="BO361" s="975" t="s">
        <v>650</v>
      </c>
      <c r="BP361" s="927">
        <v>1</v>
      </c>
      <c r="BQ361" s="424"/>
      <c r="BR361" s="424"/>
      <c r="BS361" s="424"/>
      <c r="BT361" s="424"/>
      <c r="BU361" s="424"/>
      <c r="BV361" s="541"/>
      <c r="BW361" s="541"/>
      <c r="BX361" s="425">
        <f t="shared" ref="BX361:BZ361" si="2882">SUM(BX362:BX373)</f>
        <v>182</v>
      </c>
      <c r="BY361" s="425">
        <f t="shared" si="2882"/>
        <v>182</v>
      </c>
      <c r="BZ361" s="425">
        <f t="shared" si="2882"/>
        <v>30</v>
      </c>
      <c r="CA361" s="765">
        <f>SUM(CA362:CA373)</f>
        <v>30</v>
      </c>
      <c r="CB361" s="765">
        <f t="shared" ref="CB361:DQ361" si="2883">SUM(CB362:CB373)</f>
        <v>24</v>
      </c>
      <c r="CC361" s="765">
        <f t="shared" si="2883"/>
        <v>32</v>
      </c>
      <c r="CD361" s="765">
        <f t="shared" si="2883"/>
        <v>128</v>
      </c>
      <c r="CE361" s="765">
        <f t="shared" si="2883"/>
        <v>150</v>
      </c>
      <c r="CF361" s="766">
        <f t="shared" si="2883"/>
        <v>0</v>
      </c>
      <c r="CG361" s="766">
        <f t="shared" si="2883"/>
        <v>0</v>
      </c>
      <c r="CH361" s="766">
        <f t="shared" si="2883"/>
        <v>0</v>
      </c>
      <c r="CI361" s="766">
        <f t="shared" si="2883"/>
        <v>0</v>
      </c>
      <c r="CJ361" s="766">
        <f t="shared" si="2883"/>
        <v>0</v>
      </c>
      <c r="CK361" s="765">
        <f t="shared" si="2883"/>
        <v>11.2</v>
      </c>
      <c r="CL361" s="766">
        <f t="shared" si="2883"/>
        <v>0</v>
      </c>
      <c r="CM361" s="766">
        <f t="shared" si="2883"/>
        <v>0</v>
      </c>
      <c r="CN361" s="766">
        <f t="shared" si="2883"/>
        <v>0</v>
      </c>
      <c r="CO361" s="765">
        <f t="shared" si="2883"/>
        <v>0</v>
      </c>
      <c r="CP361" s="766">
        <f t="shared" si="2883"/>
        <v>1</v>
      </c>
      <c r="CQ361" s="765">
        <f t="shared" si="2883"/>
        <v>75</v>
      </c>
      <c r="CR361" s="766">
        <f t="shared" si="2883"/>
        <v>0</v>
      </c>
      <c r="CS361" s="766">
        <f t="shared" si="2883"/>
        <v>0</v>
      </c>
      <c r="CT361" s="766">
        <f t="shared" si="2883"/>
        <v>0</v>
      </c>
      <c r="CU361" s="766">
        <f t="shared" si="2883"/>
        <v>0</v>
      </c>
      <c r="CV361" s="766">
        <f t="shared" si="2883"/>
        <v>0</v>
      </c>
      <c r="CW361" s="766">
        <f t="shared" si="2883"/>
        <v>0</v>
      </c>
      <c r="CX361" s="766">
        <f t="shared" si="2883"/>
        <v>1</v>
      </c>
      <c r="CY361" s="765">
        <f t="shared" si="2883"/>
        <v>12</v>
      </c>
      <c r="CZ361" s="766">
        <f t="shared" si="2883"/>
        <v>0</v>
      </c>
      <c r="DA361" s="766">
        <f t="shared" si="2883"/>
        <v>0</v>
      </c>
      <c r="DB361" s="766">
        <f t="shared" si="2883"/>
        <v>1</v>
      </c>
      <c r="DC361" s="765">
        <f t="shared" si="2883"/>
        <v>10.666666666666666</v>
      </c>
      <c r="DD361" s="766">
        <f t="shared" si="2883"/>
        <v>2</v>
      </c>
      <c r="DE361" s="766">
        <f>SUM(DE362:DE373)</f>
        <v>3.666666666666667</v>
      </c>
      <c r="DF361" s="766">
        <f t="shared" si="2883"/>
        <v>0</v>
      </c>
      <c r="DG361" s="766">
        <f t="shared" si="2883"/>
        <v>0</v>
      </c>
      <c r="DH361" s="766">
        <f t="shared" si="2883"/>
        <v>0</v>
      </c>
      <c r="DI361" s="766">
        <f t="shared" si="2883"/>
        <v>0</v>
      </c>
      <c r="DJ361" s="766">
        <f t="shared" si="2883"/>
        <v>0</v>
      </c>
      <c r="DK361" s="766">
        <f t="shared" si="2883"/>
        <v>0</v>
      </c>
      <c r="DL361" s="766">
        <f t="shared" si="2883"/>
        <v>0</v>
      </c>
      <c r="DM361" s="766">
        <f t="shared" si="2883"/>
        <v>0</v>
      </c>
      <c r="DN361" s="766">
        <f t="shared" si="2883"/>
        <v>0</v>
      </c>
      <c r="DO361" s="766">
        <f>SUM(DO362:DO373)</f>
        <v>0</v>
      </c>
      <c r="DP361" s="766">
        <f t="shared" si="2883"/>
        <v>0</v>
      </c>
      <c r="DQ361" s="766">
        <f t="shared" si="2883"/>
        <v>0</v>
      </c>
      <c r="DR361" s="766">
        <f>SUM(DR362:DR373)</f>
        <v>324.53333333333336</v>
      </c>
      <c r="DS361" s="766">
        <f>SUM(DS362:DS373)</f>
        <v>226.33333333333331</v>
      </c>
      <c r="DT361" s="425"/>
      <c r="DU361" s="424"/>
      <c r="DV361" s="424"/>
      <c r="DW361" s="424"/>
      <c r="DX361" s="424"/>
      <c r="DY361" s="424">
        <v>25</v>
      </c>
      <c r="DZ361" s="974" t="s">
        <v>674</v>
      </c>
      <c r="EA361" s="975" t="s">
        <v>650</v>
      </c>
      <c r="EB361" s="927">
        <v>1</v>
      </c>
      <c r="EC361" s="424"/>
      <c r="ED361" s="424"/>
      <c r="EE361" s="424"/>
      <c r="EF361" s="424"/>
      <c r="EG361" s="424"/>
      <c r="EH361" s="424"/>
      <c r="EI361" s="424"/>
      <c r="EJ361" s="429">
        <f t="shared" si="2689"/>
        <v>262</v>
      </c>
      <c r="EK361" s="429">
        <f t="shared" si="2690"/>
        <v>262</v>
      </c>
      <c r="EL361" s="429">
        <f t="shared" si="2691"/>
        <v>60</v>
      </c>
      <c r="EM361" s="1058">
        <f t="shared" si="2692"/>
        <v>60</v>
      </c>
      <c r="EN361" s="1058">
        <f t="shared" si="2693"/>
        <v>38</v>
      </c>
      <c r="EO361" s="1058">
        <f t="shared" si="2694"/>
        <v>46</v>
      </c>
      <c r="EP361" s="1058">
        <f t="shared" si="2695"/>
        <v>164</v>
      </c>
      <c r="EQ361" s="1058">
        <f t="shared" si="2696"/>
        <v>186</v>
      </c>
      <c r="ER361" s="1058">
        <f t="shared" si="2697"/>
        <v>0</v>
      </c>
      <c r="ES361" s="1058">
        <f t="shared" si="2698"/>
        <v>0</v>
      </c>
      <c r="ET361" s="1058">
        <f t="shared" si="2699"/>
        <v>0</v>
      </c>
      <c r="EU361" s="1058">
        <f t="shared" si="2700"/>
        <v>0</v>
      </c>
      <c r="EV361" s="1058">
        <f t="shared" si="2701"/>
        <v>0</v>
      </c>
      <c r="EW361" s="1058">
        <f t="shared" si="2702"/>
        <v>15.2</v>
      </c>
      <c r="EX361" s="1058">
        <f t="shared" si="2703"/>
        <v>0</v>
      </c>
      <c r="EY361" s="1058">
        <f t="shared" si="2704"/>
        <v>0</v>
      </c>
      <c r="EZ361" s="1058">
        <f t="shared" si="2705"/>
        <v>17</v>
      </c>
      <c r="FA361" s="1058">
        <f t="shared" si="2706"/>
        <v>170</v>
      </c>
      <c r="FB361" s="1058">
        <f t="shared" si="2707"/>
        <v>2</v>
      </c>
      <c r="FC361" s="1058">
        <f t="shared" si="2708"/>
        <v>150</v>
      </c>
      <c r="FD361" s="1058">
        <f t="shared" si="2709"/>
        <v>0</v>
      </c>
      <c r="FE361" s="1058">
        <f t="shared" si="2710"/>
        <v>0</v>
      </c>
      <c r="FF361" s="1058">
        <f t="shared" si="2711"/>
        <v>0</v>
      </c>
      <c r="FG361" s="1058">
        <f t="shared" si="2712"/>
        <v>0</v>
      </c>
      <c r="FH361" s="1058">
        <f t="shared" si="2713"/>
        <v>0</v>
      </c>
      <c r="FI361" s="1058">
        <f t="shared" si="2714"/>
        <v>0</v>
      </c>
      <c r="FJ361" s="1058">
        <f t="shared" si="2715"/>
        <v>2</v>
      </c>
      <c r="FK361" s="1058">
        <f t="shared" si="2716"/>
        <v>24</v>
      </c>
      <c r="FL361" s="1058">
        <f t="shared" si="2717"/>
        <v>0</v>
      </c>
      <c r="FM361" s="1058">
        <f t="shared" si="2718"/>
        <v>0</v>
      </c>
      <c r="FN361" s="1058">
        <f t="shared" si="2719"/>
        <v>1</v>
      </c>
      <c r="FO361" s="1059">
        <f t="shared" si="2720"/>
        <v>10.666666666666666</v>
      </c>
      <c r="FP361" s="1058">
        <f t="shared" si="2721"/>
        <v>2</v>
      </c>
      <c r="FQ361" s="1058">
        <f t="shared" si="2722"/>
        <v>3.666666666666667</v>
      </c>
      <c r="FR361" s="1058">
        <f t="shared" si="2723"/>
        <v>1</v>
      </c>
      <c r="FS361" s="1058">
        <f t="shared" si="2724"/>
        <v>2</v>
      </c>
      <c r="FT361" s="1058">
        <f t="shared" si="2725"/>
        <v>0</v>
      </c>
      <c r="FU361" s="1058">
        <f t="shared" si="2726"/>
        <v>0</v>
      </c>
      <c r="FV361" s="1058">
        <f t="shared" si="2727"/>
        <v>0</v>
      </c>
      <c r="FW361" s="1058">
        <f t="shared" si="2728"/>
        <v>0</v>
      </c>
      <c r="FX361" s="1058">
        <f t="shared" si="2729"/>
        <v>0</v>
      </c>
      <c r="FY361" s="1058">
        <f t="shared" si="2730"/>
        <v>0</v>
      </c>
      <c r="FZ361" s="1058">
        <f t="shared" si="2731"/>
        <v>0</v>
      </c>
      <c r="GA361" s="1058">
        <f t="shared" si="2732"/>
        <v>0</v>
      </c>
      <c r="GB361" s="1058">
        <f t="shared" si="2733"/>
        <v>0</v>
      </c>
      <c r="GC361" s="1058">
        <f t="shared" si="2734"/>
        <v>0</v>
      </c>
      <c r="GE361" s="1058">
        <v>667.5333333333333</v>
      </c>
      <c r="GF361" s="1058">
        <v>306.33333333333331</v>
      </c>
      <c r="GG361" s="424"/>
      <c r="GH361" s="424"/>
      <c r="GI361" s="424"/>
      <c r="GJ361" s="424"/>
      <c r="GL361" s="559">
        <v>600</v>
      </c>
      <c r="GM361" s="559">
        <v>150</v>
      </c>
      <c r="GN361" s="470" t="s">
        <v>674</v>
      </c>
      <c r="GO361" s="463" t="s">
        <v>650</v>
      </c>
      <c r="GP361" s="463">
        <v>1</v>
      </c>
      <c r="GQ361" s="406"/>
      <c r="GR361" s="422"/>
    </row>
    <row r="362" spans="1:200" ht="24.75" customHeight="1" x14ac:dyDescent="0.45">
      <c r="A362" s="424"/>
      <c r="B362" s="951" t="s">
        <v>148</v>
      </c>
      <c r="C362" s="952" t="s">
        <v>183</v>
      </c>
      <c r="D362" s="929" t="s">
        <v>24</v>
      </c>
      <c r="E362" s="593" t="s">
        <v>87</v>
      </c>
      <c r="F362" s="593" t="s">
        <v>47</v>
      </c>
      <c r="G362" s="593">
        <v>5</v>
      </c>
      <c r="H362" s="593">
        <v>6</v>
      </c>
      <c r="I362" s="593">
        <v>1</v>
      </c>
      <c r="J362" s="660">
        <v>1</v>
      </c>
      <c r="K362" s="593">
        <v>2</v>
      </c>
      <c r="L362" s="591">
        <v>80</v>
      </c>
      <c r="M362" s="594">
        <f t="shared" ref="M362:M364" si="2884">SUM(N362+P362+R362+T362+V362)</f>
        <v>80</v>
      </c>
      <c r="N362" s="595">
        <v>30</v>
      </c>
      <c r="O362" s="852">
        <f t="shared" ref="O362:O364" si="2885">SUM(N362)*I362</f>
        <v>30</v>
      </c>
      <c r="P362" s="853">
        <v>14</v>
      </c>
      <c r="Q362" s="852">
        <f t="shared" ref="Q362:Q364" si="2886">P362*J362</f>
        <v>14</v>
      </c>
      <c r="R362" s="853">
        <v>36</v>
      </c>
      <c r="S362" s="852">
        <f t="shared" ref="S362:S364" si="2887">SUM(R362)*J362</f>
        <v>36</v>
      </c>
      <c r="T362" s="853"/>
      <c r="U362" s="854">
        <f t="shared" ref="U362" si="2888">SUM(T362)*K362</f>
        <v>0</v>
      </c>
      <c r="V362" s="853"/>
      <c r="W362" s="854">
        <f t="shared" ref="W362" si="2889">SUM(V362)*J362*5</f>
        <v>0</v>
      </c>
      <c r="X362" s="854">
        <f t="shared" ref="X362" si="2890">SUM(J362*AX362*2+K362*AZ362*2)</f>
        <v>0</v>
      </c>
      <c r="Y362" s="852">
        <f t="shared" ref="Y362" si="2891">SUM(L362*5/100*J362)</f>
        <v>4</v>
      </c>
      <c r="Z362" s="853"/>
      <c r="AA362" s="854"/>
      <c r="AB362" s="853"/>
      <c r="AC362" s="852">
        <f t="shared" ref="AC362" si="2892">SUM(AB362)*3*H362/5</f>
        <v>0</v>
      </c>
      <c r="AD362" s="853"/>
      <c r="AE362" s="855">
        <f t="shared" ref="AE362" si="2893">SUM(AD362*H362*(30+4))</f>
        <v>0</v>
      </c>
      <c r="AF362" s="853"/>
      <c r="AG362" s="854">
        <f t="shared" ref="AG362" si="2894">SUM(AF362*H362*3)</f>
        <v>0</v>
      </c>
      <c r="AH362" s="854"/>
      <c r="AI362" s="854">
        <f t="shared" ref="AI362" si="2895">SUM(AH362*H362/3)</f>
        <v>0</v>
      </c>
      <c r="AJ362" s="853"/>
      <c r="AK362" s="854">
        <f t="shared" ref="AK362" si="2896">SUM(AJ362*H362*2/3)</f>
        <v>0</v>
      </c>
      <c r="AL362" s="853">
        <v>1</v>
      </c>
      <c r="AM362" s="852">
        <f t="shared" ref="AM362:AM364" si="2897">SUM(AL362*H362*2)</f>
        <v>12</v>
      </c>
      <c r="AN362" s="853"/>
      <c r="AO362" s="854">
        <f t="shared" ref="AO362" si="2898">SUM(AN362*J362*2)</f>
        <v>0</v>
      </c>
      <c r="AP362" s="853"/>
      <c r="AQ362" s="852">
        <f t="shared" ref="AQ362" si="2899">SUM(AP362*H362*2)</f>
        <v>0</v>
      </c>
      <c r="AR362" s="853"/>
      <c r="AS362" s="852">
        <f>AR362*H362/3</f>
        <v>0</v>
      </c>
      <c r="AT362" s="853">
        <v>1</v>
      </c>
      <c r="AU362" s="854">
        <f t="shared" ref="AU362:AU364" si="2900">AT362*H362/3</f>
        <v>2</v>
      </c>
      <c r="AV362" s="853"/>
      <c r="AW362" s="854">
        <f t="shared" ref="AW362" si="2901">SUM(J362*AV362*6)</f>
        <v>0</v>
      </c>
      <c r="AX362" s="853"/>
      <c r="AY362" s="854">
        <f>AX362*H362/3</f>
        <v>0</v>
      </c>
      <c r="AZ362" s="854"/>
      <c r="BA362" s="854">
        <f t="shared" ref="BA362" si="2902">SUM(AZ362*K362*5*6)</f>
        <v>0</v>
      </c>
      <c r="BB362" s="853"/>
      <c r="BC362" s="854">
        <f t="shared" ref="BC362" si="2903">SUM(BB362*K362*4*6)</f>
        <v>0</v>
      </c>
      <c r="BD362" s="853"/>
      <c r="BE362" s="854">
        <f>SUM(BD362*50)</f>
        <v>0</v>
      </c>
      <c r="BF362" s="854">
        <f t="shared" ref="BF362:BF364" si="2904">O362+Q362+S362+U362+W362+X362+Y362+AA362+AC362+AE362+AG362+AI362+AK362+AM362+AO362+AQ362+AS362+AU362+AW362+AY362+BA362+BC362+BE362</f>
        <v>98</v>
      </c>
      <c r="BG362" s="854">
        <f t="shared" ref="BG362:BG364" si="2905">BC362+BA362+AY362+AW362+AS362+AQ362+X362+W362+U362+S362+Q362+O362</f>
        <v>80</v>
      </c>
      <c r="BH362" s="84"/>
      <c r="BI362" s="424"/>
      <c r="BJ362" s="424"/>
      <c r="BK362" s="424"/>
      <c r="BL362" s="424"/>
      <c r="BM362" s="424"/>
      <c r="BN362" s="951" t="s">
        <v>148</v>
      </c>
      <c r="BO362" s="952" t="s">
        <v>183</v>
      </c>
      <c r="BP362" s="929" t="s">
        <v>24</v>
      </c>
      <c r="BQ362" s="593" t="s">
        <v>87</v>
      </c>
      <c r="BR362" s="593" t="s">
        <v>47</v>
      </c>
      <c r="BS362" s="593">
        <v>6</v>
      </c>
      <c r="BT362" s="593">
        <v>6</v>
      </c>
      <c r="BU362" s="593">
        <v>1</v>
      </c>
      <c r="BV362" s="660">
        <v>1</v>
      </c>
      <c r="BW362" s="660">
        <v>2</v>
      </c>
      <c r="BX362" s="614">
        <v>110</v>
      </c>
      <c r="BY362" s="594">
        <f>SUM(BZ362+CB362+CD362+CF362+CH362)</f>
        <v>110</v>
      </c>
      <c r="BZ362" s="595">
        <v>16</v>
      </c>
      <c r="CA362" s="767">
        <v>16</v>
      </c>
      <c r="CB362" s="796">
        <v>16</v>
      </c>
      <c r="CC362" s="767">
        <f>CB362*BV362</f>
        <v>16</v>
      </c>
      <c r="CD362" s="796">
        <v>78</v>
      </c>
      <c r="CE362" s="767">
        <f>SUM(CD362)*BV362</f>
        <v>78</v>
      </c>
      <c r="CF362" s="768"/>
      <c r="CG362" s="769">
        <f>SUM(CF362)*BW362</f>
        <v>0</v>
      </c>
      <c r="CH362" s="768"/>
      <c r="CI362" s="769">
        <f>SUM(CH362)*BW362</f>
        <v>0</v>
      </c>
      <c r="CJ362" s="769">
        <f>SUM(BV362*DJ362*2+BW362*DL362*2)</f>
        <v>0</v>
      </c>
      <c r="CK362" s="767">
        <f>SUM(BX362*5/100*BV362)</f>
        <v>5.5</v>
      </c>
      <c r="CL362" s="768"/>
      <c r="CM362" s="769"/>
      <c r="CN362" s="768"/>
      <c r="CO362" s="767">
        <f>SUM(CN362)*3*BT362/5</f>
        <v>0</v>
      </c>
      <c r="CP362" s="768"/>
      <c r="CQ362" s="770">
        <f>SUM(CP362*BT362*(30+4))</f>
        <v>0</v>
      </c>
      <c r="CR362" s="768"/>
      <c r="CS362" s="769">
        <f>SUM(CR362*BT362*3)</f>
        <v>0</v>
      </c>
      <c r="CT362" s="768"/>
      <c r="CU362" s="769">
        <f>SUM(CT362*BT362/3)</f>
        <v>0</v>
      </c>
      <c r="CV362" s="768"/>
      <c r="CW362" s="769">
        <f>SUM(CV362*BT362*2/3)</f>
        <v>0</v>
      </c>
      <c r="CX362" s="768">
        <v>1</v>
      </c>
      <c r="CY362" s="767">
        <f>SUM(CX362*BT362*2)</f>
        <v>12</v>
      </c>
      <c r="CZ362" s="768"/>
      <c r="DA362" s="769">
        <f>SUM(CZ362*BV362*2)</f>
        <v>0</v>
      </c>
      <c r="DB362" s="768"/>
      <c r="DC362" s="767">
        <f>SUM(DB362*BT362*2)</f>
        <v>0</v>
      </c>
      <c r="DD362" s="768">
        <v>1</v>
      </c>
      <c r="DE362" s="769">
        <f>DD362*BT362/3</f>
        <v>2</v>
      </c>
      <c r="DF362" s="768"/>
      <c r="DG362" s="769">
        <f>DF362*BT362/3</f>
        <v>0</v>
      </c>
      <c r="DH362" s="768"/>
      <c r="DI362" s="769">
        <f>SUM(BV362*DH362*6)</f>
        <v>0</v>
      </c>
      <c r="DJ362" s="768"/>
      <c r="DK362" s="769">
        <f>DJ362*BT362/3</f>
        <v>0</v>
      </c>
      <c r="DL362" s="768"/>
      <c r="DM362" s="769">
        <f>SUM(DL362*BW362*5*6)</f>
        <v>0</v>
      </c>
      <c r="DN362" s="768"/>
      <c r="DO362" s="769">
        <f>SUM(DN362*BW362*4*6)</f>
        <v>0</v>
      </c>
      <c r="DP362" s="768"/>
      <c r="DQ362" s="769">
        <f>SUM(DP362*50)</f>
        <v>0</v>
      </c>
      <c r="DR362" s="769">
        <f>CA362+CC362+CE362+CG362+CI362+CJ362+CK362+CM362+CO362+CQ362+CS362+CU362+CW362+CY362+DA362+DC362+DE362+DG362+DI362+DK362+DM362+DO362+DQ362</f>
        <v>129.5</v>
      </c>
      <c r="DS362" s="769">
        <f>DO362+DM362+DK362+DI362+DE362+DC362+CJ362+CI362+CG362+CE362+CC362+CA362</f>
        <v>112</v>
      </c>
      <c r="DT362" s="84"/>
      <c r="DU362" s="424"/>
      <c r="DV362" s="424"/>
      <c r="DW362" s="424"/>
      <c r="DX362" s="424"/>
      <c r="DY362" s="424"/>
      <c r="DZ362" s="971"/>
      <c r="EA362" s="972"/>
      <c r="EB362" s="611"/>
      <c r="EC362" s="424"/>
      <c r="ED362" s="424"/>
      <c r="EE362" s="424"/>
      <c r="EF362" s="424"/>
      <c r="EG362" s="424"/>
      <c r="EH362" s="424"/>
      <c r="EI362" s="424"/>
      <c r="EJ362" s="429">
        <f t="shared" si="2689"/>
        <v>190</v>
      </c>
      <c r="EK362" s="429">
        <f t="shared" si="2690"/>
        <v>190</v>
      </c>
      <c r="EL362" s="429">
        <f t="shared" si="2691"/>
        <v>46</v>
      </c>
      <c r="EM362" s="1058">
        <f t="shared" si="2692"/>
        <v>46</v>
      </c>
      <c r="EN362" s="1058">
        <f t="shared" si="2693"/>
        <v>30</v>
      </c>
      <c r="EO362" s="1058">
        <f t="shared" si="2694"/>
        <v>30</v>
      </c>
      <c r="EP362" s="1058">
        <f t="shared" si="2695"/>
        <v>114</v>
      </c>
      <c r="EQ362" s="1058">
        <f t="shared" si="2696"/>
        <v>114</v>
      </c>
      <c r="ER362" s="1058">
        <f t="shared" si="2697"/>
        <v>0</v>
      </c>
      <c r="ES362" s="1058">
        <f t="shared" si="2698"/>
        <v>0</v>
      </c>
      <c r="ET362" s="1058">
        <f t="shared" si="2699"/>
        <v>0</v>
      </c>
      <c r="EU362" s="1058">
        <f t="shared" si="2700"/>
        <v>0</v>
      </c>
      <c r="EV362" s="1058">
        <f t="shared" si="2701"/>
        <v>0</v>
      </c>
      <c r="EW362" s="1058">
        <f t="shared" si="2702"/>
        <v>9.5</v>
      </c>
      <c r="EX362" s="1058">
        <f t="shared" si="2703"/>
        <v>0</v>
      </c>
      <c r="EY362" s="1058">
        <f t="shared" si="2704"/>
        <v>0</v>
      </c>
      <c r="EZ362" s="1058">
        <f t="shared" si="2705"/>
        <v>0</v>
      </c>
      <c r="FA362" s="1058">
        <f t="shared" si="2706"/>
        <v>0</v>
      </c>
      <c r="FB362" s="1058">
        <f t="shared" si="2707"/>
        <v>0</v>
      </c>
      <c r="FC362" s="1058">
        <f t="shared" si="2708"/>
        <v>0</v>
      </c>
      <c r="FD362" s="1058">
        <f t="shared" si="2709"/>
        <v>0</v>
      </c>
      <c r="FE362" s="1058">
        <f t="shared" si="2710"/>
        <v>0</v>
      </c>
      <c r="FF362" s="1058">
        <f t="shared" si="2711"/>
        <v>0</v>
      </c>
      <c r="FG362" s="1058">
        <f t="shared" si="2712"/>
        <v>0</v>
      </c>
      <c r="FH362" s="1058">
        <f t="shared" si="2713"/>
        <v>0</v>
      </c>
      <c r="FI362" s="1058">
        <f t="shared" si="2714"/>
        <v>0</v>
      </c>
      <c r="FJ362" s="1058">
        <f t="shared" si="2715"/>
        <v>2</v>
      </c>
      <c r="FK362" s="1058">
        <f t="shared" si="2716"/>
        <v>24</v>
      </c>
      <c r="FL362" s="1058">
        <f t="shared" si="2717"/>
        <v>0</v>
      </c>
      <c r="FM362" s="1058">
        <f t="shared" si="2718"/>
        <v>0</v>
      </c>
      <c r="FN362" s="1058">
        <f t="shared" si="2719"/>
        <v>0</v>
      </c>
      <c r="FO362" s="1059">
        <f t="shared" si="2720"/>
        <v>0</v>
      </c>
      <c r="FP362" s="1058">
        <f t="shared" si="2721"/>
        <v>1</v>
      </c>
      <c r="FQ362" s="1058">
        <f t="shared" si="2722"/>
        <v>2</v>
      </c>
      <c r="FR362" s="1058">
        <f t="shared" si="2723"/>
        <v>1</v>
      </c>
      <c r="FS362" s="1058">
        <f t="shared" si="2724"/>
        <v>2</v>
      </c>
      <c r="FT362" s="1058">
        <f t="shared" si="2725"/>
        <v>0</v>
      </c>
      <c r="FU362" s="1058">
        <f t="shared" si="2726"/>
        <v>0</v>
      </c>
      <c r="FV362" s="1058">
        <f t="shared" si="2727"/>
        <v>0</v>
      </c>
      <c r="FW362" s="1058">
        <f t="shared" si="2728"/>
        <v>0</v>
      </c>
      <c r="FX362" s="1058">
        <f t="shared" si="2729"/>
        <v>0</v>
      </c>
      <c r="FY362" s="1058">
        <f t="shared" si="2730"/>
        <v>0</v>
      </c>
      <c r="FZ362" s="1058">
        <f t="shared" si="2731"/>
        <v>0</v>
      </c>
      <c r="GA362" s="1058">
        <f t="shared" si="2732"/>
        <v>0</v>
      </c>
      <c r="GB362" s="1058">
        <f t="shared" si="2733"/>
        <v>0</v>
      </c>
      <c r="GC362" s="1058">
        <f t="shared" si="2734"/>
        <v>0</v>
      </c>
      <c r="GE362" s="1058">
        <v>227.5</v>
      </c>
      <c r="GF362" s="1058">
        <v>192</v>
      </c>
      <c r="GG362" s="424"/>
      <c r="GH362" s="424"/>
      <c r="GI362" s="424"/>
      <c r="GJ362" s="424"/>
      <c r="GL362" s="559"/>
      <c r="GM362" s="559"/>
      <c r="GN362" s="9"/>
      <c r="GO362" s="17"/>
      <c r="GP362" s="17"/>
      <c r="GQ362" s="406"/>
      <c r="GR362" s="406"/>
    </row>
    <row r="363" spans="1:200" ht="24.75" customHeight="1" x14ac:dyDescent="0.45">
      <c r="A363" s="424"/>
      <c r="B363" s="955" t="s">
        <v>150</v>
      </c>
      <c r="C363" s="956" t="s">
        <v>183</v>
      </c>
      <c r="D363" s="932" t="s">
        <v>24</v>
      </c>
      <c r="E363" s="160" t="s">
        <v>323</v>
      </c>
      <c r="F363" s="160" t="s">
        <v>512</v>
      </c>
      <c r="G363" s="160">
        <v>9</v>
      </c>
      <c r="H363" s="160">
        <v>5</v>
      </c>
      <c r="I363" s="160">
        <v>1</v>
      </c>
      <c r="J363" s="563">
        <v>1</v>
      </c>
      <c r="K363" s="160">
        <v>1</v>
      </c>
      <c r="L363" s="159"/>
      <c r="M363" s="259">
        <f t="shared" si="2884"/>
        <v>0</v>
      </c>
      <c r="N363" s="258"/>
      <c r="O363" s="859">
        <f t="shared" si="2885"/>
        <v>0</v>
      </c>
      <c r="P363" s="860"/>
      <c r="Q363" s="859">
        <f t="shared" si="2886"/>
        <v>0</v>
      </c>
      <c r="R363" s="860"/>
      <c r="S363" s="859">
        <f t="shared" si="2887"/>
        <v>0</v>
      </c>
      <c r="T363" s="860"/>
      <c r="U363" s="861">
        <f t="shared" ref="U363" si="2906">SUM(T363)*K363</f>
        <v>0</v>
      </c>
      <c r="V363" s="860"/>
      <c r="W363" s="861">
        <f t="shared" ref="W363" si="2907">SUM(V363)*J363*5</f>
        <v>0</v>
      </c>
      <c r="X363" s="861"/>
      <c r="Y363" s="859">
        <f t="shared" ref="Y363:Y364" si="2908">L363*J363*0.05</f>
        <v>0</v>
      </c>
      <c r="Z363" s="860"/>
      <c r="AA363" s="861"/>
      <c r="AB363" s="860"/>
      <c r="AC363" s="859">
        <f t="shared" ref="AC363" si="2909">SUM(AB363)*3*H363/5</f>
        <v>0</v>
      </c>
      <c r="AD363" s="860">
        <v>1</v>
      </c>
      <c r="AE363" s="862">
        <f t="shared" ref="AE363" si="2910">SUM(AD363*H363*(15))</f>
        <v>75</v>
      </c>
      <c r="AF363" s="860"/>
      <c r="AG363" s="861">
        <f t="shared" ref="AG363" si="2911">SUM(AF363*H363*3)</f>
        <v>0</v>
      </c>
      <c r="AH363" s="860"/>
      <c r="AI363" s="861">
        <f t="shared" ref="AI363:AI364" si="2912">SUM(AH363*H363/3)</f>
        <v>0</v>
      </c>
      <c r="AJ363" s="860"/>
      <c r="AK363" s="861">
        <f t="shared" ref="AK363" si="2913">SUM(AJ363*H363*2/3)</f>
        <v>0</v>
      </c>
      <c r="AL363" s="860"/>
      <c r="AM363" s="859">
        <f t="shared" si="2897"/>
        <v>0</v>
      </c>
      <c r="AN363" s="860"/>
      <c r="AO363" s="861">
        <f t="shared" ref="AO363" si="2914">SUM(AN363*J363)</f>
        <v>0</v>
      </c>
      <c r="AP363" s="860"/>
      <c r="AQ363" s="859">
        <f t="shared" ref="AQ363" si="2915">SUM(AP363*H363*2)</f>
        <v>0</v>
      </c>
      <c r="AR363" s="860"/>
      <c r="AS363" s="861">
        <f t="shared" ref="AS363:AS364" si="2916">SUM(J363*AR363*6)</f>
        <v>0</v>
      </c>
      <c r="AT363" s="863"/>
      <c r="AU363" s="864">
        <f t="shared" si="2900"/>
        <v>0</v>
      </c>
      <c r="AV363" s="860"/>
      <c r="AW363" s="861">
        <f t="shared" ref="AW363" si="2917">SUM(AV363*H363/3)</f>
        <v>0</v>
      </c>
      <c r="AX363" s="860"/>
      <c r="AY363" s="861">
        <f t="shared" ref="AY363:AY364" si="2918">SUM(J363*AX363*8)</f>
        <v>0</v>
      </c>
      <c r="AZ363" s="860"/>
      <c r="BA363" s="861">
        <f>SUM(AZ363*H363*5*2/3)</f>
        <v>0</v>
      </c>
      <c r="BB363" s="860"/>
      <c r="BC363" s="861">
        <f t="shared" ref="BC363" si="2919">SUM(BB363*K363*4*6)</f>
        <v>0</v>
      </c>
      <c r="BD363" s="860"/>
      <c r="BE363" s="861">
        <f t="shared" ref="BE363:BE364" si="2920">SUM(BD363*50)</f>
        <v>0</v>
      </c>
      <c r="BF363" s="864">
        <f t="shared" si="2904"/>
        <v>75</v>
      </c>
      <c r="BG363" s="864">
        <f t="shared" si="2905"/>
        <v>0</v>
      </c>
      <c r="BH363" s="84"/>
      <c r="BI363" s="424"/>
      <c r="BJ363" s="424"/>
      <c r="BK363" s="424"/>
      <c r="BL363" s="424"/>
      <c r="BM363" s="424"/>
      <c r="BN363" s="985" t="s">
        <v>155</v>
      </c>
      <c r="BO363" s="986" t="s">
        <v>183</v>
      </c>
      <c r="BP363" s="943" t="s">
        <v>24</v>
      </c>
      <c r="BQ363" s="653" t="s">
        <v>356</v>
      </c>
      <c r="BR363" s="653" t="s">
        <v>448</v>
      </c>
      <c r="BS363" s="654">
        <v>8</v>
      </c>
      <c r="BT363" s="654">
        <v>5</v>
      </c>
      <c r="BU363" s="654">
        <v>1</v>
      </c>
      <c r="BV363" s="661">
        <v>1</v>
      </c>
      <c r="BW363" s="661">
        <v>1</v>
      </c>
      <c r="BX363" s="680">
        <v>30</v>
      </c>
      <c r="BY363" s="655">
        <f>SUM(BZ363+CB363+CD363+CF363+CH363)</f>
        <v>30</v>
      </c>
      <c r="BZ363" s="604">
        <v>2</v>
      </c>
      <c r="CA363" s="767">
        <f>SUM(BZ363)*BU363</f>
        <v>2</v>
      </c>
      <c r="CB363" s="796"/>
      <c r="CC363" s="767">
        <f>CB363*BV363</f>
        <v>0</v>
      </c>
      <c r="CD363" s="796">
        <v>28</v>
      </c>
      <c r="CE363" s="767">
        <f>SUM(CD363)*BV363</f>
        <v>28</v>
      </c>
      <c r="CF363" s="773"/>
      <c r="CG363" s="791">
        <f>SUM(CF363)*BW363</f>
        <v>0</v>
      </c>
      <c r="CH363" s="773"/>
      <c r="CI363" s="791">
        <f>SUM(CH363)*BV363*5</f>
        <v>0</v>
      </c>
      <c r="CJ363" s="791">
        <f>SUM(BV363*DJ363*2+BW363*DL363*2)</f>
        <v>0</v>
      </c>
      <c r="CK363" s="767">
        <f t="shared" ref="CK363" si="2921">SUM(BX363*5/100*BV363)</f>
        <v>1.5</v>
      </c>
      <c r="CL363" s="773"/>
      <c r="CM363" s="791"/>
      <c r="CN363" s="773"/>
      <c r="CO363" s="767">
        <f>SUM(CN363)*3*BT363/5</f>
        <v>0</v>
      </c>
      <c r="CP363" s="773"/>
      <c r="CQ363" s="770">
        <f>SUM(CP363*BT363*(30+4))</f>
        <v>0</v>
      </c>
      <c r="CR363" s="773"/>
      <c r="CS363" s="791">
        <f>SUM(CR363*BT363*3)</f>
        <v>0</v>
      </c>
      <c r="CT363" s="773"/>
      <c r="CU363" s="791">
        <f>SUM(CT363*BT363/3)</f>
        <v>0</v>
      </c>
      <c r="CV363" s="773"/>
      <c r="CW363" s="791">
        <f>SUM(CV363*BT363*2/3)</f>
        <v>0</v>
      </c>
      <c r="CX363" s="773"/>
      <c r="CY363" s="767">
        <f>SUM(CX363*BT363*2)</f>
        <v>0</v>
      </c>
      <c r="CZ363" s="773"/>
      <c r="DA363" s="791">
        <f>SUM(CZ363*BV363*2)</f>
        <v>0</v>
      </c>
      <c r="DB363" s="773"/>
      <c r="DC363" s="767">
        <f>SUM(DB363*BT363*2)</f>
        <v>0</v>
      </c>
      <c r="DD363" s="773">
        <v>1</v>
      </c>
      <c r="DE363" s="791">
        <f t="shared" ref="DE363" si="2922">DD363*BT363/3</f>
        <v>1.6666666666666667</v>
      </c>
      <c r="DF363" s="773"/>
      <c r="DG363" s="769">
        <f t="shared" ref="DG363:DG366" si="2923">DF363*BT363/3</f>
        <v>0</v>
      </c>
      <c r="DH363" s="773"/>
      <c r="DI363" s="791">
        <f>SUM(BV363*DH363*6)</f>
        <v>0</v>
      </c>
      <c r="DJ363" s="773"/>
      <c r="DK363" s="791">
        <f>BT363/3*DJ363</f>
        <v>0</v>
      </c>
      <c r="DL363" s="773"/>
      <c r="DM363" s="791">
        <f>SUM(DL363*BW363*5*6)</f>
        <v>0</v>
      </c>
      <c r="DN363" s="773"/>
      <c r="DO363" s="791">
        <f>SUM(DN363*BW363*4*6)</f>
        <v>0</v>
      </c>
      <c r="DP363" s="773"/>
      <c r="DQ363" s="791">
        <f>SUM(DP363*50)</f>
        <v>0</v>
      </c>
      <c r="DR363" s="769">
        <f t="shared" ref="DR363:DR366" si="2924">CA363+CC363+CE363+CG363+CI363+CJ363+CK363+CM363+CO363+CQ363+CS363+CU363+CW363+CY363+DA363+DC363+DE363+DG363+DI363+DK363+DM363+DO363+DQ363</f>
        <v>33.166666666666664</v>
      </c>
      <c r="DS363" s="769">
        <f t="shared" ref="DS363:DS366" si="2925">DO363+DM363+DK363+DI363+DE363+DC363+CJ363+CI363+CG363+CE363+CC363+CA363</f>
        <v>31.666666666666668</v>
      </c>
      <c r="DT363" s="84"/>
      <c r="DU363" s="424"/>
      <c r="DV363" s="424"/>
      <c r="DW363" s="424"/>
      <c r="DX363" s="424"/>
      <c r="DY363" s="424"/>
      <c r="DZ363" s="971"/>
      <c r="EA363" s="972"/>
      <c r="EB363" s="611"/>
      <c r="EC363" s="424"/>
      <c r="ED363" s="424"/>
      <c r="EE363" s="424"/>
      <c r="EF363" s="424"/>
      <c r="EG363" s="424"/>
      <c r="EH363" s="424"/>
      <c r="EI363" s="424"/>
      <c r="EJ363" s="429">
        <f t="shared" si="2689"/>
        <v>30</v>
      </c>
      <c r="EK363" s="429">
        <f t="shared" si="2690"/>
        <v>30</v>
      </c>
      <c r="EL363" s="429">
        <f t="shared" si="2691"/>
        <v>2</v>
      </c>
      <c r="EM363" s="1058">
        <f t="shared" si="2692"/>
        <v>2</v>
      </c>
      <c r="EN363" s="1058">
        <f t="shared" si="2693"/>
        <v>0</v>
      </c>
      <c r="EO363" s="1058">
        <f t="shared" si="2694"/>
        <v>0</v>
      </c>
      <c r="EP363" s="1058">
        <f t="shared" si="2695"/>
        <v>28</v>
      </c>
      <c r="EQ363" s="1058">
        <f t="shared" si="2696"/>
        <v>28</v>
      </c>
      <c r="ER363" s="1058">
        <f t="shared" si="2697"/>
        <v>0</v>
      </c>
      <c r="ES363" s="1058">
        <f t="shared" si="2698"/>
        <v>0</v>
      </c>
      <c r="ET363" s="1058">
        <f t="shared" si="2699"/>
        <v>0</v>
      </c>
      <c r="EU363" s="1058">
        <f t="shared" si="2700"/>
        <v>0</v>
      </c>
      <c r="EV363" s="1058">
        <f t="shared" si="2701"/>
        <v>0</v>
      </c>
      <c r="EW363" s="1058">
        <f t="shared" si="2702"/>
        <v>1.5</v>
      </c>
      <c r="EX363" s="1058">
        <f t="shared" si="2703"/>
        <v>0</v>
      </c>
      <c r="EY363" s="1058">
        <f t="shared" si="2704"/>
        <v>0</v>
      </c>
      <c r="EZ363" s="1058">
        <f t="shared" si="2705"/>
        <v>0</v>
      </c>
      <c r="FA363" s="1058">
        <f t="shared" si="2706"/>
        <v>0</v>
      </c>
      <c r="FB363" s="1058">
        <f t="shared" si="2707"/>
        <v>1</v>
      </c>
      <c r="FC363" s="1058">
        <f t="shared" si="2708"/>
        <v>75</v>
      </c>
      <c r="FD363" s="1058">
        <f t="shared" si="2709"/>
        <v>0</v>
      </c>
      <c r="FE363" s="1058">
        <f t="shared" si="2710"/>
        <v>0</v>
      </c>
      <c r="FF363" s="1058">
        <f t="shared" si="2711"/>
        <v>0</v>
      </c>
      <c r="FG363" s="1058">
        <f t="shared" si="2712"/>
        <v>0</v>
      </c>
      <c r="FH363" s="1058">
        <f t="shared" si="2713"/>
        <v>0</v>
      </c>
      <c r="FI363" s="1058">
        <f t="shared" si="2714"/>
        <v>0</v>
      </c>
      <c r="FJ363" s="1058">
        <f t="shared" si="2715"/>
        <v>0</v>
      </c>
      <c r="FK363" s="1058">
        <f t="shared" si="2716"/>
        <v>0</v>
      </c>
      <c r="FL363" s="1058">
        <f t="shared" si="2717"/>
        <v>0</v>
      </c>
      <c r="FM363" s="1058">
        <f t="shared" si="2718"/>
        <v>0</v>
      </c>
      <c r="FN363" s="1058">
        <f t="shared" si="2719"/>
        <v>0</v>
      </c>
      <c r="FO363" s="1059">
        <f t="shared" si="2720"/>
        <v>0</v>
      </c>
      <c r="FP363" s="1058">
        <f t="shared" si="2721"/>
        <v>1</v>
      </c>
      <c r="FQ363" s="1058">
        <f t="shared" si="2722"/>
        <v>1.6666666666666667</v>
      </c>
      <c r="FR363" s="1058">
        <f t="shared" si="2723"/>
        <v>0</v>
      </c>
      <c r="FS363" s="1058">
        <f t="shared" si="2724"/>
        <v>0</v>
      </c>
      <c r="FT363" s="1058">
        <f t="shared" si="2725"/>
        <v>0</v>
      </c>
      <c r="FU363" s="1058">
        <f t="shared" si="2726"/>
        <v>0</v>
      </c>
      <c r="FV363" s="1058">
        <f t="shared" si="2727"/>
        <v>0</v>
      </c>
      <c r="FW363" s="1058">
        <f t="shared" si="2728"/>
        <v>0</v>
      </c>
      <c r="FX363" s="1058">
        <f t="shared" si="2729"/>
        <v>0</v>
      </c>
      <c r="FY363" s="1058">
        <f t="shared" si="2730"/>
        <v>0</v>
      </c>
      <c r="FZ363" s="1058">
        <f t="shared" si="2731"/>
        <v>0</v>
      </c>
      <c r="GA363" s="1058">
        <f t="shared" si="2732"/>
        <v>0</v>
      </c>
      <c r="GB363" s="1058">
        <f t="shared" si="2733"/>
        <v>0</v>
      </c>
      <c r="GC363" s="1058">
        <f t="shared" si="2734"/>
        <v>0</v>
      </c>
      <c r="GE363" s="1058">
        <v>108.16666666666666</v>
      </c>
      <c r="GF363" s="1058">
        <v>31.666666666666668</v>
      </c>
      <c r="GG363" s="424"/>
      <c r="GH363" s="424"/>
      <c r="GI363" s="424"/>
      <c r="GJ363" s="424"/>
      <c r="GL363" s="559"/>
      <c r="GM363" s="559"/>
      <c r="GN363" s="9"/>
      <c r="GO363" s="17"/>
      <c r="GP363" s="17"/>
      <c r="GQ363" s="406"/>
      <c r="GR363" s="406"/>
    </row>
    <row r="364" spans="1:200" ht="24.75" customHeight="1" x14ac:dyDescent="0.45">
      <c r="A364" s="424"/>
      <c r="B364" s="960" t="s">
        <v>422</v>
      </c>
      <c r="C364" s="961" t="s">
        <v>183</v>
      </c>
      <c r="D364" s="933" t="s">
        <v>24</v>
      </c>
      <c r="E364" s="735" t="s">
        <v>323</v>
      </c>
      <c r="F364" s="735" t="s">
        <v>126</v>
      </c>
      <c r="G364" s="736">
        <v>9</v>
      </c>
      <c r="H364" s="735">
        <v>5</v>
      </c>
      <c r="I364" s="735">
        <v>1</v>
      </c>
      <c r="J364" s="563">
        <v>3</v>
      </c>
      <c r="K364" s="735">
        <f t="shared" ref="K364" si="2926">SUM(J364)*2</f>
        <v>6</v>
      </c>
      <c r="L364" s="736"/>
      <c r="M364" s="737">
        <f t="shared" si="2884"/>
        <v>0</v>
      </c>
      <c r="N364" s="738"/>
      <c r="O364" s="859">
        <f t="shared" si="2885"/>
        <v>0</v>
      </c>
      <c r="P364" s="868"/>
      <c r="Q364" s="859">
        <f t="shared" si="2886"/>
        <v>0</v>
      </c>
      <c r="R364" s="868"/>
      <c r="S364" s="859">
        <f t="shared" si="2887"/>
        <v>0</v>
      </c>
      <c r="T364" s="868"/>
      <c r="U364" s="869">
        <f t="shared" ref="U364" si="2927">SUM(T364)*K364</f>
        <v>0</v>
      </c>
      <c r="V364" s="868"/>
      <c r="W364" s="869">
        <f t="shared" ref="W364" si="2928">SUM(V364)*J364*5</f>
        <v>0</v>
      </c>
      <c r="X364" s="869">
        <f t="shared" ref="X364" si="2929">SUM(J364*AX364*2+K364*AZ364*2)</f>
        <v>0</v>
      </c>
      <c r="Y364" s="859">
        <f t="shared" si="2908"/>
        <v>0</v>
      </c>
      <c r="Z364" s="868"/>
      <c r="AA364" s="869"/>
      <c r="AB364" s="868">
        <v>17</v>
      </c>
      <c r="AC364" s="859">
        <f>AB364*H364*2</f>
        <v>170</v>
      </c>
      <c r="AD364" s="868"/>
      <c r="AE364" s="862">
        <f>SUM(AD364*H364*(30+4))/5</f>
        <v>0</v>
      </c>
      <c r="AF364" s="868"/>
      <c r="AG364" s="869">
        <f t="shared" ref="AG364" si="2930">SUM(AF364*H364*3)</f>
        <v>0</v>
      </c>
      <c r="AH364" s="868"/>
      <c r="AI364" s="869">
        <f t="shared" si="2912"/>
        <v>0</v>
      </c>
      <c r="AJ364" s="868"/>
      <c r="AK364" s="869">
        <f t="shared" ref="AK364" si="2931">SUM(AJ364*H364*2/3)</f>
        <v>0</v>
      </c>
      <c r="AL364" s="868"/>
      <c r="AM364" s="859">
        <f t="shared" si="2897"/>
        <v>0</v>
      </c>
      <c r="AN364" s="868"/>
      <c r="AO364" s="869">
        <f>SUM(AN364*J364)</f>
        <v>0</v>
      </c>
      <c r="AP364" s="868"/>
      <c r="AQ364" s="859">
        <f>H364*AP364/3</f>
        <v>0</v>
      </c>
      <c r="AR364" s="868"/>
      <c r="AS364" s="869">
        <f t="shared" si="2916"/>
        <v>0</v>
      </c>
      <c r="AT364" s="870"/>
      <c r="AU364" s="869">
        <f t="shared" si="2900"/>
        <v>0</v>
      </c>
      <c r="AV364" s="868"/>
      <c r="AW364" s="869">
        <f>SUM(AV364*H364/3)</f>
        <v>0</v>
      </c>
      <c r="AX364" s="868"/>
      <c r="AY364" s="869">
        <f t="shared" si="2918"/>
        <v>0</v>
      </c>
      <c r="AZ364" s="868"/>
      <c r="BA364" s="869">
        <f>SUM(AZ364*K364*5*6)</f>
        <v>0</v>
      </c>
      <c r="BB364" s="868"/>
      <c r="BC364" s="869">
        <f t="shared" ref="BC364" si="2932">SUM(BB364*K364*4*6)</f>
        <v>0</v>
      </c>
      <c r="BD364" s="868"/>
      <c r="BE364" s="869">
        <f t="shared" si="2920"/>
        <v>0</v>
      </c>
      <c r="BF364" s="869">
        <f t="shared" si="2904"/>
        <v>170</v>
      </c>
      <c r="BG364" s="869">
        <f t="shared" si="2905"/>
        <v>0</v>
      </c>
      <c r="BH364" s="84"/>
      <c r="BI364" s="424"/>
      <c r="BJ364" s="424"/>
      <c r="BK364" s="424"/>
      <c r="BL364" s="424"/>
      <c r="BM364" s="424"/>
      <c r="BN364" s="1023" t="s">
        <v>431</v>
      </c>
      <c r="BO364" s="1024" t="s">
        <v>256</v>
      </c>
      <c r="BP364" s="1010" t="s">
        <v>24</v>
      </c>
      <c r="BQ364" s="397" t="s">
        <v>318</v>
      </c>
      <c r="BR364" s="397" t="s">
        <v>36</v>
      </c>
      <c r="BS364" s="397">
        <v>2</v>
      </c>
      <c r="BT364" s="397">
        <v>54</v>
      </c>
      <c r="BU364" s="397">
        <v>1</v>
      </c>
      <c r="BV364" s="746">
        <v>2</v>
      </c>
      <c r="BW364" s="746">
        <f t="shared" ref="BW364" si="2933">SUM(BV364)*2</f>
        <v>4</v>
      </c>
      <c r="BX364" s="398">
        <f>42</f>
        <v>42</v>
      </c>
      <c r="BY364" s="399">
        <f t="shared" ref="BY364:BY365" si="2934">SUM(BZ364+CB364+CD364+CF364+CH364)</f>
        <v>42</v>
      </c>
      <c r="BZ364" s="398">
        <f>12</f>
        <v>12</v>
      </c>
      <c r="CA364" s="774">
        <f t="shared" ref="CA364" si="2935">SUM(BZ364)*BU364</f>
        <v>12</v>
      </c>
      <c r="CB364" s="774">
        <v>8</v>
      </c>
      <c r="CC364" s="774">
        <f t="shared" ref="CC364" si="2936">BV364*CB364</f>
        <v>16</v>
      </c>
      <c r="CD364" s="774">
        <f>22</f>
        <v>22</v>
      </c>
      <c r="CE364" s="774">
        <f t="shared" ref="CE364" si="2937">SUM(CD364)*BV364</f>
        <v>44</v>
      </c>
      <c r="CF364" s="814"/>
      <c r="CG364" s="815">
        <f t="shared" ref="CG364" si="2938">SUM(CF364)*BW364</f>
        <v>0</v>
      </c>
      <c r="CH364" s="814"/>
      <c r="CI364" s="815">
        <f t="shared" ref="CI364" si="2939">SUM(CH364)*BV364*1</f>
        <v>0</v>
      </c>
      <c r="CJ364" s="803">
        <f t="shared" ref="CJ364" si="2940">2/8*BV364*DJ364</f>
        <v>0</v>
      </c>
      <c r="CK364" s="774">
        <f t="shared" ref="CK364" si="2941">SUM(BX364*5/100*BV364)</f>
        <v>4.2</v>
      </c>
      <c r="CL364" s="814"/>
      <c r="CM364" s="815"/>
      <c r="CN364" s="814"/>
      <c r="CO364" s="816">
        <f t="shared" ref="CO364:CO365" si="2942">SUM(CN364)*3*BT364/5</f>
        <v>0</v>
      </c>
      <c r="CP364" s="814"/>
      <c r="CQ364" s="816">
        <f t="shared" ref="CQ364" si="2943">SUM(CP364*BT364*(30+4))</f>
        <v>0</v>
      </c>
      <c r="CR364" s="814"/>
      <c r="CS364" s="815">
        <f t="shared" ref="CS364:CS365" si="2944">SUM(CR364*BT364*3)</f>
        <v>0</v>
      </c>
      <c r="CT364" s="814"/>
      <c r="CU364" s="803">
        <f t="shared" ref="CU364:CU365" si="2945">SUM(CT364*BT364/3)</f>
        <v>0</v>
      </c>
      <c r="CV364" s="814"/>
      <c r="CW364" s="803">
        <f t="shared" ref="CW364" si="2946">SUM(CV364*BT364*2/3)</f>
        <v>0</v>
      </c>
      <c r="CX364" s="814"/>
      <c r="CY364" s="816">
        <f t="shared" ref="CY364" si="2947">SUM(CX364*BT364)</f>
        <v>0</v>
      </c>
      <c r="CZ364" s="814"/>
      <c r="DA364" s="815">
        <f t="shared" ref="DA364" si="2948">SUM(CZ364*BV364)</f>
        <v>0</v>
      </c>
      <c r="DB364" s="814"/>
      <c r="DC364" s="816">
        <f t="shared" ref="DC364:DC365" si="2949">SUM(DB364*BT364*2)</f>
        <v>0</v>
      </c>
      <c r="DD364" s="814"/>
      <c r="DE364" s="803">
        <f t="shared" ref="DE364:DE365" si="2950">SUM(BV364*DD364*6)</f>
        <v>0</v>
      </c>
      <c r="DF364" s="817"/>
      <c r="DG364" s="803">
        <f t="shared" si="2923"/>
        <v>0</v>
      </c>
      <c r="DH364" s="814"/>
      <c r="DI364" s="803">
        <f t="shared" ref="DI364:DI365" si="2951">SUM(DH364*BT364/3)</f>
        <v>0</v>
      </c>
      <c r="DJ364" s="817"/>
      <c r="DK364" s="803">
        <f t="shared" ref="DK364" si="2952">DJ364*BV364*8/2</f>
        <v>0</v>
      </c>
      <c r="DL364" s="814"/>
      <c r="DM364" s="803">
        <f t="shared" ref="DM364" si="2953">DL364*BV364*8/2</f>
        <v>0</v>
      </c>
      <c r="DN364" s="814"/>
      <c r="DO364" s="815">
        <f t="shared" ref="DO364" si="2954">SUM(DN364*BW364*4*6)</f>
        <v>0</v>
      </c>
      <c r="DP364" s="814"/>
      <c r="DQ364" s="803">
        <f t="shared" ref="DQ364:DQ365" si="2955">SUM(DP364*50)</f>
        <v>0</v>
      </c>
      <c r="DR364" s="803">
        <f t="shared" si="2924"/>
        <v>76.2</v>
      </c>
      <c r="DS364" s="803">
        <f t="shared" si="2925"/>
        <v>72</v>
      </c>
      <c r="DT364" s="84"/>
      <c r="DU364" s="424"/>
      <c r="DV364" s="424"/>
      <c r="DW364" s="424"/>
      <c r="DX364" s="424"/>
      <c r="DY364" s="424"/>
      <c r="DZ364" s="971"/>
      <c r="EA364" s="972"/>
      <c r="EB364" s="611"/>
      <c r="EC364" s="424"/>
      <c r="ED364" s="424"/>
      <c r="EE364" s="424"/>
      <c r="EF364" s="424"/>
      <c r="EG364" s="424"/>
      <c r="EH364" s="424"/>
      <c r="EI364" s="424"/>
      <c r="EJ364" s="429">
        <f t="shared" si="2689"/>
        <v>42</v>
      </c>
      <c r="EK364" s="429">
        <f t="shared" si="2690"/>
        <v>42</v>
      </c>
      <c r="EL364" s="429">
        <f t="shared" si="2691"/>
        <v>12</v>
      </c>
      <c r="EM364" s="1058">
        <f t="shared" si="2692"/>
        <v>12</v>
      </c>
      <c r="EN364" s="1058">
        <f t="shared" si="2693"/>
        <v>8</v>
      </c>
      <c r="EO364" s="1058">
        <f t="shared" si="2694"/>
        <v>16</v>
      </c>
      <c r="EP364" s="1058">
        <f t="shared" si="2695"/>
        <v>22</v>
      </c>
      <c r="EQ364" s="1058">
        <f t="shared" si="2696"/>
        <v>44</v>
      </c>
      <c r="ER364" s="1058">
        <f t="shared" si="2697"/>
        <v>0</v>
      </c>
      <c r="ES364" s="1058">
        <f t="shared" si="2698"/>
        <v>0</v>
      </c>
      <c r="ET364" s="1058">
        <f t="shared" si="2699"/>
        <v>0</v>
      </c>
      <c r="EU364" s="1058">
        <f t="shared" si="2700"/>
        <v>0</v>
      </c>
      <c r="EV364" s="1058">
        <f t="shared" si="2701"/>
        <v>0</v>
      </c>
      <c r="EW364" s="1058">
        <f t="shared" si="2702"/>
        <v>4.2</v>
      </c>
      <c r="EX364" s="1058">
        <f t="shared" si="2703"/>
        <v>0</v>
      </c>
      <c r="EY364" s="1058">
        <f t="shared" si="2704"/>
        <v>0</v>
      </c>
      <c r="EZ364" s="1058">
        <f t="shared" si="2705"/>
        <v>17</v>
      </c>
      <c r="FA364" s="1058">
        <f t="shared" si="2706"/>
        <v>170</v>
      </c>
      <c r="FB364" s="1058">
        <f t="shared" si="2707"/>
        <v>0</v>
      </c>
      <c r="FC364" s="1058">
        <f t="shared" si="2708"/>
        <v>0</v>
      </c>
      <c r="FD364" s="1058">
        <f t="shared" si="2709"/>
        <v>0</v>
      </c>
      <c r="FE364" s="1058">
        <f t="shared" si="2710"/>
        <v>0</v>
      </c>
      <c r="FF364" s="1058">
        <f t="shared" si="2711"/>
        <v>0</v>
      </c>
      <c r="FG364" s="1058">
        <f t="shared" si="2712"/>
        <v>0</v>
      </c>
      <c r="FH364" s="1058">
        <f t="shared" si="2713"/>
        <v>0</v>
      </c>
      <c r="FI364" s="1058">
        <f t="shared" si="2714"/>
        <v>0</v>
      </c>
      <c r="FJ364" s="1058">
        <f t="shared" si="2715"/>
        <v>0</v>
      </c>
      <c r="FK364" s="1058">
        <f t="shared" si="2716"/>
        <v>0</v>
      </c>
      <c r="FL364" s="1058">
        <f t="shared" si="2717"/>
        <v>0</v>
      </c>
      <c r="FM364" s="1058">
        <f t="shared" si="2718"/>
        <v>0</v>
      </c>
      <c r="FN364" s="1058">
        <f t="shared" si="2719"/>
        <v>0</v>
      </c>
      <c r="FO364" s="1059">
        <f t="shared" si="2720"/>
        <v>0</v>
      </c>
      <c r="FP364" s="1058">
        <f t="shared" si="2721"/>
        <v>0</v>
      </c>
      <c r="FQ364" s="1058">
        <f t="shared" si="2722"/>
        <v>0</v>
      </c>
      <c r="FR364" s="1058">
        <f t="shared" si="2723"/>
        <v>0</v>
      </c>
      <c r="FS364" s="1058">
        <f t="shared" si="2724"/>
        <v>0</v>
      </c>
      <c r="FT364" s="1058">
        <f t="shared" si="2725"/>
        <v>0</v>
      </c>
      <c r="FU364" s="1058">
        <f t="shared" si="2726"/>
        <v>0</v>
      </c>
      <c r="FV364" s="1058">
        <f t="shared" si="2727"/>
        <v>0</v>
      </c>
      <c r="FW364" s="1058">
        <f t="shared" si="2728"/>
        <v>0</v>
      </c>
      <c r="FX364" s="1058">
        <f t="shared" si="2729"/>
        <v>0</v>
      </c>
      <c r="FY364" s="1058">
        <f t="shared" si="2730"/>
        <v>0</v>
      </c>
      <c r="FZ364" s="1058">
        <f t="shared" si="2731"/>
        <v>0</v>
      </c>
      <c r="GA364" s="1058">
        <f t="shared" si="2732"/>
        <v>0</v>
      </c>
      <c r="GB364" s="1058">
        <f t="shared" si="2733"/>
        <v>0</v>
      </c>
      <c r="GC364" s="1058">
        <f t="shared" si="2734"/>
        <v>0</v>
      </c>
      <c r="GE364" s="1058">
        <v>246.2</v>
      </c>
      <c r="GF364" s="1058">
        <v>72</v>
      </c>
      <c r="GG364" s="424"/>
      <c r="GH364" s="424"/>
      <c r="GI364" s="424"/>
      <c r="GJ364" s="424"/>
      <c r="GL364" s="559"/>
      <c r="GM364" s="559"/>
      <c r="GN364" s="9"/>
      <c r="GO364" s="17"/>
      <c r="GP364" s="17"/>
      <c r="GQ364" s="406"/>
      <c r="GR364" s="406"/>
    </row>
    <row r="365" spans="1:200" ht="24.75" customHeight="1" x14ac:dyDescent="0.45">
      <c r="A365" s="424"/>
      <c r="B365" s="1040"/>
      <c r="C365" s="1041"/>
      <c r="D365" s="1042"/>
      <c r="E365" s="563"/>
      <c r="F365" s="563"/>
      <c r="G365" s="563"/>
      <c r="H365" s="563"/>
      <c r="I365" s="563"/>
      <c r="J365" s="563"/>
      <c r="K365" s="563"/>
      <c r="L365" s="562"/>
      <c r="M365" s="1043"/>
      <c r="N365" s="760"/>
      <c r="O365" s="859"/>
      <c r="P365" s="1044"/>
      <c r="Q365" s="859"/>
      <c r="R365" s="1044"/>
      <c r="S365" s="859"/>
      <c r="T365" s="1044"/>
      <c r="U365" s="859"/>
      <c r="V365" s="1044"/>
      <c r="W365" s="859"/>
      <c r="X365" s="859"/>
      <c r="Y365" s="859"/>
      <c r="Z365" s="1044"/>
      <c r="AA365" s="859"/>
      <c r="AB365" s="1044"/>
      <c r="AC365" s="859"/>
      <c r="AD365" s="1044"/>
      <c r="AE365" s="862"/>
      <c r="AF365" s="1044"/>
      <c r="AG365" s="859"/>
      <c r="AH365" s="1044"/>
      <c r="AI365" s="859"/>
      <c r="AJ365" s="1044"/>
      <c r="AK365" s="859"/>
      <c r="AL365" s="1044"/>
      <c r="AM365" s="859"/>
      <c r="AN365" s="1044"/>
      <c r="AO365" s="859"/>
      <c r="AP365" s="1044"/>
      <c r="AQ365" s="865"/>
      <c r="AR365" s="1044"/>
      <c r="AS365" s="859"/>
      <c r="AT365" s="1045"/>
      <c r="AU365" s="859"/>
      <c r="AV365" s="1044"/>
      <c r="AW365" s="859"/>
      <c r="AX365" s="1044"/>
      <c r="AY365" s="859"/>
      <c r="AZ365" s="1044"/>
      <c r="BA365" s="859"/>
      <c r="BB365" s="1044"/>
      <c r="BC365" s="859"/>
      <c r="BD365" s="1044"/>
      <c r="BE365" s="859"/>
      <c r="BF365" s="859"/>
      <c r="BG365" s="859"/>
      <c r="BH365" s="84"/>
      <c r="BI365" s="424"/>
      <c r="BJ365" s="424"/>
      <c r="BK365" s="424"/>
      <c r="BL365" s="424"/>
      <c r="BM365" s="424"/>
      <c r="BN365" s="955" t="s">
        <v>150</v>
      </c>
      <c r="BO365" s="956" t="s">
        <v>183</v>
      </c>
      <c r="BP365" s="932" t="s">
        <v>24</v>
      </c>
      <c r="BQ365" s="160" t="s">
        <v>323</v>
      </c>
      <c r="BR365" s="160" t="s">
        <v>512</v>
      </c>
      <c r="BS365" s="160">
        <v>10</v>
      </c>
      <c r="BT365" s="160">
        <v>5</v>
      </c>
      <c r="BU365" s="160">
        <v>1</v>
      </c>
      <c r="BV365" s="563">
        <v>1</v>
      </c>
      <c r="BW365" s="563">
        <v>1</v>
      </c>
      <c r="BX365" s="159"/>
      <c r="BY365" s="259">
        <f t="shared" si="2934"/>
        <v>0</v>
      </c>
      <c r="BZ365" s="258"/>
      <c r="CA365" s="774">
        <f t="shared" ref="CA365" si="2956">SUM(BZ365)*BU365</f>
        <v>0</v>
      </c>
      <c r="CB365" s="808"/>
      <c r="CC365" s="774">
        <f t="shared" ref="CC365" si="2957">CB365*BV365</f>
        <v>0</v>
      </c>
      <c r="CD365" s="808"/>
      <c r="CE365" s="774">
        <f t="shared" ref="CE365" si="2958">SUM(CD365)*BV365</f>
        <v>0</v>
      </c>
      <c r="CF365" s="775"/>
      <c r="CG365" s="776">
        <f t="shared" ref="CG365" si="2959">SUM(CF365)*BW365</f>
        <v>0</v>
      </c>
      <c r="CH365" s="775"/>
      <c r="CI365" s="776">
        <f t="shared" ref="CI365" si="2960">SUM(CH365)*BV365*5</f>
        <v>0</v>
      </c>
      <c r="CJ365" s="776"/>
      <c r="CK365" s="774">
        <f t="shared" ref="CK365" si="2961">BX365*BV365*0.05</f>
        <v>0</v>
      </c>
      <c r="CL365" s="775"/>
      <c r="CM365" s="776"/>
      <c r="CN365" s="775"/>
      <c r="CO365" s="774">
        <f t="shared" si="2942"/>
        <v>0</v>
      </c>
      <c r="CP365" s="775">
        <v>1</v>
      </c>
      <c r="CQ365" s="777">
        <f>SUM(CP365*BT365*(15))</f>
        <v>75</v>
      </c>
      <c r="CR365" s="775"/>
      <c r="CS365" s="776">
        <f t="shared" si="2944"/>
        <v>0</v>
      </c>
      <c r="CT365" s="775"/>
      <c r="CU365" s="776">
        <f t="shared" si="2945"/>
        <v>0</v>
      </c>
      <c r="CV365" s="775"/>
      <c r="CW365" s="776">
        <f t="shared" ref="CW365" si="2962">SUM(CV365*BT365*2/3)</f>
        <v>0</v>
      </c>
      <c r="CX365" s="775"/>
      <c r="CY365" s="774">
        <f t="shared" ref="CY365" si="2963">SUM(CX365*BT365*2)</f>
        <v>0</v>
      </c>
      <c r="CZ365" s="775"/>
      <c r="DA365" s="776">
        <f t="shared" ref="DA365" si="2964">SUM(CZ365*BV365)</f>
        <v>0</v>
      </c>
      <c r="DB365" s="775"/>
      <c r="DC365" s="774">
        <f t="shared" si="2949"/>
        <v>0</v>
      </c>
      <c r="DD365" s="775"/>
      <c r="DE365" s="776">
        <f t="shared" si="2950"/>
        <v>0</v>
      </c>
      <c r="DF365" s="778"/>
      <c r="DG365" s="779">
        <f t="shared" si="2923"/>
        <v>0</v>
      </c>
      <c r="DH365" s="775"/>
      <c r="DI365" s="776">
        <f t="shared" si="2951"/>
        <v>0</v>
      </c>
      <c r="DJ365" s="775"/>
      <c r="DK365" s="776">
        <f t="shared" ref="DK365" si="2965">SUM(BV365*DJ365*8)</f>
        <v>0</v>
      </c>
      <c r="DL365" s="775"/>
      <c r="DM365" s="776">
        <f>BW365*DL365*3*8</f>
        <v>0</v>
      </c>
      <c r="DN365" s="775"/>
      <c r="DO365" s="776">
        <f t="shared" ref="DO365" si="2966">SUM(DN365*BW365*4*6)</f>
        <v>0</v>
      </c>
      <c r="DP365" s="775"/>
      <c r="DQ365" s="776">
        <f t="shared" si="2955"/>
        <v>0</v>
      </c>
      <c r="DR365" s="779">
        <f t="shared" si="2924"/>
        <v>75</v>
      </c>
      <c r="DS365" s="779">
        <f t="shared" si="2925"/>
        <v>0</v>
      </c>
      <c r="DT365" s="84"/>
      <c r="DU365" s="424"/>
      <c r="DV365" s="424"/>
      <c r="DW365" s="424"/>
      <c r="DX365" s="424"/>
      <c r="DY365" s="424"/>
      <c r="DZ365" s="971"/>
      <c r="EA365" s="972"/>
      <c r="EB365" s="611"/>
      <c r="EC365" s="424"/>
      <c r="ED365" s="424"/>
      <c r="EE365" s="424"/>
      <c r="EF365" s="424"/>
      <c r="EG365" s="424"/>
      <c r="EH365" s="424"/>
      <c r="EI365" s="424"/>
      <c r="EJ365" s="429">
        <f t="shared" si="2689"/>
        <v>0</v>
      </c>
      <c r="EK365" s="429">
        <f t="shared" si="2690"/>
        <v>0</v>
      </c>
      <c r="EL365" s="429">
        <f t="shared" si="2691"/>
        <v>0</v>
      </c>
      <c r="EM365" s="1058">
        <f t="shared" si="2692"/>
        <v>0</v>
      </c>
      <c r="EN365" s="1058">
        <f t="shared" si="2693"/>
        <v>0</v>
      </c>
      <c r="EO365" s="1058">
        <f t="shared" si="2694"/>
        <v>0</v>
      </c>
      <c r="EP365" s="1058">
        <f t="shared" si="2695"/>
        <v>0</v>
      </c>
      <c r="EQ365" s="1058">
        <f t="shared" si="2696"/>
        <v>0</v>
      </c>
      <c r="ER365" s="1058">
        <f t="shared" si="2697"/>
        <v>0</v>
      </c>
      <c r="ES365" s="1058">
        <f t="shared" si="2698"/>
        <v>0</v>
      </c>
      <c r="ET365" s="1058">
        <f t="shared" si="2699"/>
        <v>0</v>
      </c>
      <c r="EU365" s="1058">
        <f t="shared" si="2700"/>
        <v>0</v>
      </c>
      <c r="EV365" s="1058">
        <f t="shared" si="2701"/>
        <v>0</v>
      </c>
      <c r="EW365" s="1058">
        <f t="shared" si="2702"/>
        <v>0</v>
      </c>
      <c r="EX365" s="1058">
        <f t="shared" si="2703"/>
        <v>0</v>
      </c>
      <c r="EY365" s="1058">
        <f t="shared" si="2704"/>
        <v>0</v>
      </c>
      <c r="EZ365" s="1058">
        <f t="shared" si="2705"/>
        <v>0</v>
      </c>
      <c r="FA365" s="1058">
        <f t="shared" si="2706"/>
        <v>0</v>
      </c>
      <c r="FB365" s="1058">
        <f t="shared" si="2707"/>
        <v>1</v>
      </c>
      <c r="FC365" s="1058">
        <f t="shared" si="2708"/>
        <v>75</v>
      </c>
      <c r="FD365" s="1058">
        <f t="shared" si="2709"/>
        <v>0</v>
      </c>
      <c r="FE365" s="1058">
        <f t="shared" si="2710"/>
        <v>0</v>
      </c>
      <c r="FF365" s="1058">
        <f t="shared" si="2711"/>
        <v>0</v>
      </c>
      <c r="FG365" s="1058">
        <f t="shared" si="2712"/>
        <v>0</v>
      </c>
      <c r="FH365" s="1058">
        <f t="shared" si="2713"/>
        <v>0</v>
      </c>
      <c r="FI365" s="1058">
        <f t="shared" si="2714"/>
        <v>0</v>
      </c>
      <c r="FJ365" s="1058">
        <f t="shared" si="2715"/>
        <v>0</v>
      </c>
      <c r="FK365" s="1058">
        <f t="shared" si="2716"/>
        <v>0</v>
      </c>
      <c r="FL365" s="1058">
        <f t="shared" si="2717"/>
        <v>0</v>
      </c>
      <c r="FM365" s="1058">
        <f t="shared" si="2718"/>
        <v>0</v>
      </c>
      <c r="FN365" s="1058">
        <f t="shared" si="2719"/>
        <v>0</v>
      </c>
      <c r="FO365" s="1059">
        <f t="shared" si="2720"/>
        <v>0</v>
      </c>
      <c r="FP365" s="1058">
        <f t="shared" si="2721"/>
        <v>0</v>
      </c>
      <c r="FQ365" s="1058">
        <f t="shared" si="2722"/>
        <v>0</v>
      </c>
      <c r="FR365" s="1058">
        <f t="shared" si="2723"/>
        <v>0</v>
      </c>
      <c r="FS365" s="1058">
        <f t="shared" si="2724"/>
        <v>0</v>
      </c>
      <c r="FT365" s="1058">
        <f t="shared" si="2725"/>
        <v>0</v>
      </c>
      <c r="FU365" s="1058">
        <f t="shared" si="2726"/>
        <v>0</v>
      </c>
      <c r="FV365" s="1058">
        <f t="shared" si="2727"/>
        <v>0</v>
      </c>
      <c r="FW365" s="1058">
        <f t="shared" si="2728"/>
        <v>0</v>
      </c>
      <c r="FX365" s="1058">
        <f t="shared" si="2729"/>
        <v>0</v>
      </c>
      <c r="FY365" s="1058">
        <f t="shared" si="2730"/>
        <v>0</v>
      </c>
      <c r="FZ365" s="1058">
        <f t="shared" si="2731"/>
        <v>0</v>
      </c>
      <c r="GA365" s="1058">
        <f t="shared" si="2732"/>
        <v>0</v>
      </c>
      <c r="GB365" s="1058">
        <f t="shared" si="2733"/>
        <v>0</v>
      </c>
      <c r="GC365" s="1058">
        <f t="shared" si="2734"/>
        <v>0</v>
      </c>
      <c r="GE365" s="1058">
        <v>75</v>
      </c>
      <c r="GF365" s="1058">
        <v>0</v>
      </c>
      <c r="GG365" s="424"/>
      <c r="GH365" s="424"/>
      <c r="GI365" s="424"/>
      <c r="GJ365" s="424"/>
      <c r="GL365" s="559"/>
      <c r="GM365" s="559"/>
      <c r="GN365" s="9"/>
      <c r="GO365" s="17"/>
      <c r="GP365" s="17"/>
      <c r="GQ365" s="406"/>
      <c r="GR365" s="406"/>
    </row>
    <row r="366" spans="1:200" ht="24.75" customHeight="1" x14ac:dyDescent="0.45">
      <c r="A366" s="424"/>
      <c r="B366" s="957"/>
      <c r="C366" s="958"/>
      <c r="D366" s="867"/>
      <c r="E366" s="612"/>
      <c r="F366" s="612"/>
      <c r="G366" s="606"/>
      <c r="H366" s="606"/>
      <c r="I366" s="606"/>
      <c r="J366" s="747"/>
      <c r="K366" s="606"/>
      <c r="L366" s="71"/>
      <c r="M366" s="608"/>
      <c r="N366" s="70"/>
      <c r="O366" s="852"/>
      <c r="P366" s="866"/>
      <c r="Q366" s="852"/>
      <c r="R366" s="866"/>
      <c r="S366" s="852"/>
      <c r="T366" s="866"/>
      <c r="U366" s="867"/>
      <c r="V366" s="866"/>
      <c r="W366" s="867"/>
      <c r="X366" s="852"/>
      <c r="Y366" s="852"/>
      <c r="Z366" s="866"/>
      <c r="AA366" s="867"/>
      <c r="AB366" s="866"/>
      <c r="AC366" s="852"/>
      <c r="AD366" s="866"/>
      <c r="AE366" s="855"/>
      <c r="AF366" s="866"/>
      <c r="AG366" s="867"/>
      <c r="AH366" s="866"/>
      <c r="AI366" s="867"/>
      <c r="AJ366" s="866"/>
      <c r="AK366" s="867"/>
      <c r="AL366" s="866"/>
      <c r="AM366" s="852"/>
      <c r="AN366" s="866"/>
      <c r="AO366" s="867"/>
      <c r="AP366" s="866"/>
      <c r="AQ366" s="852"/>
      <c r="AR366" s="866"/>
      <c r="AS366" s="852"/>
      <c r="AT366" s="866"/>
      <c r="AU366" s="867"/>
      <c r="AV366" s="866"/>
      <c r="AW366" s="867"/>
      <c r="AX366" s="866"/>
      <c r="AY366" s="867"/>
      <c r="AZ366" s="866"/>
      <c r="BA366" s="867"/>
      <c r="BB366" s="866"/>
      <c r="BC366" s="867"/>
      <c r="BD366" s="866"/>
      <c r="BE366" s="867"/>
      <c r="BF366" s="867"/>
      <c r="BG366" s="867"/>
      <c r="BH366" s="84"/>
      <c r="BI366" s="424"/>
      <c r="BJ366" s="424"/>
      <c r="BK366" s="424"/>
      <c r="BL366" s="424"/>
      <c r="BM366" s="424"/>
      <c r="BN366" s="552" t="s">
        <v>410</v>
      </c>
      <c r="BO366" s="841" t="s">
        <v>183</v>
      </c>
      <c r="BP366" s="842" t="s">
        <v>24</v>
      </c>
      <c r="BQ366" s="841" t="s">
        <v>323</v>
      </c>
      <c r="BR366" s="841" t="s">
        <v>126</v>
      </c>
      <c r="BS366" s="842">
        <v>10</v>
      </c>
      <c r="BT366" s="841">
        <v>32</v>
      </c>
      <c r="BU366" s="841">
        <v>1</v>
      </c>
      <c r="BV366" s="841">
        <v>4</v>
      </c>
      <c r="BW366" s="841">
        <f>SUM(BV366)*2</f>
        <v>8</v>
      </c>
      <c r="BX366" s="842"/>
      <c r="BY366" s="844">
        <f>SUM(BZ366+CB366+CD366+CF366+CH366)</f>
        <v>0</v>
      </c>
      <c r="BZ366" s="845"/>
      <c r="CA366" s="553">
        <f>SUM(BZ366)*BU366</f>
        <v>0</v>
      </c>
      <c r="CB366" s="845"/>
      <c r="CC366" s="553">
        <f>CB366*BV366</f>
        <v>0</v>
      </c>
      <c r="CD366" s="845"/>
      <c r="CE366" s="553">
        <f>SUM(CD366)*BV366</f>
        <v>0</v>
      </c>
      <c r="CF366" s="845"/>
      <c r="CG366" s="553">
        <f>SUM(CF366)*BW366</f>
        <v>0</v>
      </c>
      <c r="CH366" s="845"/>
      <c r="CI366" s="553">
        <f>SUM(CH366)*BV366*5</f>
        <v>0</v>
      </c>
      <c r="CJ366" s="554">
        <f>SUM(BV366*DJ366*2+BW366*DL366*2)</f>
        <v>0</v>
      </c>
      <c r="CK366" s="554">
        <f>BX366*BV366*0.05</f>
        <v>0</v>
      </c>
      <c r="CL366" s="845"/>
      <c r="CM366" s="553"/>
      <c r="CN366" s="845"/>
      <c r="CO366" s="554">
        <f>CN366*BT366*2/3</f>
        <v>0</v>
      </c>
      <c r="CP366" s="845"/>
      <c r="CQ366" s="1061">
        <f>SUM(CP366*BT366*(30+4))/5</f>
        <v>0</v>
      </c>
      <c r="CR366" s="845"/>
      <c r="CS366" s="553">
        <f>SUM(CR366*BT366*3)</f>
        <v>0</v>
      </c>
      <c r="CT366" s="845"/>
      <c r="CU366" s="554">
        <f>SUM(CT366*BT366/3)</f>
        <v>0</v>
      </c>
      <c r="CV366" s="845"/>
      <c r="CW366" s="554">
        <f>SUM(CV366*BT366*2/3)</f>
        <v>0</v>
      </c>
      <c r="CX366" s="845"/>
      <c r="CY366" s="553">
        <f>SUM(CX366*BT366*2)</f>
        <v>0</v>
      </c>
      <c r="CZ366" s="845"/>
      <c r="DA366" s="553">
        <f>SUM(CZ366*BV366)</f>
        <v>0</v>
      </c>
      <c r="DB366" s="845">
        <v>1</v>
      </c>
      <c r="DC366" s="756">
        <f>BT366*DB366/3</f>
        <v>10.666666666666666</v>
      </c>
      <c r="DD366" s="845"/>
      <c r="DE366" s="554">
        <f>SUM(BV366*DD366*6)</f>
        <v>0</v>
      </c>
      <c r="DF366" s="1062"/>
      <c r="DG366" s="554">
        <f t="shared" si="2923"/>
        <v>0</v>
      </c>
      <c r="DH366" s="845"/>
      <c r="DI366" s="553">
        <f>SUM(DH366*BT366/3)</f>
        <v>0</v>
      </c>
      <c r="DJ366" s="845"/>
      <c r="DK366" s="554">
        <f>SUM(BV366*DJ366*8)</f>
        <v>0</v>
      </c>
      <c r="DL366" s="845"/>
      <c r="DM366" s="554">
        <f>SUM(DL366*BW366*5*6)</f>
        <v>0</v>
      </c>
      <c r="DN366" s="845"/>
      <c r="DO366" s="554">
        <f>SUM(DN366*BW366*4*6)</f>
        <v>0</v>
      </c>
      <c r="DP366" s="845"/>
      <c r="DQ366" s="555">
        <f>SUM(DP366*50)</f>
        <v>0</v>
      </c>
      <c r="DR366" s="554">
        <f t="shared" si="2924"/>
        <v>10.666666666666666</v>
      </c>
      <c r="DS366" s="554">
        <f t="shared" si="2925"/>
        <v>10.666666666666666</v>
      </c>
      <c r="DT366" s="84"/>
      <c r="DU366" s="424"/>
      <c r="DV366" s="424"/>
      <c r="DW366" s="424"/>
      <c r="DX366" s="424"/>
      <c r="DY366" s="424"/>
      <c r="DZ366" s="971"/>
      <c r="EA366" s="972"/>
      <c r="EB366" s="611"/>
      <c r="EC366" s="424"/>
      <c r="ED366" s="424"/>
      <c r="EE366" s="424"/>
      <c r="EF366" s="424"/>
      <c r="EG366" s="424"/>
      <c r="EH366" s="424"/>
      <c r="EI366" s="424"/>
      <c r="EJ366" s="429">
        <f t="shared" si="2689"/>
        <v>0</v>
      </c>
      <c r="EK366" s="429">
        <f t="shared" si="2690"/>
        <v>0</v>
      </c>
      <c r="EL366" s="429">
        <f t="shared" si="2691"/>
        <v>0</v>
      </c>
      <c r="EM366" s="1058">
        <f t="shared" si="2692"/>
        <v>0</v>
      </c>
      <c r="EN366" s="1058">
        <f t="shared" si="2693"/>
        <v>0</v>
      </c>
      <c r="EO366" s="1058">
        <f t="shared" si="2694"/>
        <v>0</v>
      </c>
      <c r="EP366" s="1058">
        <f t="shared" si="2695"/>
        <v>0</v>
      </c>
      <c r="EQ366" s="1058">
        <f t="shared" si="2696"/>
        <v>0</v>
      </c>
      <c r="ER366" s="1058">
        <f t="shared" si="2697"/>
        <v>0</v>
      </c>
      <c r="ES366" s="1058">
        <f t="shared" si="2698"/>
        <v>0</v>
      </c>
      <c r="ET366" s="1058">
        <f t="shared" si="2699"/>
        <v>0</v>
      </c>
      <c r="EU366" s="1058">
        <f t="shared" si="2700"/>
        <v>0</v>
      </c>
      <c r="EV366" s="1058">
        <f t="shared" si="2701"/>
        <v>0</v>
      </c>
      <c r="EW366" s="1058">
        <f t="shared" si="2702"/>
        <v>0</v>
      </c>
      <c r="EX366" s="1058">
        <f t="shared" si="2703"/>
        <v>0</v>
      </c>
      <c r="EY366" s="1058">
        <f t="shared" si="2704"/>
        <v>0</v>
      </c>
      <c r="EZ366" s="1058">
        <f t="shared" si="2705"/>
        <v>0</v>
      </c>
      <c r="FA366" s="1058">
        <f t="shared" si="2706"/>
        <v>0</v>
      </c>
      <c r="FB366" s="1058">
        <f t="shared" si="2707"/>
        <v>0</v>
      </c>
      <c r="FC366" s="1058">
        <f t="shared" si="2708"/>
        <v>0</v>
      </c>
      <c r="FD366" s="1058">
        <f t="shared" si="2709"/>
        <v>0</v>
      </c>
      <c r="FE366" s="1058">
        <f t="shared" si="2710"/>
        <v>0</v>
      </c>
      <c r="FF366" s="1058">
        <f t="shared" si="2711"/>
        <v>0</v>
      </c>
      <c r="FG366" s="1058">
        <f t="shared" si="2712"/>
        <v>0</v>
      </c>
      <c r="FH366" s="1058">
        <f t="shared" si="2713"/>
        <v>0</v>
      </c>
      <c r="FI366" s="1058">
        <f t="shared" si="2714"/>
        <v>0</v>
      </c>
      <c r="FJ366" s="1058">
        <f t="shared" si="2715"/>
        <v>0</v>
      </c>
      <c r="FK366" s="1058">
        <f t="shared" si="2716"/>
        <v>0</v>
      </c>
      <c r="FL366" s="1058">
        <f t="shared" si="2717"/>
        <v>0</v>
      </c>
      <c r="FM366" s="1058">
        <f t="shared" si="2718"/>
        <v>0</v>
      </c>
      <c r="FN366" s="1058">
        <f t="shared" si="2719"/>
        <v>1</v>
      </c>
      <c r="FO366" s="1059">
        <f t="shared" si="2720"/>
        <v>10.666666666666666</v>
      </c>
      <c r="FP366" s="1058">
        <f t="shared" si="2721"/>
        <v>0</v>
      </c>
      <c r="FQ366" s="1058">
        <f t="shared" si="2722"/>
        <v>0</v>
      </c>
      <c r="FR366" s="1058">
        <f t="shared" si="2723"/>
        <v>0</v>
      </c>
      <c r="FS366" s="1058">
        <f t="shared" si="2724"/>
        <v>0</v>
      </c>
      <c r="FT366" s="1058">
        <f t="shared" si="2725"/>
        <v>0</v>
      </c>
      <c r="FU366" s="1058">
        <f t="shared" si="2726"/>
        <v>0</v>
      </c>
      <c r="FV366" s="1058">
        <f t="shared" si="2727"/>
        <v>0</v>
      </c>
      <c r="FW366" s="1058">
        <f t="shared" si="2728"/>
        <v>0</v>
      </c>
      <c r="FX366" s="1058">
        <f t="shared" si="2729"/>
        <v>0</v>
      </c>
      <c r="FY366" s="1058">
        <f t="shared" si="2730"/>
        <v>0</v>
      </c>
      <c r="FZ366" s="1058">
        <f t="shared" si="2731"/>
        <v>0</v>
      </c>
      <c r="GA366" s="1058">
        <f t="shared" si="2732"/>
        <v>0</v>
      </c>
      <c r="GB366" s="1058">
        <f t="shared" si="2733"/>
        <v>0</v>
      </c>
      <c r="GC366" s="1058">
        <f t="shared" si="2734"/>
        <v>0</v>
      </c>
      <c r="GE366" s="1058">
        <v>10.666666666666666</v>
      </c>
      <c r="GF366" s="1058">
        <v>10.666666666666666</v>
      </c>
      <c r="GG366" s="424"/>
      <c r="GH366" s="424"/>
      <c r="GI366" s="424"/>
      <c r="GJ366" s="424"/>
      <c r="GL366" s="559"/>
      <c r="GM366" s="559"/>
      <c r="GN366" s="9"/>
      <c r="GO366" s="17"/>
      <c r="GP366" s="17"/>
      <c r="GQ366" s="406"/>
      <c r="GR366" s="406"/>
    </row>
    <row r="367" spans="1:200" ht="24.75" customHeight="1" x14ac:dyDescent="0.45">
      <c r="A367" s="424"/>
      <c r="B367" s="957"/>
      <c r="C367" s="958"/>
      <c r="D367" s="867"/>
      <c r="E367" s="612"/>
      <c r="F367" s="612"/>
      <c r="G367" s="606"/>
      <c r="H367" s="606"/>
      <c r="I367" s="606"/>
      <c r="J367" s="747"/>
      <c r="K367" s="606"/>
      <c r="L367" s="71"/>
      <c r="M367" s="608"/>
      <c r="N367" s="70"/>
      <c r="O367" s="852"/>
      <c r="P367" s="866"/>
      <c r="Q367" s="852"/>
      <c r="R367" s="866"/>
      <c r="S367" s="852"/>
      <c r="T367" s="866"/>
      <c r="U367" s="867"/>
      <c r="V367" s="866"/>
      <c r="W367" s="867"/>
      <c r="X367" s="852"/>
      <c r="Y367" s="852"/>
      <c r="Z367" s="866"/>
      <c r="AA367" s="867"/>
      <c r="AB367" s="866"/>
      <c r="AC367" s="852"/>
      <c r="AD367" s="866"/>
      <c r="AE367" s="855"/>
      <c r="AF367" s="866"/>
      <c r="AG367" s="867"/>
      <c r="AH367" s="866"/>
      <c r="AI367" s="867"/>
      <c r="AJ367" s="866"/>
      <c r="AK367" s="867"/>
      <c r="AL367" s="866"/>
      <c r="AM367" s="852"/>
      <c r="AN367" s="866"/>
      <c r="AO367" s="867"/>
      <c r="AP367" s="866"/>
      <c r="AQ367" s="852"/>
      <c r="AR367" s="866"/>
      <c r="AS367" s="852"/>
      <c r="AT367" s="866"/>
      <c r="AU367" s="867"/>
      <c r="AV367" s="866"/>
      <c r="AW367" s="867"/>
      <c r="AX367" s="866"/>
      <c r="AY367" s="867"/>
      <c r="AZ367" s="866"/>
      <c r="BA367" s="867"/>
      <c r="BB367" s="866"/>
      <c r="BC367" s="867"/>
      <c r="BD367" s="866"/>
      <c r="BE367" s="867"/>
      <c r="BF367" s="867"/>
      <c r="BG367" s="867"/>
      <c r="BH367" s="84"/>
      <c r="BI367" s="424"/>
      <c r="BJ367" s="424"/>
      <c r="BK367" s="424"/>
      <c r="BL367" s="424"/>
      <c r="BM367" s="424"/>
      <c r="BN367" s="957"/>
      <c r="BO367" s="958"/>
      <c r="BP367" s="867"/>
      <c r="BQ367" s="612"/>
      <c r="BR367" s="612"/>
      <c r="BS367" s="606"/>
      <c r="BT367" s="606"/>
      <c r="BU367" s="606"/>
      <c r="BV367" s="747"/>
      <c r="BW367" s="749"/>
      <c r="BX367" s="71"/>
      <c r="BY367" s="608"/>
      <c r="BZ367" s="70"/>
      <c r="CA367" s="767"/>
      <c r="CB367" s="796"/>
      <c r="CC367" s="767"/>
      <c r="CD367" s="796"/>
      <c r="CE367" s="767"/>
      <c r="CF367" s="780"/>
      <c r="CG367" s="612"/>
      <c r="CH367" s="780"/>
      <c r="CI367" s="612"/>
      <c r="CJ367" s="612"/>
      <c r="CK367" s="767"/>
      <c r="CL367" s="780"/>
      <c r="CM367" s="612"/>
      <c r="CN367" s="780"/>
      <c r="CO367" s="767"/>
      <c r="CP367" s="780"/>
      <c r="CQ367" s="770"/>
      <c r="CR367" s="780"/>
      <c r="CS367" s="612"/>
      <c r="CT367" s="780"/>
      <c r="CU367" s="612"/>
      <c r="CV367" s="780"/>
      <c r="CW367" s="612"/>
      <c r="CX367" s="780"/>
      <c r="CY367" s="767"/>
      <c r="CZ367" s="780"/>
      <c r="DA367" s="612"/>
      <c r="DB367" s="780"/>
      <c r="DC367" s="767"/>
      <c r="DD367" s="780"/>
      <c r="DE367" s="612"/>
      <c r="DF367" s="780"/>
      <c r="DG367" s="612"/>
      <c r="DH367" s="780"/>
      <c r="DI367" s="612"/>
      <c r="DJ367" s="780"/>
      <c r="DK367" s="612"/>
      <c r="DL367" s="780"/>
      <c r="DM367" s="612"/>
      <c r="DN367" s="780"/>
      <c r="DO367" s="612"/>
      <c r="DP367" s="780"/>
      <c r="DQ367" s="612"/>
      <c r="DR367" s="612"/>
      <c r="DS367" s="612"/>
      <c r="DT367" s="84"/>
      <c r="DU367" s="424"/>
      <c r="DV367" s="424"/>
      <c r="DW367" s="424"/>
      <c r="DX367" s="424"/>
      <c r="DY367" s="424"/>
      <c r="DZ367" s="971"/>
      <c r="EA367" s="972"/>
      <c r="EB367" s="611"/>
      <c r="EC367" s="424"/>
      <c r="ED367" s="424"/>
      <c r="EE367" s="424"/>
      <c r="EF367" s="424"/>
      <c r="EG367" s="424"/>
      <c r="EH367" s="424"/>
      <c r="EI367" s="424"/>
      <c r="EJ367" s="429">
        <f t="shared" si="2689"/>
        <v>0</v>
      </c>
      <c r="EK367" s="429">
        <f t="shared" si="2690"/>
        <v>0</v>
      </c>
      <c r="EL367" s="429">
        <f t="shared" si="2691"/>
        <v>0</v>
      </c>
      <c r="EM367" s="1058">
        <f t="shared" si="2692"/>
        <v>0</v>
      </c>
      <c r="EN367" s="1058">
        <f t="shared" si="2693"/>
        <v>0</v>
      </c>
      <c r="EO367" s="1058">
        <f t="shared" si="2694"/>
        <v>0</v>
      </c>
      <c r="EP367" s="1058">
        <f t="shared" si="2695"/>
        <v>0</v>
      </c>
      <c r="EQ367" s="1058">
        <f t="shared" si="2696"/>
        <v>0</v>
      </c>
      <c r="ER367" s="1058">
        <f t="shared" si="2697"/>
        <v>0</v>
      </c>
      <c r="ES367" s="1058">
        <f t="shared" si="2698"/>
        <v>0</v>
      </c>
      <c r="ET367" s="1058">
        <f t="shared" si="2699"/>
        <v>0</v>
      </c>
      <c r="EU367" s="1058">
        <f t="shared" si="2700"/>
        <v>0</v>
      </c>
      <c r="EV367" s="1058">
        <f t="shared" si="2701"/>
        <v>0</v>
      </c>
      <c r="EW367" s="1058">
        <f t="shared" si="2702"/>
        <v>0</v>
      </c>
      <c r="EX367" s="1058">
        <f t="shared" si="2703"/>
        <v>0</v>
      </c>
      <c r="EY367" s="1058">
        <f t="shared" si="2704"/>
        <v>0</v>
      </c>
      <c r="EZ367" s="1058">
        <f t="shared" si="2705"/>
        <v>0</v>
      </c>
      <c r="FA367" s="1058">
        <f t="shared" si="2706"/>
        <v>0</v>
      </c>
      <c r="FB367" s="1058">
        <f t="shared" si="2707"/>
        <v>0</v>
      </c>
      <c r="FC367" s="1058">
        <f t="shared" si="2708"/>
        <v>0</v>
      </c>
      <c r="FD367" s="1058">
        <f t="shared" si="2709"/>
        <v>0</v>
      </c>
      <c r="FE367" s="1058">
        <f t="shared" si="2710"/>
        <v>0</v>
      </c>
      <c r="FF367" s="1058">
        <f t="shared" si="2711"/>
        <v>0</v>
      </c>
      <c r="FG367" s="1058">
        <f t="shared" si="2712"/>
        <v>0</v>
      </c>
      <c r="FH367" s="1058">
        <f t="shared" si="2713"/>
        <v>0</v>
      </c>
      <c r="FI367" s="1058">
        <f t="shared" si="2714"/>
        <v>0</v>
      </c>
      <c r="FJ367" s="1058">
        <f t="shared" si="2715"/>
        <v>0</v>
      </c>
      <c r="FK367" s="1058">
        <f t="shared" si="2716"/>
        <v>0</v>
      </c>
      <c r="FL367" s="1058">
        <f t="shared" si="2717"/>
        <v>0</v>
      </c>
      <c r="FM367" s="1058">
        <f t="shared" si="2718"/>
        <v>0</v>
      </c>
      <c r="FN367" s="1058">
        <f t="shared" si="2719"/>
        <v>0</v>
      </c>
      <c r="FO367" s="1059">
        <f t="shared" si="2720"/>
        <v>0</v>
      </c>
      <c r="FP367" s="1058">
        <f t="shared" si="2721"/>
        <v>0</v>
      </c>
      <c r="FQ367" s="1058">
        <f t="shared" si="2722"/>
        <v>0</v>
      </c>
      <c r="FR367" s="1058">
        <f t="shared" si="2723"/>
        <v>0</v>
      </c>
      <c r="FS367" s="1058">
        <f t="shared" si="2724"/>
        <v>0</v>
      </c>
      <c r="FT367" s="1058">
        <f t="shared" si="2725"/>
        <v>0</v>
      </c>
      <c r="FU367" s="1058">
        <f t="shared" si="2726"/>
        <v>0</v>
      </c>
      <c r="FV367" s="1058">
        <f t="shared" si="2727"/>
        <v>0</v>
      </c>
      <c r="FW367" s="1058">
        <f t="shared" si="2728"/>
        <v>0</v>
      </c>
      <c r="FX367" s="1058">
        <f t="shared" si="2729"/>
        <v>0</v>
      </c>
      <c r="FY367" s="1058">
        <f t="shared" si="2730"/>
        <v>0</v>
      </c>
      <c r="FZ367" s="1058">
        <f t="shared" si="2731"/>
        <v>0</v>
      </c>
      <c r="GA367" s="1058">
        <f t="shared" si="2732"/>
        <v>0</v>
      </c>
      <c r="GB367" s="1058">
        <f t="shared" si="2733"/>
        <v>0</v>
      </c>
      <c r="GC367" s="1058">
        <f t="shared" si="2734"/>
        <v>0</v>
      </c>
      <c r="GE367" s="1058">
        <v>0</v>
      </c>
      <c r="GF367" s="1058">
        <v>0</v>
      </c>
      <c r="GG367" s="424"/>
      <c r="GH367" s="424"/>
      <c r="GI367" s="424"/>
      <c r="GJ367" s="424"/>
      <c r="GL367" s="559"/>
      <c r="GM367" s="559"/>
      <c r="GN367" s="9"/>
      <c r="GO367" s="17"/>
      <c r="GP367" s="17"/>
      <c r="GQ367" s="406"/>
      <c r="GR367" s="406"/>
    </row>
    <row r="368" spans="1:200" ht="24.75" customHeight="1" x14ac:dyDescent="0.45">
      <c r="A368" s="424"/>
      <c r="B368" s="957"/>
      <c r="C368" s="958"/>
      <c r="D368" s="867"/>
      <c r="E368" s="612"/>
      <c r="F368" s="612"/>
      <c r="G368" s="606"/>
      <c r="H368" s="606"/>
      <c r="I368" s="606"/>
      <c r="J368" s="747"/>
      <c r="K368" s="606"/>
      <c r="L368" s="71"/>
      <c r="M368" s="608"/>
      <c r="N368" s="70"/>
      <c r="O368" s="852"/>
      <c r="P368" s="866"/>
      <c r="Q368" s="852"/>
      <c r="R368" s="866"/>
      <c r="S368" s="852"/>
      <c r="T368" s="866"/>
      <c r="U368" s="867"/>
      <c r="V368" s="866"/>
      <c r="W368" s="867"/>
      <c r="X368" s="852"/>
      <c r="Y368" s="852"/>
      <c r="Z368" s="866"/>
      <c r="AA368" s="867"/>
      <c r="AB368" s="866"/>
      <c r="AC368" s="852"/>
      <c r="AD368" s="866"/>
      <c r="AE368" s="855"/>
      <c r="AF368" s="866"/>
      <c r="AG368" s="867"/>
      <c r="AH368" s="866"/>
      <c r="AI368" s="867"/>
      <c r="AJ368" s="866"/>
      <c r="AK368" s="867"/>
      <c r="AL368" s="866"/>
      <c r="AM368" s="852"/>
      <c r="AN368" s="866"/>
      <c r="AO368" s="867"/>
      <c r="AP368" s="866"/>
      <c r="AQ368" s="852"/>
      <c r="AR368" s="866"/>
      <c r="AS368" s="852"/>
      <c r="AT368" s="866"/>
      <c r="AU368" s="867"/>
      <c r="AV368" s="866"/>
      <c r="AW368" s="867"/>
      <c r="AX368" s="866"/>
      <c r="AY368" s="867"/>
      <c r="AZ368" s="866"/>
      <c r="BA368" s="867"/>
      <c r="BB368" s="866"/>
      <c r="BC368" s="867"/>
      <c r="BD368" s="866"/>
      <c r="BE368" s="867"/>
      <c r="BF368" s="867"/>
      <c r="BG368" s="867"/>
      <c r="BH368" s="84"/>
      <c r="BI368" s="424"/>
      <c r="BJ368" s="424"/>
      <c r="BK368" s="424"/>
      <c r="BL368" s="424"/>
      <c r="BM368" s="424"/>
      <c r="BN368" s="957"/>
      <c r="BO368" s="958"/>
      <c r="BP368" s="867"/>
      <c r="BQ368" s="612"/>
      <c r="BR368" s="612"/>
      <c r="BS368" s="606"/>
      <c r="BT368" s="606"/>
      <c r="BU368" s="606"/>
      <c r="BV368" s="747"/>
      <c r="BW368" s="749"/>
      <c r="BX368" s="71"/>
      <c r="BY368" s="608"/>
      <c r="BZ368" s="70"/>
      <c r="CA368" s="767"/>
      <c r="CB368" s="796"/>
      <c r="CC368" s="767"/>
      <c r="CD368" s="796"/>
      <c r="CE368" s="767"/>
      <c r="CF368" s="780"/>
      <c r="CG368" s="612"/>
      <c r="CH368" s="780"/>
      <c r="CI368" s="612"/>
      <c r="CJ368" s="612"/>
      <c r="CK368" s="767"/>
      <c r="CL368" s="780"/>
      <c r="CM368" s="612"/>
      <c r="CN368" s="780"/>
      <c r="CO368" s="767"/>
      <c r="CP368" s="780"/>
      <c r="CQ368" s="770"/>
      <c r="CR368" s="780"/>
      <c r="CS368" s="612"/>
      <c r="CT368" s="780"/>
      <c r="CU368" s="612"/>
      <c r="CV368" s="780"/>
      <c r="CW368" s="612"/>
      <c r="CX368" s="780"/>
      <c r="CY368" s="767"/>
      <c r="CZ368" s="780"/>
      <c r="DA368" s="612"/>
      <c r="DB368" s="780"/>
      <c r="DC368" s="767"/>
      <c r="DD368" s="780"/>
      <c r="DE368" s="612"/>
      <c r="DF368" s="780"/>
      <c r="DG368" s="612"/>
      <c r="DH368" s="780"/>
      <c r="DI368" s="612"/>
      <c r="DJ368" s="780"/>
      <c r="DK368" s="612"/>
      <c r="DL368" s="780"/>
      <c r="DM368" s="612"/>
      <c r="DN368" s="780"/>
      <c r="DO368" s="612"/>
      <c r="DP368" s="780"/>
      <c r="DQ368" s="612"/>
      <c r="DR368" s="612"/>
      <c r="DS368" s="612"/>
      <c r="DT368" s="84"/>
      <c r="DU368" s="424"/>
      <c r="DV368" s="424"/>
      <c r="DW368" s="424"/>
      <c r="DX368" s="424"/>
      <c r="DY368" s="424"/>
      <c r="DZ368" s="971"/>
      <c r="EA368" s="972"/>
      <c r="EB368" s="611"/>
      <c r="EC368" s="424"/>
      <c r="ED368" s="424"/>
      <c r="EE368" s="424"/>
      <c r="EF368" s="424"/>
      <c r="EG368" s="424"/>
      <c r="EH368" s="424"/>
      <c r="EI368" s="424"/>
      <c r="EJ368" s="429">
        <f t="shared" si="2689"/>
        <v>0</v>
      </c>
      <c r="EK368" s="429">
        <f t="shared" si="2690"/>
        <v>0</v>
      </c>
      <c r="EL368" s="429">
        <f t="shared" si="2691"/>
        <v>0</v>
      </c>
      <c r="EM368" s="1058">
        <f t="shared" si="2692"/>
        <v>0</v>
      </c>
      <c r="EN368" s="1058">
        <f t="shared" si="2693"/>
        <v>0</v>
      </c>
      <c r="EO368" s="1058">
        <f t="shared" si="2694"/>
        <v>0</v>
      </c>
      <c r="EP368" s="1058">
        <f t="shared" si="2695"/>
        <v>0</v>
      </c>
      <c r="EQ368" s="1058">
        <f t="shared" si="2696"/>
        <v>0</v>
      </c>
      <c r="ER368" s="1058">
        <f t="shared" si="2697"/>
        <v>0</v>
      </c>
      <c r="ES368" s="1058">
        <f t="shared" si="2698"/>
        <v>0</v>
      </c>
      <c r="ET368" s="1058">
        <f t="shared" si="2699"/>
        <v>0</v>
      </c>
      <c r="EU368" s="1058">
        <f t="shared" si="2700"/>
        <v>0</v>
      </c>
      <c r="EV368" s="1058">
        <f t="shared" si="2701"/>
        <v>0</v>
      </c>
      <c r="EW368" s="1058">
        <f t="shared" si="2702"/>
        <v>0</v>
      </c>
      <c r="EX368" s="1058">
        <f t="shared" si="2703"/>
        <v>0</v>
      </c>
      <c r="EY368" s="1058">
        <f t="shared" si="2704"/>
        <v>0</v>
      </c>
      <c r="EZ368" s="1058">
        <f t="shared" si="2705"/>
        <v>0</v>
      </c>
      <c r="FA368" s="1058">
        <f t="shared" si="2706"/>
        <v>0</v>
      </c>
      <c r="FB368" s="1058">
        <f t="shared" si="2707"/>
        <v>0</v>
      </c>
      <c r="FC368" s="1058">
        <f t="shared" si="2708"/>
        <v>0</v>
      </c>
      <c r="FD368" s="1058">
        <f t="shared" si="2709"/>
        <v>0</v>
      </c>
      <c r="FE368" s="1058">
        <f t="shared" si="2710"/>
        <v>0</v>
      </c>
      <c r="FF368" s="1058">
        <f t="shared" si="2711"/>
        <v>0</v>
      </c>
      <c r="FG368" s="1058">
        <f t="shared" si="2712"/>
        <v>0</v>
      </c>
      <c r="FH368" s="1058">
        <f t="shared" si="2713"/>
        <v>0</v>
      </c>
      <c r="FI368" s="1058">
        <f t="shared" si="2714"/>
        <v>0</v>
      </c>
      <c r="FJ368" s="1058">
        <f t="shared" si="2715"/>
        <v>0</v>
      </c>
      <c r="FK368" s="1058">
        <f t="shared" si="2716"/>
        <v>0</v>
      </c>
      <c r="FL368" s="1058">
        <f t="shared" si="2717"/>
        <v>0</v>
      </c>
      <c r="FM368" s="1058">
        <f t="shared" si="2718"/>
        <v>0</v>
      </c>
      <c r="FN368" s="1058">
        <f t="shared" si="2719"/>
        <v>0</v>
      </c>
      <c r="FO368" s="1059">
        <f t="shared" si="2720"/>
        <v>0</v>
      </c>
      <c r="FP368" s="1058">
        <f t="shared" si="2721"/>
        <v>0</v>
      </c>
      <c r="FQ368" s="1058">
        <f t="shared" si="2722"/>
        <v>0</v>
      </c>
      <c r="FR368" s="1058">
        <f t="shared" si="2723"/>
        <v>0</v>
      </c>
      <c r="FS368" s="1058">
        <f t="shared" si="2724"/>
        <v>0</v>
      </c>
      <c r="FT368" s="1058">
        <f t="shared" si="2725"/>
        <v>0</v>
      </c>
      <c r="FU368" s="1058">
        <f t="shared" si="2726"/>
        <v>0</v>
      </c>
      <c r="FV368" s="1058">
        <f t="shared" si="2727"/>
        <v>0</v>
      </c>
      <c r="FW368" s="1058">
        <f t="shared" si="2728"/>
        <v>0</v>
      </c>
      <c r="FX368" s="1058">
        <f t="shared" si="2729"/>
        <v>0</v>
      </c>
      <c r="FY368" s="1058">
        <f t="shared" si="2730"/>
        <v>0</v>
      </c>
      <c r="FZ368" s="1058">
        <f t="shared" si="2731"/>
        <v>0</v>
      </c>
      <c r="GA368" s="1058">
        <f t="shared" si="2732"/>
        <v>0</v>
      </c>
      <c r="GB368" s="1058">
        <f t="shared" si="2733"/>
        <v>0</v>
      </c>
      <c r="GC368" s="1058">
        <f t="shared" si="2734"/>
        <v>0</v>
      </c>
      <c r="GE368" s="1058">
        <v>0</v>
      </c>
      <c r="GF368" s="1058">
        <v>0</v>
      </c>
      <c r="GG368" s="424"/>
      <c r="GH368" s="424"/>
      <c r="GI368" s="424"/>
      <c r="GJ368" s="424"/>
      <c r="GL368" s="559"/>
      <c r="GM368" s="559"/>
      <c r="GN368" s="9"/>
      <c r="GO368" s="17"/>
      <c r="GP368" s="17"/>
      <c r="GQ368" s="406"/>
      <c r="GR368" s="406"/>
    </row>
    <row r="369" spans="1:200" ht="24.75" customHeight="1" x14ac:dyDescent="0.45">
      <c r="A369" s="424"/>
      <c r="B369" s="957"/>
      <c r="C369" s="958"/>
      <c r="D369" s="867"/>
      <c r="E369" s="612"/>
      <c r="F369" s="612"/>
      <c r="G369" s="606"/>
      <c r="H369" s="606"/>
      <c r="I369" s="606"/>
      <c r="J369" s="747"/>
      <c r="K369" s="606"/>
      <c r="L369" s="71"/>
      <c r="M369" s="608"/>
      <c r="N369" s="70"/>
      <c r="O369" s="852"/>
      <c r="P369" s="866"/>
      <c r="Q369" s="852"/>
      <c r="R369" s="866"/>
      <c r="S369" s="852"/>
      <c r="T369" s="866"/>
      <c r="U369" s="867"/>
      <c r="V369" s="866"/>
      <c r="W369" s="867"/>
      <c r="X369" s="852"/>
      <c r="Y369" s="852"/>
      <c r="Z369" s="866"/>
      <c r="AA369" s="867"/>
      <c r="AB369" s="866"/>
      <c r="AC369" s="852"/>
      <c r="AD369" s="866"/>
      <c r="AE369" s="855"/>
      <c r="AF369" s="866"/>
      <c r="AG369" s="867"/>
      <c r="AH369" s="866"/>
      <c r="AI369" s="867"/>
      <c r="AJ369" s="866"/>
      <c r="AK369" s="867"/>
      <c r="AL369" s="866"/>
      <c r="AM369" s="852"/>
      <c r="AN369" s="866"/>
      <c r="AO369" s="867"/>
      <c r="AP369" s="866"/>
      <c r="AQ369" s="852"/>
      <c r="AR369" s="866"/>
      <c r="AS369" s="852"/>
      <c r="AT369" s="866"/>
      <c r="AU369" s="867"/>
      <c r="AV369" s="866"/>
      <c r="AW369" s="867"/>
      <c r="AX369" s="866"/>
      <c r="AY369" s="867"/>
      <c r="AZ369" s="866"/>
      <c r="BA369" s="867"/>
      <c r="BB369" s="866"/>
      <c r="BC369" s="867"/>
      <c r="BD369" s="866"/>
      <c r="BE369" s="867"/>
      <c r="BF369" s="867"/>
      <c r="BG369" s="867"/>
      <c r="BH369" s="84"/>
      <c r="BI369" s="424"/>
      <c r="BJ369" s="424"/>
      <c r="BK369" s="424"/>
      <c r="BL369" s="424"/>
      <c r="BM369" s="424"/>
      <c r="BN369" s="957"/>
      <c r="BO369" s="958"/>
      <c r="BP369" s="867"/>
      <c r="BQ369" s="612"/>
      <c r="BR369" s="612"/>
      <c r="BS369" s="606"/>
      <c r="BT369" s="606"/>
      <c r="BU369" s="606"/>
      <c r="BV369" s="747"/>
      <c r="BW369" s="749"/>
      <c r="BX369" s="71"/>
      <c r="BY369" s="608"/>
      <c r="BZ369" s="70"/>
      <c r="CA369" s="767"/>
      <c r="CB369" s="796"/>
      <c r="CC369" s="767"/>
      <c r="CD369" s="796"/>
      <c r="CE369" s="767"/>
      <c r="CF369" s="780"/>
      <c r="CG369" s="612"/>
      <c r="CH369" s="780"/>
      <c r="CI369" s="612"/>
      <c r="CJ369" s="612"/>
      <c r="CK369" s="767"/>
      <c r="CL369" s="780"/>
      <c r="CM369" s="612"/>
      <c r="CN369" s="780"/>
      <c r="CO369" s="767"/>
      <c r="CP369" s="780"/>
      <c r="CQ369" s="770"/>
      <c r="CR369" s="780"/>
      <c r="CS369" s="612"/>
      <c r="CT369" s="780"/>
      <c r="CU369" s="612"/>
      <c r="CV369" s="780"/>
      <c r="CW369" s="612"/>
      <c r="CX369" s="780"/>
      <c r="CY369" s="767"/>
      <c r="CZ369" s="780"/>
      <c r="DA369" s="612"/>
      <c r="DB369" s="780"/>
      <c r="DC369" s="767"/>
      <c r="DD369" s="780"/>
      <c r="DE369" s="612"/>
      <c r="DF369" s="780"/>
      <c r="DG369" s="612"/>
      <c r="DH369" s="780"/>
      <c r="DI369" s="612"/>
      <c r="DJ369" s="780"/>
      <c r="DK369" s="612"/>
      <c r="DL369" s="780"/>
      <c r="DM369" s="612"/>
      <c r="DN369" s="780"/>
      <c r="DO369" s="612"/>
      <c r="DP369" s="780"/>
      <c r="DQ369" s="612"/>
      <c r="DR369" s="612"/>
      <c r="DS369" s="612"/>
      <c r="DT369" s="84"/>
      <c r="DU369" s="424"/>
      <c r="DV369" s="424"/>
      <c r="DW369" s="424"/>
      <c r="DX369" s="424"/>
      <c r="DY369" s="424"/>
      <c r="DZ369" s="971"/>
      <c r="EA369" s="972"/>
      <c r="EB369" s="611"/>
      <c r="EC369" s="424"/>
      <c r="ED369" s="424"/>
      <c r="EE369" s="424"/>
      <c r="EF369" s="424"/>
      <c r="EG369" s="424"/>
      <c r="EH369" s="424"/>
      <c r="EI369" s="424"/>
      <c r="EJ369" s="429">
        <f t="shared" si="2689"/>
        <v>0</v>
      </c>
      <c r="EK369" s="429">
        <f t="shared" si="2690"/>
        <v>0</v>
      </c>
      <c r="EL369" s="429">
        <f t="shared" si="2691"/>
        <v>0</v>
      </c>
      <c r="EM369" s="1058">
        <f t="shared" si="2692"/>
        <v>0</v>
      </c>
      <c r="EN369" s="1058">
        <f t="shared" si="2693"/>
        <v>0</v>
      </c>
      <c r="EO369" s="1058">
        <f t="shared" si="2694"/>
        <v>0</v>
      </c>
      <c r="EP369" s="1058">
        <f t="shared" si="2695"/>
        <v>0</v>
      </c>
      <c r="EQ369" s="1058">
        <f t="shared" si="2696"/>
        <v>0</v>
      </c>
      <c r="ER369" s="1058">
        <f t="shared" si="2697"/>
        <v>0</v>
      </c>
      <c r="ES369" s="1058">
        <f t="shared" si="2698"/>
        <v>0</v>
      </c>
      <c r="ET369" s="1058">
        <f t="shared" si="2699"/>
        <v>0</v>
      </c>
      <c r="EU369" s="1058">
        <f t="shared" si="2700"/>
        <v>0</v>
      </c>
      <c r="EV369" s="1058">
        <f t="shared" si="2701"/>
        <v>0</v>
      </c>
      <c r="EW369" s="1058">
        <f t="shared" si="2702"/>
        <v>0</v>
      </c>
      <c r="EX369" s="1058">
        <f t="shared" si="2703"/>
        <v>0</v>
      </c>
      <c r="EY369" s="1058">
        <f t="shared" si="2704"/>
        <v>0</v>
      </c>
      <c r="EZ369" s="1058">
        <f t="shared" si="2705"/>
        <v>0</v>
      </c>
      <c r="FA369" s="1058">
        <f t="shared" si="2706"/>
        <v>0</v>
      </c>
      <c r="FB369" s="1058">
        <f t="shared" si="2707"/>
        <v>0</v>
      </c>
      <c r="FC369" s="1058">
        <f t="shared" si="2708"/>
        <v>0</v>
      </c>
      <c r="FD369" s="1058">
        <f t="shared" si="2709"/>
        <v>0</v>
      </c>
      <c r="FE369" s="1058">
        <f t="shared" si="2710"/>
        <v>0</v>
      </c>
      <c r="FF369" s="1058">
        <f t="shared" si="2711"/>
        <v>0</v>
      </c>
      <c r="FG369" s="1058">
        <f t="shared" si="2712"/>
        <v>0</v>
      </c>
      <c r="FH369" s="1058">
        <f t="shared" si="2713"/>
        <v>0</v>
      </c>
      <c r="FI369" s="1058">
        <f t="shared" si="2714"/>
        <v>0</v>
      </c>
      <c r="FJ369" s="1058">
        <f t="shared" si="2715"/>
        <v>0</v>
      </c>
      <c r="FK369" s="1058">
        <f t="shared" si="2716"/>
        <v>0</v>
      </c>
      <c r="FL369" s="1058">
        <f t="shared" si="2717"/>
        <v>0</v>
      </c>
      <c r="FM369" s="1058">
        <f t="shared" si="2718"/>
        <v>0</v>
      </c>
      <c r="FN369" s="1058">
        <f t="shared" si="2719"/>
        <v>0</v>
      </c>
      <c r="FO369" s="1059">
        <f t="shared" si="2720"/>
        <v>0</v>
      </c>
      <c r="FP369" s="1058">
        <f t="shared" si="2721"/>
        <v>0</v>
      </c>
      <c r="FQ369" s="1058">
        <f t="shared" si="2722"/>
        <v>0</v>
      </c>
      <c r="FR369" s="1058">
        <f t="shared" si="2723"/>
        <v>0</v>
      </c>
      <c r="FS369" s="1058">
        <f t="shared" si="2724"/>
        <v>0</v>
      </c>
      <c r="FT369" s="1058">
        <f t="shared" si="2725"/>
        <v>0</v>
      </c>
      <c r="FU369" s="1058">
        <f t="shared" si="2726"/>
        <v>0</v>
      </c>
      <c r="FV369" s="1058">
        <f t="shared" si="2727"/>
        <v>0</v>
      </c>
      <c r="FW369" s="1058">
        <f t="shared" si="2728"/>
        <v>0</v>
      </c>
      <c r="FX369" s="1058">
        <f t="shared" si="2729"/>
        <v>0</v>
      </c>
      <c r="FY369" s="1058">
        <f t="shared" si="2730"/>
        <v>0</v>
      </c>
      <c r="FZ369" s="1058">
        <f t="shared" si="2731"/>
        <v>0</v>
      </c>
      <c r="GA369" s="1058">
        <f t="shared" si="2732"/>
        <v>0</v>
      </c>
      <c r="GB369" s="1058">
        <f t="shared" si="2733"/>
        <v>0</v>
      </c>
      <c r="GC369" s="1058">
        <f t="shared" si="2734"/>
        <v>0</v>
      </c>
      <c r="GE369" s="1058">
        <v>0</v>
      </c>
      <c r="GF369" s="1058">
        <v>0</v>
      </c>
      <c r="GG369" s="424"/>
      <c r="GH369" s="424"/>
      <c r="GI369" s="424"/>
      <c r="GJ369" s="424"/>
      <c r="GL369" s="559"/>
      <c r="GM369" s="559"/>
      <c r="GN369" s="9"/>
      <c r="GO369" s="17"/>
      <c r="GP369" s="17"/>
      <c r="GQ369" s="406"/>
      <c r="GR369" s="406"/>
    </row>
    <row r="370" spans="1:200" ht="24.75" customHeight="1" x14ac:dyDescent="0.45">
      <c r="A370" s="424"/>
      <c r="B370" s="957"/>
      <c r="C370" s="958"/>
      <c r="D370" s="867"/>
      <c r="E370" s="612"/>
      <c r="F370" s="612"/>
      <c r="G370" s="606"/>
      <c r="H370" s="606"/>
      <c r="I370" s="606"/>
      <c r="J370" s="747"/>
      <c r="K370" s="606"/>
      <c r="L370" s="71"/>
      <c r="M370" s="608"/>
      <c r="N370" s="70"/>
      <c r="O370" s="852"/>
      <c r="P370" s="866"/>
      <c r="Q370" s="852"/>
      <c r="R370" s="866"/>
      <c r="S370" s="852"/>
      <c r="T370" s="866"/>
      <c r="U370" s="867"/>
      <c r="V370" s="866"/>
      <c r="W370" s="867"/>
      <c r="X370" s="852"/>
      <c r="Y370" s="852"/>
      <c r="Z370" s="866"/>
      <c r="AA370" s="867"/>
      <c r="AB370" s="866"/>
      <c r="AC370" s="852"/>
      <c r="AD370" s="866"/>
      <c r="AE370" s="855"/>
      <c r="AF370" s="866"/>
      <c r="AG370" s="867"/>
      <c r="AH370" s="866"/>
      <c r="AI370" s="867"/>
      <c r="AJ370" s="866"/>
      <c r="AK370" s="867"/>
      <c r="AL370" s="866"/>
      <c r="AM370" s="852"/>
      <c r="AN370" s="866"/>
      <c r="AO370" s="867"/>
      <c r="AP370" s="866"/>
      <c r="AQ370" s="852"/>
      <c r="AR370" s="866"/>
      <c r="AS370" s="852"/>
      <c r="AT370" s="866"/>
      <c r="AU370" s="867"/>
      <c r="AV370" s="866"/>
      <c r="AW370" s="867"/>
      <c r="AX370" s="866"/>
      <c r="AY370" s="867"/>
      <c r="AZ370" s="866"/>
      <c r="BA370" s="867"/>
      <c r="BB370" s="866"/>
      <c r="BC370" s="867"/>
      <c r="BD370" s="866"/>
      <c r="BE370" s="867"/>
      <c r="BF370" s="867"/>
      <c r="BG370" s="867"/>
      <c r="BH370" s="84"/>
      <c r="BI370" s="424"/>
      <c r="BJ370" s="424"/>
      <c r="BK370" s="424"/>
      <c r="BL370" s="424"/>
      <c r="BM370" s="424"/>
      <c r="BN370" s="957"/>
      <c r="BO370" s="958"/>
      <c r="BP370" s="867"/>
      <c r="BQ370" s="612"/>
      <c r="BR370" s="612"/>
      <c r="BS370" s="606"/>
      <c r="BT370" s="606"/>
      <c r="BU370" s="606"/>
      <c r="BV370" s="747"/>
      <c r="BW370" s="749"/>
      <c r="BX370" s="71"/>
      <c r="BY370" s="608"/>
      <c r="BZ370" s="70"/>
      <c r="CA370" s="767"/>
      <c r="CB370" s="796"/>
      <c r="CC370" s="767"/>
      <c r="CD370" s="796"/>
      <c r="CE370" s="767"/>
      <c r="CF370" s="780"/>
      <c r="CG370" s="612"/>
      <c r="CH370" s="780"/>
      <c r="CI370" s="612"/>
      <c r="CJ370" s="612"/>
      <c r="CK370" s="767"/>
      <c r="CL370" s="780"/>
      <c r="CM370" s="612"/>
      <c r="CN370" s="780"/>
      <c r="CO370" s="767"/>
      <c r="CP370" s="780"/>
      <c r="CQ370" s="770"/>
      <c r="CR370" s="780"/>
      <c r="CS370" s="612"/>
      <c r="CT370" s="780"/>
      <c r="CU370" s="612"/>
      <c r="CV370" s="780"/>
      <c r="CW370" s="612"/>
      <c r="CX370" s="780"/>
      <c r="CY370" s="767"/>
      <c r="CZ370" s="780"/>
      <c r="DA370" s="612"/>
      <c r="DB370" s="780"/>
      <c r="DC370" s="767"/>
      <c r="DD370" s="780"/>
      <c r="DE370" s="612"/>
      <c r="DF370" s="780"/>
      <c r="DG370" s="612"/>
      <c r="DH370" s="780"/>
      <c r="DI370" s="612"/>
      <c r="DJ370" s="780"/>
      <c r="DK370" s="612"/>
      <c r="DL370" s="780"/>
      <c r="DM370" s="612"/>
      <c r="DN370" s="780"/>
      <c r="DO370" s="612"/>
      <c r="DP370" s="780"/>
      <c r="DQ370" s="612"/>
      <c r="DR370" s="612"/>
      <c r="DS370" s="612"/>
      <c r="DT370" s="84"/>
      <c r="DU370" s="424"/>
      <c r="DV370" s="424"/>
      <c r="DW370" s="424"/>
      <c r="DX370" s="424"/>
      <c r="DY370" s="424"/>
      <c r="DZ370" s="971"/>
      <c r="EA370" s="972"/>
      <c r="EB370" s="611"/>
      <c r="EC370" s="424"/>
      <c r="ED370" s="424"/>
      <c r="EE370" s="424"/>
      <c r="EF370" s="424"/>
      <c r="EG370" s="424"/>
      <c r="EH370" s="424"/>
      <c r="EI370" s="424"/>
      <c r="EJ370" s="429">
        <f t="shared" si="2689"/>
        <v>0</v>
      </c>
      <c r="EK370" s="429">
        <f t="shared" si="2690"/>
        <v>0</v>
      </c>
      <c r="EL370" s="429">
        <f t="shared" si="2691"/>
        <v>0</v>
      </c>
      <c r="EM370" s="1058">
        <f t="shared" si="2692"/>
        <v>0</v>
      </c>
      <c r="EN370" s="1058">
        <f t="shared" si="2693"/>
        <v>0</v>
      </c>
      <c r="EO370" s="1058">
        <f t="shared" si="2694"/>
        <v>0</v>
      </c>
      <c r="EP370" s="1058">
        <f t="shared" si="2695"/>
        <v>0</v>
      </c>
      <c r="EQ370" s="1058">
        <f t="shared" si="2696"/>
        <v>0</v>
      </c>
      <c r="ER370" s="1058">
        <f t="shared" si="2697"/>
        <v>0</v>
      </c>
      <c r="ES370" s="1058">
        <f t="shared" si="2698"/>
        <v>0</v>
      </c>
      <c r="ET370" s="1058">
        <f t="shared" si="2699"/>
        <v>0</v>
      </c>
      <c r="EU370" s="1058">
        <f t="shared" si="2700"/>
        <v>0</v>
      </c>
      <c r="EV370" s="1058">
        <f t="shared" si="2701"/>
        <v>0</v>
      </c>
      <c r="EW370" s="1058">
        <f t="shared" si="2702"/>
        <v>0</v>
      </c>
      <c r="EX370" s="1058">
        <f t="shared" si="2703"/>
        <v>0</v>
      </c>
      <c r="EY370" s="1058">
        <f t="shared" si="2704"/>
        <v>0</v>
      </c>
      <c r="EZ370" s="1058">
        <f t="shared" si="2705"/>
        <v>0</v>
      </c>
      <c r="FA370" s="1058">
        <f t="shared" si="2706"/>
        <v>0</v>
      </c>
      <c r="FB370" s="1058">
        <f t="shared" si="2707"/>
        <v>0</v>
      </c>
      <c r="FC370" s="1058">
        <f t="shared" si="2708"/>
        <v>0</v>
      </c>
      <c r="FD370" s="1058">
        <f t="shared" si="2709"/>
        <v>0</v>
      </c>
      <c r="FE370" s="1058">
        <f t="shared" si="2710"/>
        <v>0</v>
      </c>
      <c r="FF370" s="1058">
        <f t="shared" si="2711"/>
        <v>0</v>
      </c>
      <c r="FG370" s="1058">
        <f t="shared" si="2712"/>
        <v>0</v>
      </c>
      <c r="FH370" s="1058">
        <f t="shared" si="2713"/>
        <v>0</v>
      </c>
      <c r="FI370" s="1058">
        <f t="shared" si="2714"/>
        <v>0</v>
      </c>
      <c r="FJ370" s="1058">
        <f t="shared" si="2715"/>
        <v>0</v>
      </c>
      <c r="FK370" s="1058">
        <f t="shared" si="2716"/>
        <v>0</v>
      </c>
      <c r="FL370" s="1058">
        <f t="shared" si="2717"/>
        <v>0</v>
      </c>
      <c r="FM370" s="1058">
        <f t="shared" si="2718"/>
        <v>0</v>
      </c>
      <c r="FN370" s="1058">
        <f t="shared" si="2719"/>
        <v>0</v>
      </c>
      <c r="FO370" s="1059">
        <f t="shared" si="2720"/>
        <v>0</v>
      </c>
      <c r="FP370" s="1058">
        <f t="shared" si="2721"/>
        <v>0</v>
      </c>
      <c r="FQ370" s="1058">
        <f t="shared" si="2722"/>
        <v>0</v>
      </c>
      <c r="FR370" s="1058">
        <f t="shared" si="2723"/>
        <v>0</v>
      </c>
      <c r="FS370" s="1058">
        <f t="shared" si="2724"/>
        <v>0</v>
      </c>
      <c r="FT370" s="1058">
        <f t="shared" si="2725"/>
        <v>0</v>
      </c>
      <c r="FU370" s="1058">
        <f t="shared" si="2726"/>
        <v>0</v>
      </c>
      <c r="FV370" s="1058">
        <f t="shared" si="2727"/>
        <v>0</v>
      </c>
      <c r="FW370" s="1058">
        <f t="shared" si="2728"/>
        <v>0</v>
      </c>
      <c r="FX370" s="1058">
        <f t="shared" si="2729"/>
        <v>0</v>
      </c>
      <c r="FY370" s="1058">
        <f t="shared" si="2730"/>
        <v>0</v>
      </c>
      <c r="FZ370" s="1058">
        <f t="shared" si="2731"/>
        <v>0</v>
      </c>
      <c r="GA370" s="1058">
        <f t="shared" si="2732"/>
        <v>0</v>
      </c>
      <c r="GB370" s="1058">
        <f t="shared" si="2733"/>
        <v>0</v>
      </c>
      <c r="GC370" s="1058">
        <f t="shared" si="2734"/>
        <v>0</v>
      </c>
      <c r="GE370" s="1058">
        <v>0</v>
      </c>
      <c r="GF370" s="1058">
        <v>0</v>
      </c>
      <c r="GG370" s="424"/>
      <c r="GH370" s="424"/>
      <c r="GI370" s="424"/>
      <c r="GJ370" s="424"/>
      <c r="GL370" s="559"/>
      <c r="GM370" s="559"/>
      <c r="GN370" s="9"/>
      <c r="GO370" s="17"/>
      <c r="GP370" s="17"/>
      <c r="GQ370" s="406"/>
      <c r="GR370" s="406"/>
    </row>
    <row r="371" spans="1:200" ht="24.75" customHeight="1" x14ac:dyDescent="0.45">
      <c r="A371" s="424"/>
      <c r="B371" s="957"/>
      <c r="C371" s="958"/>
      <c r="D371" s="867"/>
      <c r="E371" s="612"/>
      <c r="F371" s="612"/>
      <c r="G371" s="606"/>
      <c r="H371" s="606"/>
      <c r="I371" s="606"/>
      <c r="J371" s="747"/>
      <c r="K371" s="606"/>
      <c r="L371" s="71"/>
      <c r="M371" s="608"/>
      <c r="N371" s="70"/>
      <c r="O371" s="852"/>
      <c r="P371" s="866"/>
      <c r="Q371" s="852"/>
      <c r="R371" s="866"/>
      <c r="S371" s="852"/>
      <c r="T371" s="866"/>
      <c r="U371" s="867"/>
      <c r="V371" s="866"/>
      <c r="W371" s="867"/>
      <c r="X371" s="852"/>
      <c r="Y371" s="852"/>
      <c r="Z371" s="866"/>
      <c r="AA371" s="867"/>
      <c r="AB371" s="866"/>
      <c r="AC371" s="852"/>
      <c r="AD371" s="866"/>
      <c r="AE371" s="855"/>
      <c r="AF371" s="866"/>
      <c r="AG371" s="867"/>
      <c r="AH371" s="866"/>
      <c r="AI371" s="867"/>
      <c r="AJ371" s="866"/>
      <c r="AK371" s="867"/>
      <c r="AL371" s="866"/>
      <c r="AM371" s="852"/>
      <c r="AN371" s="866"/>
      <c r="AO371" s="867"/>
      <c r="AP371" s="866"/>
      <c r="AQ371" s="852"/>
      <c r="AR371" s="866"/>
      <c r="AS371" s="852"/>
      <c r="AT371" s="866"/>
      <c r="AU371" s="867"/>
      <c r="AV371" s="866"/>
      <c r="AW371" s="867"/>
      <c r="AX371" s="866"/>
      <c r="AY371" s="867"/>
      <c r="AZ371" s="866"/>
      <c r="BA371" s="867"/>
      <c r="BB371" s="866"/>
      <c r="BC371" s="867"/>
      <c r="BD371" s="866"/>
      <c r="BE371" s="867"/>
      <c r="BF371" s="867"/>
      <c r="BG371" s="867"/>
      <c r="BH371" s="84"/>
      <c r="BI371" s="424"/>
      <c r="BJ371" s="424"/>
      <c r="BK371" s="424"/>
      <c r="BL371" s="424"/>
      <c r="BM371" s="424"/>
      <c r="BN371" s="957"/>
      <c r="BO371" s="958"/>
      <c r="BP371" s="867"/>
      <c r="BQ371" s="612"/>
      <c r="BR371" s="612"/>
      <c r="BS371" s="606"/>
      <c r="BT371" s="606"/>
      <c r="BU371" s="606"/>
      <c r="BV371" s="747"/>
      <c r="BW371" s="749"/>
      <c r="BX371" s="71"/>
      <c r="BY371" s="608"/>
      <c r="BZ371" s="70"/>
      <c r="CA371" s="767"/>
      <c r="CB371" s="796"/>
      <c r="CC371" s="767"/>
      <c r="CD371" s="796"/>
      <c r="CE371" s="767"/>
      <c r="CF371" s="780"/>
      <c r="CG371" s="612"/>
      <c r="CH371" s="780"/>
      <c r="CI371" s="612"/>
      <c r="CJ371" s="612"/>
      <c r="CK371" s="767"/>
      <c r="CL371" s="780"/>
      <c r="CM371" s="612"/>
      <c r="CN371" s="780"/>
      <c r="CO371" s="767"/>
      <c r="CP371" s="780"/>
      <c r="CQ371" s="770"/>
      <c r="CR371" s="780"/>
      <c r="CS371" s="612"/>
      <c r="CT371" s="780"/>
      <c r="CU371" s="612"/>
      <c r="CV371" s="780"/>
      <c r="CW371" s="612"/>
      <c r="CX371" s="780"/>
      <c r="CY371" s="767"/>
      <c r="CZ371" s="780"/>
      <c r="DA371" s="612"/>
      <c r="DB371" s="780"/>
      <c r="DC371" s="767"/>
      <c r="DD371" s="780"/>
      <c r="DE371" s="612"/>
      <c r="DF371" s="780"/>
      <c r="DG371" s="612"/>
      <c r="DH371" s="780"/>
      <c r="DI371" s="612"/>
      <c r="DJ371" s="780"/>
      <c r="DK371" s="612"/>
      <c r="DL371" s="780"/>
      <c r="DM371" s="612"/>
      <c r="DN371" s="780"/>
      <c r="DO371" s="612"/>
      <c r="DP371" s="780"/>
      <c r="DQ371" s="612"/>
      <c r="DR371" s="612"/>
      <c r="DS371" s="612"/>
      <c r="DT371" s="84"/>
      <c r="DU371" s="424"/>
      <c r="DV371" s="424"/>
      <c r="DW371" s="424"/>
      <c r="DX371" s="424"/>
      <c r="DY371" s="424"/>
      <c r="DZ371" s="971"/>
      <c r="EA371" s="972"/>
      <c r="EB371" s="611"/>
      <c r="EC371" s="424"/>
      <c r="ED371" s="424"/>
      <c r="EE371" s="424"/>
      <c r="EF371" s="424"/>
      <c r="EG371" s="424"/>
      <c r="EH371" s="424"/>
      <c r="EI371" s="424"/>
      <c r="EJ371" s="429">
        <f t="shared" si="2689"/>
        <v>0</v>
      </c>
      <c r="EK371" s="429">
        <f t="shared" si="2690"/>
        <v>0</v>
      </c>
      <c r="EL371" s="429">
        <f t="shared" si="2691"/>
        <v>0</v>
      </c>
      <c r="EM371" s="1058">
        <f t="shared" si="2692"/>
        <v>0</v>
      </c>
      <c r="EN371" s="1058">
        <f t="shared" si="2693"/>
        <v>0</v>
      </c>
      <c r="EO371" s="1058">
        <f t="shared" si="2694"/>
        <v>0</v>
      </c>
      <c r="EP371" s="1058">
        <f t="shared" si="2695"/>
        <v>0</v>
      </c>
      <c r="EQ371" s="1058">
        <f t="shared" si="2696"/>
        <v>0</v>
      </c>
      <c r="ER371" s="1058">
        <f t="shared" si="2697"/>
        <v>0</v>
      </c>
      <c r="ES371" s="1058">
        <f t="shared" si="2698"/>
        <v>0</v>
      </c>
      <c r="ET371" s="1058">
        <f t="shared" si="2699"/>
        <v>0</v>
      </c>
      <c r="EU371" s="1058">
        <f t="shared" si="2700"/>
        <v>0</v>
      </c>
      <c r="EV371" s="1058">
        <f t="shared" si="2701"/>
        <v>0</v>
      </c>
      <c r="EW371" s="1058">
        <f t="shared" si="2702"/>
        <v>0</v>
      </c>
      <c r="EX371" s="1058">
        <f t="shared" si="2703"/>
        <v>0</v>
      </c>
      <c r="EY371" s="1058">
        <f t="shared" si="2704"/>
        <v>0</v>
      </c>
      <c r="EZ371" s="1058">
        <f t="shared" si="2705"/>
        <v>0</v>
      </c>
      <c r="FA371" s="1058">
        <f t="shared" si="2706"/>
        <v>0</v>
      </c>
      <c r="FB371" s="1058">
        <f t="shared" si="2707"/>
        <v>0</v>
      </c>
      <c r="FC371" s="1058">
        <f t="shared" si="2708"/>
        <v>0</v>
      </c>
      <c r="FD371" s="1058">
        <f t="shared" si="2709"/>
        <v>0</v>
      </c>
      <c r="FE371" s="1058">
        <f t="shared" si="2710"/>
        <v>0</v>
      </c>
      <c r="FF371" s="1058">
        <f t="shared" si="2711"/>
        <v>0</v>
      </c>
      <c r="FG371" s="1058">
        <f t="shared" si="2712"/>
        <v>0</v>
      </c>
      <c r="FH371" s="1058">
        <f t="shared" si="2713"/>
        <v>0</v>
      </c>
      <c r="FI371" s="1058">
        <f t="shared" si="2714"/>
        <v>0</v>
      </c>
      <c r="FJ371" s="1058">
        <f t="shared" si="2715"/>
        <v>0</v>
      </c>
      <c r="FK371" s="1058">
        <f t="shared" si="2716"/>
        <v>0</v>
      </c>
      <c r="FL371" s="1058">
        <f t="shared" si="2717"/>
        <v>0</v>
      </c>
      <c r="FM371" s="1058">
        <f t="shared" si="2718"/>
        <v>0</v>
      </c>
      <c r="FN371" s="1058">
        <f t="shared" si="2719"/>
        <v>0</v>
      </c>
      <c r="FO371" s="1059">
        <f t="shared" si="2720"/>
        <v>0</v>
      </c>
      <c r="FP371" s="1058">
        <f t="shared" si="2721"/>
        <v>0</v>
      </c>
      <c r="FQ371" s="1058">
        <f t="shared" si="2722"/>
        <v>0</v>
      </c>
      <c r="FR371" s="1058">
        <f t="shared" si="2723"/>
        <v>0</v>
      </c>
      <c r="FS371" s="1058">
        <f t="shared" si="2724"/>
        <v>0</v>
      </c>
      <c r="FT371" s="1058">
        <f t="shared" si="2725"/>
        <v>0</v>
      </c>
      <c r="FU371" s="1058">
        <f t="shared" si="2726"/>
        <v>0</v>
      </c>
      <c r="FV371" s="1058">
        <f t="shared" si="2727"/>
        <v>0</v>
      </c>
      <c r="FW371" s="1058">
        <f t="shared" si="2728"/>
        <v>0</v>
      </c>
      <c r="FX371" s="1058">
        <f t="shared" si="2729"/>
        <v>0</v>
      </c>
      <c r="FY371" s="1058">
        <f t="shared" si="2730"/>
        <v>0</v>
      </c>
      <c r="FZ371" s="1058">
        <f t="shared" si="2731"/>
        <v>0</v>
      </c>
      <c r="GA371" s="1058">
        <f t="shared" si="2732"/>
        <v>0</v>
      </c>
      <c r="GB371" s="1058">
        <f t="shared" si="2733"/>
        <v>0</v>
      </c>
      <c r="GC371" s="1058">
        <f t="shared" si="2734"/>
        <v>0</v>
      </c>
      <c r="GE371" s="1058">
        <v>0</v>
      </c>
      <c r="GF371" s="1058">
        <v>0</v>
      </c>
      <c r="GG371" s="424"/>
      <c r="GH371" s="424"/>
      <c r="GI371" s="424"/>
      <c r="GJ371" s="424"/>
      <c r="GL371" s="559"/>
      <c r="GM371" s="559"/>
      <c r="GN371" s="9"/>
      <c r="GO371" s="17"/>
      <c r="GP371" s="17"/>
      <c r="GQ371" s="406"/>
      <c r="GR371" s="406"/>
    </row>
    <row r="372" spans="1:200" ht="24.75" customHeight="1" x14ac:dyDescent="0.45">
      <c r="A372" s="424"/>
      <c r="B372" s="957"/>
      <c r="C372" s="958"/>
      <c r="D372" s="867"/>
      <c r="E372" s="612"/>
      <c r="F372" s="612"/>
      <c r="G372" s="606"/>
      <c r="H372" s="606"/>
      <c r="I372" s="606"/>
      <c r="J372" s="747"/>
      <c r="K372" s="606"/>
      <c r="L372" s="71"/>
      <c r="M372" s="608"/>
      <c r="N372" s="70"/>
      <c r="O372" s="852"/>
      <c r="P372" s="866"/>
      <c r="Q372" s="852"/>
      <c r="R372" s="866"/>
      <c r="S372" s="852"/>
      <c r="T372" s="866"/>
      <c r="U372" s="867"/>
      <c r="V372" s="866"/>
      <c r="W372" s="867"/>
      <c r="X372" s="852"/>
      <c r="Y372" s="852"/>
      <c r="Z372" s="866"/>
      <c r="AA372" s="867"/>
      <c r="AB372" s="866"/>
      <c r="AC372" s="852"/>
      <c r="AD372" s="866"/>
      <c r="AE372" s="855"/>
      <c r="AF372" s="866"/>
      <c r="AG372" s="867"/>
      <c r="AH372" s="866"/>
      <c r="AI372" s="867"/>
      <c r="AJ372" s="866"/>
      <c r="AK372" s="867"/>
      <c r="AL372" s="866"/>
      <c r="AM372" s="852"/>
      <c r="AN372" s="866"/>
      <c r="AO372" s="867"/>
      <c r="AP372" s="866"/>
      <c r="AQ372" s="852"/>
      <c r="AR372" s="866"/>
      <c r="AS372" s="852"/>
      <c r="AT372" s="866"/>
      <c r="AU372" s="867"/>
      <c r="AV372" s="866"/>
      <c r="AW372" s="867"/>
      <c r="AX372" s="866"/>
      <c r="AY372" s="867"/>
      <c r="AZ372" s="866"/>
      <c r="BA372" s="867"/>
      <c r="BB372" s="866"/>
      <c r="BC372" s="867"/>
      <c r="BD372" s="866"/>
      <c r="BE372" s="867"/>
      <c r="BF372" s="867"/>
      <c r="BG372" s="867"/>
      <c r="BH372" s="84"/>
      <c r="BI372" s="424"/>
      <c r="BJ372" s="424"/>
      <c r="BK372" s="424"/>
      <c r="BL372" s="424"/>
      <c r="BM372" s="424"/>
      <c r="BN372" s="957"/>
      <c r="BO372" s="958"/>
      <c r="BP372" s="867"/>
      <c r="BQ372" s="612"/>
      <c r="BR372" s="612"/>
      <c r="BS372" s="606"/>
      <c r="BT372" s="606"/>
      <c r="BU372" s="606"/>
      <c r="BV372" s="747"/>
      <c r="BW372" s="749"/>
      <c r="BX372" s="71"/>
      <c r="BY372" s="608"/>
      <c r="BZ372" s="70"/>
      <c r="CA372" s="767"/>
      <c r="CB372" s="796"/>
      <c r="CC372" s="767"/>
      <c r="CD372" s="796"/>
      <c r="CE372" s="767"/>
      <c r="CF372" s="780"/>
      <c r="CG372" s="612"/>
      <c r="CH372" s="780"/>
      <c r="CI372" s="612"/>
      <c r="CJ372" s="612"/>
      <c r="CK372" s="767"/>
      <c r="CL372" s="780"/>
      <c r="CM372" s="612"/>
      <c r="CN372" s="780"/>
      <c r="CO372" s="767"/>
      <c r="CP372" s="780"/>
      <c r="CQ372" s="770"/>
      <c r="CR372" s="780"/>
      <c r="CS372" s="612"/>
      <c r="CT372" s="780"/>
      <c r="CU372" s="612"/>
      <c r="CV372" s="780"/>
      <c r="CW372" s="612"/>
      <c r="CX372" s="780"/>
      <c r="CY372" s="767"/>
      <c r="CZ372" s="780"/>
      <c r="DA372" s="612"/>
      <c r="DB372" s="780"/>
      <c r="DC372" s="767"/>
      <c r="DD372" s="780"/>
      <c r="DE372" s="612"/>
      <c r="DF372" s="780"/>
      <c r="DG372" s="612"/>
      <c r="DH372" s="780"/>
      <c r="DI372" s="612"/>
      <c r="DJ372" s="780"/>
      <c r="DK372" s="612"/>
      <c r="DL372" s="780"/>
      <c r="DM372" s="612"/>
      <c r="DN372" s="780"/>
      <c r="DO372" s="612"/>
      <c r="DP372" s="780"/>
      <c r="DQ372" s="612"/>
      <c r="DR372" s="612"/>
      <c r="DS372" s="612"/>
      <c r="DT372" s="84"/>
      <c r="DU372" s="424"/>
      <c r="DV372" s="424"/>
      <c r="DW372" s="424"/>
      <c r="DX372" s="424"/>
      <c r="DY372" s="424"/>
      <c r="DZ372" s="971"/>
      <c r="EA372" s="972"/>
      <c r="EB372" s="611"/>
      <c r="EC372" s="424"/>
      <c r="ED372" s="424"/>
      <c r="EE372" s="424"/>
      <c r="EF372" s="424"/>
      <c r="EG372" s="424"/>
      <c r="EH372" s="424"/>
      <c r="EI372" s="424"/>
      <c r="EJ372" s="429">
        <f t="shared" si="2689"/>
        <v>0</v>
      </c>
      <c r="EK372" s="429">
        <f t="shared" si="2690"/>
        <v>0</v>
      </c>
      <c r="EL372" s="429">
        <f t="shared" si="2691"/>
        <v>0</v>
      </c>
      <c r="EM372" s="1058">
        <f t="shared" si="2692"/>
        <v>0</v>
      </c>
      <c r="EN372" s="1058">
        <f t="shared" si="2693"/>
        <v>0</v>
      </c>
      <c r="EO372" s="1058">
        <f t="shared" si="2694"/>
        <v>0</v>
      </c>
      <c r="EP372" s="1058">
        <f t="shared" si="2695"/>
        <v>0</v>
      </c>
      <c r="EQ372" s="1058">
        <f t="shared" si="2696"/>
        <v>0</v>
      </c>
      <c r="ER372" s="1058">
        <f t="shared" si="2697"/>
        <v>0</v>
      </c>
      <c r="ES372" s="1058">
        <f t="shared" si="2698"/>
        <v>0</v>
      </c>
      <c r="ET372" s="1058">
        <f t="shared" si="2699"/>
        <v>0</v>
      </c>
      <c r="EU372" s="1058">
        <f t="shared" si="2700"/>
        <v>0</v>
      </c>
      <c r="EV372" s="1058">
        <f t="shared" si="2701"/>
        <v>0</v>
      </c>
      <c r="EW372" s="1058">
        <f t="shared" si="2702"/>
        <v>0</v>
      </c>
      <c r="EX372" s="1058">
        <f t="shared" si="2703"/>
        <v>0</v>
      </c>
      <c r="EY372" s="1058">
        <f t="shared" si="2704"/>
        <v>0</v>
      </c>
      <c r="EZ372" s="1058">
        <f t="shared" si="2705"/>
        <v>0</v>
      </c>
      <c r="FA372" s="1058">
        <f t="shared" si="2706"/>
        <v>0</v>
      </c>
      <c r="FB372" s="1058">
        <f t="shared" si="2707"/>
        <v>0</v>
      </c>
      <c r="FC372" s="1058">
        <f t="shared" si="2708"/>
        <v>0</v>
      </c>
      <c r="FD372" s="1058">
        <f t="shared" si="2709"/>
        <v>0</v>
      </c>
      <c r="FE372" s="1058">
        <f t="shared" si="2710"/>
        <v>0</v>
      </c>
      <c r="FF372" s="1058">
        <f t="shared" si="2711"/>
        <v>0</v>
      </c>
      <c r="FG372" s="1058">
        <f t="shared" si="2712"/>
        <v>0</v>
      </c>
      <c r="FH372" s="1058">
        <f t="shared" si="2713"/>
        <v>0</v>
      </c>
      <c r="FI372" s="1058">
        <f t="shared" si="2714"/>
        <v>0</v>
      </c>
      <c r="FJ372" s="1058">
        <f t="shared" si="2715"/>
        <v>0</v>
      </c>
      <c r="FK372" s="1058">
        <f t="shared" si="2716"/>
        <v>0</v>
      </c>
      <c r="FL372" s="1058">
        <f t="shared" si="2717"/>
        <v>0</v>
      </c>
      <c r="FM372" s="1058">
        <f t="shared" si="2718"/>
        <v>0</v>
      </c>
      <c r="FN372" s="1058">
        <f t="shared" si="2719"/>
        <v>0</v>
      </c>
      <c r="FO372" s="1059">
        <f t="shared" si="2720"/>
        <v>0</v>
      </c>
      <c r="FP372" s="1058">
        <f t="shared" si="2721"/>
        <v>0</v>
      </c>
      <c r="FQ372" s="1058">
        <f t="shared" si="2722"/>
        <v>0</v>
      </c>
      <c r="FR372" s="1058">
        <f t="shared" si="2723"/>
        <v>0</v>
      </c>
      <c r="FS372" s="1058">
        <f t="shared" si="2724"/>
        <v>0</v>
      </c>
      <c r="FT372" s="1058">
        <f t="shared" si="2725"/>
        <v>0</v>
      </c>
      <c r="FU372" s="1058">
        <f t="shared" si="2726"/>
        <v>0</v>
      </c>
      <c r="FV372" s="1058">
        <f t="shared" si="2727"/>
        <v>0</v>
      </c>
      <c r="FW372" s="1058">
        <f t="shared" si="2728"/>
        <v>0</v>
      </c>
      <c r="FX372" s="1058">
        <f t="shared" si="2729"/>
        <v>0</v>
      </c>
      <c r="FY372" s="1058">
        <f t="shared" si="2730"/>
        <v>0</v>
      </c>
      <c r="FZ372" s="1058">
        <f t="shared" si="2731"/>
        <v>0</v>
      </c>
      <c r="GA372" s="1058">
        <f t="shared" si="2732"/>
        <v>0</v>
      </c>
      <c r="GB372" s="1058">
        <f t="shared" si="2733"/>
        <v>0</v>
      </c>
      <c r="GC372" s="1058">
        <f t="shared" si="2734"/>
        <v>0</v>
      </c>
      <c r="GE372" s="1058">
        <v>0</v>
      </c>
      <c r="GF372" s="1058">
        <v>0</v>
      </c>
      <c r="GG372" s="424"/>
      <c r="GH372" s="424"/>
      <c r="GI372" s="424"/>
      <c r="GJ372" s="424"/>
      <c r="GL372" s="559"/>
      <c r="GM372" s="559"/>
      <c r="GN372" s="9"/>
      <c r="GO372" s="17"/>
      <c r="GP372" s="17"/>
      <c r="GQ372" s="406"/>
      <c r="GR372" s="406"/>
    </row>
    <row r="373" spans="1:200" ht="24.75" customHeight="1" x14ac:dyDescent="0.45">
      <c r="A373" s="424"/>
      <c r="B373" s="957"/>
      <c r="C373" s="958"/>
      <c r="D373" s="867"/>
      <c r="E373" s="612"/>
      <c r="F373" s="612"/>
      <c r="G373" s="606"/>
      <c r="H373" s="606"/>
      <c r="I373" s="606"/>
      <c r="J373" s="747"/>
      <c r="K373" s="606"/>
      <c r="L373" s="71"/>
      <c r="M373" s="608"/>
      <c r="N373" s="70"/>
      <c r="O373" s="852"/>
      <c r="P373" s="866"/>
      <c r="Q373" s="852"/>
      <c r="R373" s="866"/>
      <c r="S373" s="852"/>
      <c r="T373" s="866"/>
      <c r="U373" s="867"/>
      <c r="V373" s="866"/>
      <c r="W373" s="867"/>
      <c r="X373" s="852"/>
      <c r="Y373" s="852"/>
      <c r="Z373" s="866"/>
      <c r="AA373" s="867"/>
      <c r="AB373" s="866"/>
      <c r="AC373" s="852"/>
      <c r="AD373" s="866"/>
      <c r="AE373" s="855"/>
      <c r="AF373" s="866"/>
      <c r="AG373" s="867"/>
      <c r="AH373" s="866"/>
      <c r="AI373" s="867"/>
      <c r="AJ373" s="866"/>
      <c r="AK373" s="867"/>
      <c r="AL373" s="866"/>
      <c r="AM373" s="852"/>
      <c r="AN373" s="866"/>
      <c r="AO373" s="867"/>
      <c r="AP373" s="866"/>
      <c r="AQ373" s="852"/>
      <c r="AR373" s="866"/>
      <c r="AS373" s="852"/>
      <c r="AT373" s="866"/>
      <c r="AU373" s="867"/>
      <c r="AV373" s="866"/>
      <c r="AW373" s="867"/>
      <c r="AX373" s="866"/>
      <c r="AY373" s="867"/>
      <c r="AZ373" s="866"/>
      <c r="BA373" s="867"/>
      <c r="BB373" s="866"/>
      <c r="BC373" s="867"/>
      <c r="BD373" s="866"/>
      <c r="BE373" s="867"/>
      <c r="BF373" s="867"/>
      <c r="BG373" s="867"/>
      <c r="BH373" s="84"/>
      <c r="BI373" s="424"/>
      <c r="BJ373" s="424"/>
      <c r="BK373" s="424"/>
      <c r="BL373" s="424"/>
      <c r="BM373" s="424"/>
      <c r="BN373" s="957"/>
      <c r="BO373" s="958"/>
      <c r="BP373" s="867"/>
      <c r="BQ373" s="612"/>
      <c r="BR373" s="612"/>
      <c r="BS373" s="606"/>
      <c r="BT373" s="606"/>
      <c r="BU373" s="606"/>
      <c r="BV373" s="747"/>
      <c r="BW373" s="749"/>
      <c r="BX373" s="71"/>
      <c r="BY373" s="608"/>
      <c r="BZ373" s="70"/>
      <c r="CA373" s="767"/>
      <c r="CB373" s="796"/>
      <c r="CC373" s="767"/>
      <c r="CD373" s="796"/>
      <c r="CE373" s="767"/>
      <c r="CF373" s="780"/>
      <c r="CG373" s="612"/>
      <c r="CH373" s="780"/>
      <c r="CI373" s="612"/>
      <c r="CJ373" s="612"/>
      <c r="CK373" s="767"/>
      <c r="CL373" s="780"/>
      <c r="CM373" s="612"/>
      <c r="CN373" s="780"/>
      <c r="CO373" s="767"/>
      <c r="CP373" s="780"/>
      <c r="CQ373" s="770"/>
      <c r="CR373" s="780"/>
      <c r="CS373" s="612"/>
      <c r="CT373" s="780"/>
      <c r="CU373" s="612"/>
      <c r="CV373" s="780"/>
      <c r="CW373" s="612"/>
      <c r="CX373" s="780"/>
      <c r="CY373" s="767"/>
      <c r="CZ373" s="780"/>
      <c r="DA373" s="612"/>
      <c r="DB373" s="780"/>
      <c r="DC373" s="767"/>
      <c r="DD373" s="780"/>
      <c r="DE373" s="612"/>
      <c r="DF373" s="780"/>
      <c r="DG373" s="612"/>
      <c r="DH373" s="780"/>
      <c r="DI373" s="612"/>
      <c r="DJ373" s="780"/>
      <c r="DK373" s="612"/>
      <c r="DL373" s="780"/>
      <c r="DM373" s="612"/>
      <c r="DN373" s="780"/>
      <c r="DO373" s="612"/>
      <c r="DP373" s="780"/>
      <c r="DQ373" s="612"/>
      <c r="DR373" s="612"/>
      <c r="DS373" s="612"/>
      <c r="DT373" s="84"/>
      <c r="DU373" s="424"/>
      <c r="DV373" s="424"/>
      <c r="DW373" s="424"/>
      <c r="DX373" s="424"/>
      <c r="DY373" s="424"/>
      <c r="DZ373" s="971"/>
      <c r="EA373" s="972"/>
      <c r="EB373" s="611"/>
      <c r="EC373" s="424"/>
      <c r="ED373" s="424"/>
      <c r="EE373" s="424"/>
      <c r="EF373" s="424"/>
      <c r="EG373" s="424"/>
      <c r="EH373" s="424"/>
      <c r="EI373" s="424"/>
      <c r="EJ373" s="429">
        <f t="shared" si="2689"/>
        <v>0</v>
      </c>
      <c r="EK373" s="429">
        <f t="shared" si="2690"/>
        <v>0</v>
      </c>
      <c r="EL373" s="429">
        <f t="shared" si="2691"/>
        <v>0</v>
      </c>
      <c r="EM373" s="1058">
        <f t="shared" si="2692"/>
        <v>0</v>
      </c>
      <c r="EN373" s="1058">
        <f t="shared" si="2693"/>
        <v>0</v>
      </c>
      <c r="EO373" s="1058">
        <f t="shared" si="2694"/>
        <v>0</v>
      </c>
      <c r="EP373" s="1058">
        <f t="shared" si="2695"/>
        <v>0</v>
      </c>
      <c r="EQ373" s="1058">
        <f t="shared" si="2696"/>
        <v>0</v>
      </c>
      <c r="ER373" s="1058">
        <f t="shared" si="2697"/>
        <v>0</v>
      </c>
      <c r="ES373" s="1058">
        <f t="shared" si="2698"/>
        <v>0</v>
      </c>
      <c r="ET373" s="1058">
        <f t="shared" si="2699"/>
        <v>0</v>
      </c>
      <c r="EU373" s="1058">
        <f t="shared" si="2700"/>
        <v>0</v>
      </c>
      <c r="EV373" s="1058">
        <f t="shared" si="2701"/>
        <v>0</v>
      </c>
      <c r="EW373" s="1058">
        <f t="shared" si="2702"/>
        <v>0</v>
      </c>
      <c r="EX373" s="1058">
        <f t="shared" si="2703"/>
        <v>0</v>
      </c>
      <c r="EY373" s="1058">
        <f t="shared" si="2704"/>
        <v>0</v>
      </c>
      <c r="EZ373" s="1058">
        <f t="shared" si="2705"/>
        <v>0</v>
      </c>
      <c r="FA373" s="1058">
        <f t="shared" si="2706"/>
        <v>0</v>
      </c>
      <c r="FB373" s="1058">
        <f t="shared" si="2707"/>
        <v>0</v>
      </c>
      <c r="FC373" s="1058">
        <f t="shared" si="2708"/>
        <v>0</v>
      </c>
      <c r="FD373" s="1058">
        <f t="shared" si="2709"/>
        <v>0</v>
      </c>
      <c r="FE373" s="1058">
        <f t="shared" si="2710"/>
        <v>0</v>
      </c>
      <c r="FF373" s="1058">
        <f t="shared" si="2711"/>
        <v>0</v>
      </c>
      <c r="FG373" s="1058">
        <f t="shared" si="2712"/>
        <v>0</v>
      </c>
      <c r="FH373" s="1058">
        <f t="shared" si="2713"/>
        <v>0</v>
      </c>
      <c r="FI373" s="1058">
        <f t="shared" si="2714"/>
        <v>0</v>
      </c>
      <c r="FJ373" s="1058">
        <f t="shared" si="2715"/>
        <v>0</v>
      </c>
      <c r="FK373" s="1058">
        <f t="shared" si="2716"/>
        <v>0</v>
      </c>
      <c r="FL373" s="1058">
        <f t="shared" si="2717"/>
        <v>0</v>
      </c>
      <c r="FM373" s="1058">
        <f t="shared" si="2718"/>
        <v>0</v>
      </c>
      <c r="FN373" s="1058">
        <f t="shared" si="2719"/>
        <v>0</v>
      </c>
      <c r="FO373" s="1059">
        <f t="shared" si="2720"/>
        <v>0</v>
      </c>
      <c r="FP373" s="1058">
        <f t="shared" si="2721"/>
        <v>0</v>
      </c>
      <c r="FQ373" s="1058">
        <f t="shared" si="2722"/>
        <v>0</v>
      </c>
      <c r="FR373" s="1058">
        <f t="shared" si="2723"/>
        <v>0</v>
      </c>
      <c r="FS373" s="1058">
        <f t="shared" si="2724"/>
        <v>0</v>
      </c>
      <c r="FT373" s="1058">
        <f t="shared" si="2725"/>
        <v>0</v>
      </c>
      <c r="FU373" s="1058">
        <f t="shared" si="2726"/>
        <v>0</v>
      </c>
      <c r="FV373" s="1058">
        <f t="shared" si="2727"/>
        <v>0</v>
      </c>
      <c r="FW373" s="1058">
        <f t="shared" si="2728"/>
        <v>0</v>
      </c>
      <c r="FX373" s="1058">
        <f t="shared" si="2729"/>
        <v>0</v>
      </c>
      <c r="FY373" s="1058">
        <f t="shared" si="2730"/>
        <v>0</v>
      </c>
      <c r="FZ373" s="1058">
        <f t="shared" si="2731"/>
        <v>0</v>
      </c>
      <c r="GA373" s="1058">
        <f t="shared" si="2732"/>
        <v>0</v>
      </c>
      <c r="GB373" s="1058">
        <f t="shared" si="2733"/>
        <v>0</v>
      </c>
      <c r="GC373" s="1058">
        <f t="shared" si="2734"/>
        <v>0</v>
      </c>
      <c r="GE373" s="1058">
        <v>0</v>
      </c>
      <c r="GF373" s="1058">
        <v>0</v>
      </c>
      <c r="GG373" s="424"/>
      <c r="GH373" s="424"/>
      <c r="GI373" s="424"/>
      <c r="GJ373" s="424"/>
      <c r="GL373" s="559"/>
      <c r="GM373" s="559"/>
      <c r="GN373" s="9"/>
      <c r="GO373" s="17"/>
      <c r="GP373" s="17"/>
      <c r="GQ373" s="406"/>
      <c r="GR373" s="406"/>
    </row>
    <row r="374" spans="1:200" ht="24.75" customHeight="1" x14ac:dyDescent="0.45">
      <c r="A374" s="424">
        <v>26</v>
      </c>
      <c r="B374" s="969" t="s">
        <v>675</v>
      </c>
      <c r="C374" s="975" t="s">
        <v>654</v>
      </c>
      <c r="D374" s="927">
        <v>1</v>
      </c>
      <c r="E374" s="424"/>
      <c r="F374" s="424"/>
      <c r="G374" s="424"/>
      <c r="H374" s="424"/>
      <c r="I374" s="424"/>
      <c r="J374" s="541"/>
      <c r="K374" s="424"/>
      <c r="L374" s="425">
        <f>SUM(L375:L386)</f>
        <v>190</v>
      </c>
      <c r="M374" s="425">
        <f t="shared" ref="M374" si="2967">SUM(M375:M386)</f>
        <v>120</v>
      </c>
      <c r="N374" s="425">
        <f>SUM(N375:N386)</f>
        <v>0</v>
      </c>
      <c r="O374" s="765">
        <f>SUM(O375:O386)</f>
        <v>0</v>
      </c>
      <c r="P374" s="766">
        <f t="shared" ref="P374" si="2968">SUM(P375:P386)</f>
        <v>36</v>
      </c>
      <c r="Q374" s="765">
        <f t="shared" ref="Q374" si="2969">SUM(Q375:Q386)</f>
        <v>44</v>
      </c>
      <c r="R374" s="766">
        <f t="shared" ref="R374" si="2970">SUM(R375:R386)</f>
        <v>84</v>
      </c>
      <c r="S374" s="765">
        <f t="shared" ref="S374" si="2971">SUM(S375:S386)</f>
        <v>114</v>
      </c>
      <c r="T374" s="766">
        <f t="shared" ref="T374" si="2972">SUM(T375:T386)</f>
        <v>0</v>
      </c>
      <c r="U374" s="766">
        <f t="shared" ref="U374" si="2973">SUM(U375:U386)</f>
        <v>0</v>
      </c>
      <c r="V374" s="766">
        <f t="shared" ref="V374" si="2974">SUM(V375:V386)</f>
        <v>0</v>
      </c>
      <c r="W374" s="766">
        <f t="shared" ref="W374" si="2975">SUM(W375:W386)</f>
        <v>0</v>
      </c>
      <c r="X374" s="765">
        <f t="shared" ref="X374" si="2976">SUM(X375:X386)</f>
        <v>6</v>
      </c>
      <c r="Y374" s="765">
        <f t="shared" ref="Y374" si="2977">SUM(Y375:Y386)</f>
        <v>12.5</v>
      </c>
      <c r="Z374" s="766">
        <f t="shared" ref="Z374" si="2978">SUM(Z375:Z386)</f>
        <v>0</v>
      </c>
      <c r="AA374" s="766">
        <f t="shared" ref="AA374" si="2979">SUM(AA375:AA386)</f>
        <v>0</v>
      </c>
      <c r="AB374" s="766">
        <f t="shared" ref="AB374" si="2980">SUM(AB375:AB386)</f>
        <v>17</v>
      </c>
      <c r="AC374" s="765">
        <f t="shared" ref="AC374" si="2981">SUM(AC375:AC386)</f>
        <v>170</v>
      </c>
      <c r="AD374" s="766">
        <f t="shared" ref="AD374" si="2982">SUM(AD375:AD386)</f>
        <v>1</v>
      </c>
      <c r="AE374" s="765">
        <f t="shared" ref="AE374" si="2983">SUM(AE375:AE386)</f>
        <v>75</v>
      </c>
      <c r="AF374" s="766">
        <f t="shared" ref="AF374" si="2984">SUM(AF375:AF386)</f>
        <v>0</v>
      </c>
      <c r="AG374" s="766">
        <f t="shared" ref="AG374" si="2985">SUM(AG375:AG386)</f>
        <v>0</v>
      </c>
      <c r="AH374" s="766">
        <f t="shared" ref="AH374" si="2986">SUM(AH375:AH386)</f>
        <v>0</v>
      </c>
      <c r="AI374" s="766">
        <f t="shared" ref="AI374" si="2987">SUM(AI375:AI386)</f>
        <v>0</v>
      </c>
      <c r="AJ374" s="766">
        <f t="shared" ref="AJ374" si="2988">SUM(AJ375:AJ386)</f>
        <v>0</v>
      </c>
      <c r="AK374" s="766">
        <f t="shared" ref="AK374" si="2989">SUM(AK375:AK386)</f>
        <v>0</v>
      </c>
      <c r="AL374" s="766">
        <f t="shared" ref="AL374" si="2990">SUM(AL375:AL386)</f>
        <v>1</v>
      </c>
      <c r="AM374" s="765">
        <f t="shared" ref="AM374" si="2991">SUM(AM375:AM386)</f>
        <v>46</v>
      </c>
      <c r="AN374" s="766">
        <f t="shared" ref="AN374" si="2992">SUM(AN375:AN386)</f>
        <v>0</v>
      </c>
      <c r="AO374" s="766">
        <f t="shared" ref="AO374" si="2993">SUM(AO375:AO386)</f>
        <v>0</v>
      </c>
      <c r="AP374" s="766">
        <f t="shared" ref="AP374" si="2994">SUM(AP375:AP386)</f>
        <v>0</v>
      </c>
      <c r="AQ374" s="765">
        <f t="shared" ref="AQ374" si="2995">SUM(AQ375:AQ386)</f>
        <v>0</v>
      </c>
      <c r="AR374" s="766">
        <f t="shared" ref="AR374" si="2996">SUM(AR375:AR386)</f>
        <v>0</v>
      </c>
      <c r="AS374" s="765">
        <f t="shared" ref="AS374" si="2997">SUM(AS375:AS386)</f>
        <v>0</v>
      </c>
      <c r="AT374" s="766">
        <f t="shared" ref="AT374" si="2998">SUM(AT375:AT386)</f>
        <v>1</v>
      </c>
      <c r="AU374" s="766">
        <f t="shared" ref="AU374" si="2999">SUM(AU375:AU386)</f>
        <v>7.666666666666667</v>
      </c>
      <c r="AV374" s="766">
        <f t="shared" ref="AV374" si="3000">SUM(AV375:AV386)</f>
        <v>0</v>
      </c>
      <c r="AW374" s="766">
        <f t="shared" ref="AW374" si="3001">SUM(AW375:AW386)</f>
        <v>0</v>
      </c>
      <c r="AX374" s="766">
        <f t="shared" ref="AX374" si="3002">SUM(AX375:AX386)</f>
        <v>2</v>
      </c>
      <c r="AY374" s="766">
        <f t="shared" ref="AY374" si="3003">SUM(AY375:AY386)</f>
        <v>23.333333333333336</v>
      </c>
      <c r="AZ374" s="766">
        <f t="shared" ref="AZ374" si="3004">SUM(AZ375:AZ386)</f>
        <v>0</v>
      </c>
      <c r="BA374" s="766">
        <f t="shared" ref="BA374" si="3005">SUM(BA375:BA386)</f>
        <v>0</v>
      </c>
      <c r="BB374" s="766">
        <f t="shared" ref="BB374" si="3006">SUM(BB375:BB386)</f>
        <v>0</v>
      </c>
      <c r="BC374" s="766">
        <f t="shared" ref="BC374" si="3007">SUM(BC375:BC386)</f>
        <v>0</v>
      </c>
      <c r="BD374" s="766">
        <f t="shared" ref="BD374" si="3008">SUM(BD375:BD386)</f>
        <v>0</v>
      </c>
      <c r="BE374" s="766">
        <f t="shared" ref="BE374" si="3009">SUM(BE375:BE386)</f>
        <v>0</v>
      </c>
      <c r="BF374" s="766">
        <f>SUM(BF375:BF386)</f>
        <v>498.5</v>
      </c>
      <c r="BG374" s="766">
        <f>SUM(BG375:BG386)</f>
        <v>187.33333333333334</v>
      </c>
      <c r="BH374" s="425"/>
      <c r="BI374" s="424"/>
      <c r="BJ374" s="49"/>
      <c r="BK374" s="49"/>
      <c r="BL374" s="49"/>
      <c r="BM374" s="424">
        <v>26</v>
      </c>
      <c r="BN374" s="969" t="s">
        <v>675</v>
      </c>
      <c r="BO374" s="975" t="s">
        <v>654</v>
      </c>
      <c r="BP374" s="927">
        <v>1</v>
      </c>
      <c r="BQ374" s="424"/>
      <c r="BR374" s="424"/>
      <c r="BS374" s="424"/>
      <c r="BT374" s="424"/>
      <c r="BU374" s="424"/>
      <c r="BV374" s="541"/>
      <c r="BW374" s="541"/>
      <c r="BX374" s="425">
        <f t="shared" ref="BX374:BZ374" si="3010">SUM(BX375:BX386)</f>
        <v>142</v>
      </c>
      <c r="BY374" s="425">
        <f t="shared" si="3010"/>
        <v>106</v>
      </c>
      <c r="BZ374" s="425">
        <f t="shared" si="3010"/>
        <v>0</v>
      </c>
      <c r="CA374" s="765">
        <f>SUM(CA375:CA386)</f>
        <v>0</v>
      </c>
      <c r="CB374" s="765">
        <f t="shared" ref="CB374" si="3011">SUM(CB375:CB386)</f>
        <v>28</v>
      </c>
      <c r="CC374" s="765">
        <f t="shared" ref="CC374" si="3012">SUM(CC375:CC386)</f>
        <v>36</v>
      </c>
      <c r="CD374" s="765">
        <f t="shared" ref="CD374" si="3013">SUM(CD375:CD386)</f>
        <v>78</v>
      </c>
      <c r="CE374" s="765">
        <f t="shared" ref="CE374" si="3014">SUM(CE375:CE386)</f>
        <v>100</v>
      </c>
      <c r="CF374" s="766">
        <f t="shared" ref="CF374" si="3015">SUM(CF375:CF386)</f>
        <v>0</v>
      </c>
      <c r="CG374" s="766">
        <f t="shared" ref="CG374" si="3016">SUM(CG375:CG386)</f>
        <v>0</v>
      </c>
      <c r="CH374" s="766">
        <f t="shared" ref="CH374" si="3017">SUM(CH375:CH386)</f>
        <v>0</v>
      </c>
      <c r="CI374" s="766">
        <f t="shared" ref="CI374" si="3018">SUM(CI375:CI386)</f>
        <v>0</v>
      </c>
      <c r="CJ374" s="766">
        <f t="shared" ref="CJ374" si="3019">SUM(CJ375:CJ386)</f>
        <v>0</v>
      </c>
      <c r="CK374" s="765">
        <f t="shared" ref="CK374" si="3020">SUM(CK375:CK386)</f>
        <v>9.1999999999999993</v>
      </c>
      <c r="CL374" s="766">
        <f t="shared" ref="CL374" si="3021">SUM(CL375:CL386)</f>
        <v>0</v>
      </c>
      <c r="CM374" s="766">
        <f t="shared" ref="CM374" si="3022">SUM(CM375:CM386)</f>
        <v>0</v>
      </c>
      <c r="CN374" s="766">
        <f t="shared" ref="CN374" si="3023">SUM(CN375:CN386)</f>
        <v>0</v>
      </c>
      <c r="CO374" s="765">
        <f t="shared" ref="CO374" si="3024">SUM(CO375:CO386)</f>
        <v>0</v>
      </c>
      <c r="CP374" s="766">
        <f t="shared" ref="CP374" si="3025">SUM(CP375:CP386)</f>
        <v>1</v>
      </c>
      <c r="CQ374" s="765">
        <f t="shared" ref="CQ374" si="3026">SUM(CQ375:CQ386)</f>
        <v>75</v>
      </c>
      <c r="CR374" s="766">
        <f t="shared" ref="CR374" si="3027">SUM(CR375:CR386)</f>
        <v>0</v>
      </c>
      <c r="CS374" s="766">
        <f t="shared" ref="CS374" si="3028">SUM(CS375:CS386)</f>
        <v>0</v>
      </c>
      <c r="CT374" s="766">
        <f t="shared" ref="CT374" si="3029">SUM(CT375:CT386)</f>
        <v>0</v>
      </c>
      <c r="CU374" s="766">
        <f t="shared" ref="CU374" si="3030">SUM(CU375:CU386)</f>
        <v>0</v>
      </c>
      <c r="CV374" s="766">
        <f t="shared" ref="CV374" si="3031">SUM(CV375:CV386)</f>
        <v>0</v>
      </c>
      <c r="CW374" s="766">
        <f t="shared" ref="CW374" si="3032">SUM(CW375:CW386)</f>
        <v>0</v>
      </c>
      <c r="CX374" s="766">
        <f t="shared" ref="CX374" si="3033">SUM(CX375:CX386)</f>
        <v>1</v>
      </c>
      <c r="CY374" s="765">
        <f t="shared" ref="CY374" si="3034">SUM(CY375:CY386)</f>
        <v>46</v>
      </c>
      <c r="CZ374" s="766">
        <f t="shared" ref="CZ374" si="3035">SUM(CZ375:CZ386)</f>
        <v>0</v>
      </c>
      <c r="DA374" s="766">
        <f t="shared" ref="DA374" si="3036">SUM(DA375:DA386)</f>
        <v>0</v>
      </c>
      <c r="DB374" s="766">
        <f t="shared" ref="DB374" si="3037">SUM(DB375:DB386)</f>
        <v>1</v>
      </c>
      <c r="DC374" s="765">
        <f t="shared" ref="DC374" si="3038">SUM(DC375:DC386)</f>
        <v>10.666666666666666</v>
      </c>
      <c r="DD374" s="766">
        <f t="shared" ref="DD374" si="3039">SUM(DD375:DD386)</f>
        <v>1</v>
      </c>
      <c r="DE374" s="766">
        <f>SUM(DE375:DE386)</f>
        <v>6</v>
      </c>
      <c r="DF374" s="766">
        <f t="shared" ref="DF374" si="3040">SUM(DF375:DF386)</f>
        <v>0</v>
      </c>
      <c r="DG374" s="766">
        <f t="shared" ref="DG374" si="3041">SUM(DG375:DG386)</f>
        <v>0</v>
      </c>
      <c r="DH374" s="766">
        <f t="shared" ref="DH374" si="3042">SUM(DH375:DH386)</f>
        <v>0</v>
      </c>
      <c r="DI374" s="766">
        <f t="shared" ref="DI374" si="3043">SUM(DI375:DI386)</f>
        <v>0</v>
      </c>
      <c r="DJ374" s="766">
        <f t="shared" ref="DJ374" si="3044">SUM(DJ375:DJ386)</f>
        <v>0</v>
      </c>
      <c r="DK374" s="766">
        <f t="shared" ref="DK374" si="3045">SUM(DK375:DK386)</f>
        <v>0</v>
      </c>
      <c r="DL374" s="766">
        <f t="shared" ref="DL374" si="3046">SUM(DL375:DL386)</f>
        <v>0</v>
      </c>
      <c r="DM374" s="766">
        <f t="shared" ref="DM374" si="3047">SUM(DM375:DM386)</f>
        <v>0</v>
      </c>
      <c r="DN374" s="766">
        <f t="shared" ref="DN374" si="3048">SUM(DN375:DN386)</f>
        <v>0</v>
      </c>
      <c r="DO374" s="766">
        <f>SUM(DO375:DO386)</f>
        <v>0</v>
      </c>
      <c r="DP374" s="766">
        <f t="shared" ref="DP374" si="3049">SUM(DP375:DP386)</f>
        <v>0</v>
      </c>
      <c r="DQ374" s="766">
        <f t="shared" ref="DQ374" si="3050">SUM(DQ375:DQ386)</f>
        <v>0</v>
      </c>
      <c r="DR374" s="766">
        <f>SUM(DR375:DR386)</f>
        <v>282.86666666666667</v>
      </c>
      <c r="DS374" s="766">
        <f>SUM(DS375:DS386)</f>
        <v>152.66666666666666</v>
      </c>
      <c r="DT374" s="425"/>
      <c r="DU374" s="424"/>
      <c r="DV374" s="424"/>
      <c r="DW374" s="424"/>
      <c r="DX374" s="424"/>
      <c r="DY374" s="424">
        <v>26</v>
      </c>
      <c r="DZ374" s="969" t="s">
        <v>675</v>
      </c>
      <c r="EA374" s="975" t="s">
        <v>654</v>
      </c>
      <c r="EB374" s="927">
        <v>1</v>
      </c>
      <c r="EC374" s="424"/>
      <c r="ED374" s="424"/>
      <c r="EE374" s="424"/>
      <c r="EF374" s="424"/>
      <c r="EG374" s="424"/>
      <c r="EH374" s="424"/>
      <c r="EI374" s="424"/>
      <c r="EJ374" s="429">
        <f t="shared" si="2689"/>
        <v>332</v>
      </c>
      <c r="EK374" s="429">
        <f t="shared" si="2690"/>
        <v>226</v>
      </c>
      <c r="EL374" s="429">
        <f t="shared" si="2691"/>
        <v>0</v>
      </c>
      <c r="EM374" s="1058">
        <f t="shared" si="2692"/>
        <v>0</v>
      </c>
      <c r="EN374" s="1058">
        <f t="shared" si="2693"/>
        <v>64</v>
      </c>
      <c r="EO374" s="1058">
        <f t="shared" si="2694"/>
        <v>80</v>
      </c>
      <c r="EP374" s="1058">
        <f t="shared" si="2695"/>
        <v>162</v>
      </c>
      <c r="EQ374" s="1058">
        <f t="shared" si="2696"/>
        <v>214</v>
      </c>
      <c r="ER374" s="1058">
        <f t="shared" si="2697"/>
        <v>0</v>
      </c>
      <c r="ES374" s="1058">
        <f t="shared" si="2698"/>
        <v>0</v>
      </c>
      <c r="ET374" s="1058">
        <f t="shared" si="2699"/>
        <v>0</v>
      </c>
      <c r="EU374" s="1058">
        <f t="shared" si="2700"/>
        <v>0</v>
      </c>
      <c r="EV374" s="1058">
        <f t="shared" si="2701"/>
        <v>6</v>
      </c>
      <c r="EW374" s="1058">
        <f t="shared" si="2702"/>
        <v>21.7</v>
      </c>
      <c r="EX374" s="1058">
        <f t="shared" si="2703"/>
        <v>0</v>
      </c>
      <c r="EY374" s="1058">
        <f t="shared" si="2704"/>
        <v>0</v>
      </c>
      <c r="EZ374" s="1058">
        <f t="shared" si="2705"/>
        <v>17</v>
      </c>
      <c r="FA374" s="1058">
        <f t="shared" si="2706"/>
        <v>170</v>
      </c>
      <c r="FB374" s="1058">
        <f t="shared" si="2707"/>
        <v>2</v>
      </c>
      <c r="FC374" s="1058">
        <f t="shared" si="2708"/>
        <v>150</v>
      </c>
      <c r="FD374" s="1058">
        <f t="shared" si="2709"/>
        <v>0</v>
      </c>
      <c r="FE374" s="1058">
        <f t="shared" si="2710"/>
        <v>0</v>
      </c>
      <c r="FF374" s="1058">
        <f t="shared" si="2711"/>
        <v>0</v>
      </c>
      <c r="FG374" s="1058">
        <f t="shared" si="2712"/>
        <v>0</v>
      </c>
      <c r="FH374" s="1058">
        <f t="shared" si="2713"/>
        <v>0</v>
      </c>
      <c r="FI374" s="1058">
        <f t="shared" si="2714"/>
        <v>0</v>
      </c>
      <c r="FJ374" s="1058">
        <f t="shared" si="2715"/>
        <v>2</v>
      </c>
      <c r="FK374" s="1058">
        <f t="shared" si="2716"/>
        <v>92</v>
      </c>
      <c r="FL374" s="1058">
        <f t="shared" si="2717"/>
        <v>0</v>
      </c>
      <c r="FM374" s="1058">
        <f t="shared" si="2718"/>
        <v>0</v>
      </c>
      <c r="FN374" s="1058">
        <f t="shared" si="2719"/>
        <v>1</v>
      </c>
      <c r="FO374" s="1059">
        <f t="shared" si="2720"/>
        <v>10.666666666666666</v>
      </c>
      <c r="FP374" s="1058">
        <f t="shared" si="2721"/>
        <v>1</v>
      </c>
      <c r="FQ374" s="1058">
        <f t="shared" si="2722"/>
        <v>6</v>
      </c>
      <c r="FR374" s="1058">
        <f t="shared" si="2723"/>
        <v>1</v>
      </c>
      <c r="FS374" s="1058">
        <f t="shared" si="2724"/>
        <v>7.666666666666667</v>
      </c>
      <c r="FT374" s="1058">
        <f t="shared" si="2725"/>
        <v>0</v>
      </c>
      <c r="FU374" s="1058">
        <f t="shared" si="2726"/>
        <v>0</v>
      </c>
      <c r="FV374" s="1058">
        <f t="shared" si="2727"/>
        <v>2</v>
      </c>
      <c r="FW374" s="1058">
        <f t="shared" si="2728"/>
        <v>23.333333333333336</v>
      </c>
      <c r="FX374" s="1058">
        <f t="shared" si="2729"/>
        <v>0</v>
      </c>
      <c r="FY374" s="1058">
        <f t="shared" si="2730"/>
        <v>0</v>
      </c>
      <c r="FZ374" s="1058">
        <f t="shared" si="2731"/>
        <v>0</v>
      </c>
      <c r="GA374" s="1058">
        <f t="shared" si="2732"/>
        <v>0</v>
      </c>
      <c r="GB374" s="1058">
        <f t="shared" si="2733"/>
        <v>0</v>
      </c>
      <c r="GC374" s="1058">
        <f t="shared" si="2734"/>
        <v>0</v>
      </c>
      <c r="GE374" s="1058">
        <v>781.36666666666667</v>
      </c>
      <c r="GF374" s="1058">
        <v>340</v>
      </c>
      <c r="GG374" s="424"/>
      <c r="GH374" s="424"/>
      <c r="GI374" s="424"/>
      <c r="GJ374" s="424"/>
      <c r="GL374" s="559">
        <v>700</v>
      </c>
      <c r="GM374" s="559">
        <v>150</v>
      </c>
      <c r="GN374" s="467" t="s">
        <v>675</v>
      </c>
      <c r="GO374" s="463" t="s">
        <v>654</v>
      </c>
      <c r="GP374" s="463">
        <v>1</v>
      </c>
      <c r="GQ374" s="406"/>
      <c r="GR374" s="406"/>
    </row>
    <row r="375" spans="1:200" ht="24.75" customHeight="1" x14ac:dyDescent="0.45">
      <c r="A375" s="424"/>
      <c r="B375" s="951" t="s">
        <v>148</v>
      </c>
      <c r="C375" s="952" t="s">
        <v>183</v>
      </c>
      <c r="D375" s="929" t="s">
        <v>84</v>
      </c>
      <c r="E375" s="592" t="s">
        <v>30</v>
      </c>
      <c r="F375" s="593" t="s">
        <v>48</v>
      </c>
      <c r="G375" s="592">
        <v>7</v>
      </c>
      <c r="H375" s="593">
        <v>25</v>
      </c>
      <c r="I375" s="593">
        <v>1</v>
      </c>
      <c r="J375" s="660">
        <v>1</v>
      </c>
      <c r="K375" s="593">
        <f>SUM(J375)*2</f>
        <v>2</v>
      </c>
      <c r="L375" s="629">
        <v>60</v>
      </c>
      <c r="M375" s="594">
        <f t="shared" ref="M375:M376" si="3051">SUM(N375+P375+R375+T375+V375)</f>
        <v>36</v>
      </c>
      <c r="N375" s="595"/>
      <c r="O375" s="852"/>
      <c r="P375" s="853">
        <v>16</v>
      </c>
      <c r="Q375" s="852">
        <f t="shared" ref="Q375:Q379" si="3052">P375*J375</f>
        <v>16</v>
      </c>
      <c r="R375" s="853">
        <v>20</v>
      </c>
      <c r="S375" s="852">
        <f t="shared" ref="S375:S379" si="3053">SUM(R375)*J375</f>
        <v>20</v>
      </c>
      <c r="T375" s="853"/>
      <c r="U375" s="854">
        <f t="shared" ref="U375:U377" si="3054">SUM(T375)*K375</f>
        <v>0</v>
      </c>
      <c r="V375" s="853"/>
      <c r="W375" s="854">
        <f t="shared" ref="W375:W377" si="3055">SUM(V375)*J375*5</f>
        <v>0</v>
      </c>
      <c r="X375" s="854">
        <f t="shared" ref="X375:X376" si="3056">SUM(J375*AX375*2+K375*AZ375*2)</f>
        <v>2</v>
      </c>
      <c r="Y375" s="852">
        <f t="shared" ref="Y375:Y377" si="3057">SUM(L375*5/100*J375)</f>
        <v>3</v>
      </c>
      <c r="Z375" s="853"/>
      <c r="AA375" s="854"/>
      <c r="AB375" s="853"/>
      <c r="AC375" s="852">
        <f t="shared" ref="AC375:AC377" si="3058">SUM(AB375)*3*H375/5</f>
        <v>0</v>
      </c>
      <c r="AD375" s="853"/>
      <c r="AE375" s="855">
        <f t="shared" ref="AE375:AE377" si="3059">SUM(AD375*H375*(30+4))</f>
        <v>0</v>
      </c>
      <c r="AF375" s="853"/>
      <c r="AG375" s="854">
        <f t="shared" ref="AG375:AG377" si="3060">SUM(AF375*H375*3)</f>
        <v>0</v>
      </c>
      <c r="AH375" s="853"/>
      <c r="AI375" s="854">
        <f t="shared" ref="AI375:AI377" si="3061">SUM(AH375*H375/3)</f>
        <v>0</v>
      </c>
      <c r="AJ375" s="853"/>
      <c r="AK375" s="854">
        <f t="shared" ref="AK375:AK377" si="3062">SUM(AJ375*H375*2/3)</f>
        <v>0</v>
      </c>
      <c r="AL375" s="853"/>
      <c r="AM375" s="852">
        <f>SUM(AL375*H375*2)</f>
        <v>0</v>
      </c>
      <c r="AN375" s="853"/>
      <c r="AO375" s="854">
        <f t="shared" ref="AO375:AO377" si="3063">SUM(AN375*J375*2)</f>
        <v>0</v>
      </c>
      <c r="AP375" s="853"/>
      <c r="AQ375" s="852">
        <f t="shared" ref="AQ375:AQ377" si="3064">SUM(AP375*H375*2)</f>
        <v>0</v>
      </c>
      <c r="AR375" s="853"/>
      <c r="AS375" s="852">
        <f>SUM(J375*AR375*8)</f>
        <v>0</v>
      </c>
      <c r="AT375" s="853"/>
      <c r="AU375" s="854">
        <f t="shared" ref="AU375:AU379" si="3065">AT375*H375/3</f>
        <v>0</v>
      </c>
      <c r="AV375" s="853"/>
      <c r="AW375" s="854">
        <f t="shared" ref="AW375" si="3066">SUM(J375*AV375*6)</f>
        <v>0</v>
      </c>
      <c r="AX375" s="853">
        <v>1</v>
      </c>
      <c r="AY375" s="854">
        <f t="shared" ref="AY375" si="3067">SUM(J375*AX375*8)</f>
        <v>8</v>
      </c>
      <c r="AZ375" s="853"/>
      <c r="BA375" s="854">
        <f t="shared" ref="BA375:BA377" si="3068">SUM(AZ375*K375*5*6)</f>
        <v>0</v>
      </c>
      <c r="BB375" s="853"/>
      <c r="BC375" s="854">
        <f t="shared" ref="BC375:BC377" si="3069">SUM(BB375*K375*4*6)</f>
        <v>0</v>
      </c>
      <c r="BD375" s="853"/>
      <c r="BE375" s="854">
        <f t="shared" ref="BE375:BE376" si="3070">SUM(BD375*50)</f>
        <v>0</v>
      </c>
      <c r="BF375" s="854">
        <f t="shared" ref="BF375:BF379" si="3071">O375+Q375+S375+U375+W375+X375+Y375+AA375+AC375+AE375+AG375+AI375+AK375+AM375+AO375+AQ375+AS375+AU375+AW375+AY375+BA375+BC375+BE375</f>
        <v>49</v>
      </c>
      <c r="BG375" s="854">
        <f t="shared" ref="BG375:BG379" si="3072">BC375+BA375+AY375+AW375+AS375+AQ375+X375+W375+U375+S375+Q375+O375</f>
        <v>46</v>
      </c>
      <c r="BH375" s="84"/>
      <c r="BI375" s="424"/>
      <c r="BJ375" s="424"/>
      <c r="BK375" s="424"/>
      <c r="BL375" s="424"/>
      <c r="BM375" s="424"/>
      <c r="BN375" s="951" t="s">
        <v>148</v>
      </c>
      <c r="BO375" s="952" t="s">
        <v>182</v>
      </c>
      <c r="BP375" s="929" t="s">
        <v>24</v>
      </c>
      <c r="BQ375" s="592" t="s">
        <v>307</v>
      </c>
      <c r="BR375" s="593" t="s">
        <v>432</v>
      </c>
      <c r="BS375" s="593">
        <v>6</v>
      </c>
      <c r="BT375" s="593">
        <v>23</v>
      </c>
      <c r="BU375" s="593">
        <v>1</v>
      </c>
      <c r="BV375" s="660">
        <v>1</v>
      </c>
      <c r="BW375" s="660">
        <f>SUM(BV375)*2</f>
        <v>2</v>
      </c>
      <c r="BX375" s="629">
        <v>100</v>
      </c>
      <c r="BY375" s="594">
        <f t="shared" ref="BY375:BY377" si="3073">SUM(BZ375+CB375+CD375+CF375+CH375)</f>
        <v>76</v>
      </c>
      <c r="BZ375" s="595"/>
      <c r="CA375" s="767"/>
      <c r="CB375" s="796">
        <v>20</v>
      </c>
      <c r="CC375" s="767">
        <f t="shared" ref="CC375" si="3074">CB375*BV375</f>
        <v>20</v>
      </c>
      <c r="CD375" s="796">
        <v>56</v>
      </c>
      <c r="CE375" s="767">
        <f t="shared" ref="CE375" si="3075">SUM(CD375)*BV375</f>
        <v>56</v>
      </c>
      <c r="CF375" s="768"/>
      <c r="CG375" s="769">
        <f t="shared" ref="CG375:CG376" si="3076">SUM(CF375)*BW375</f>
        <v>0</v>
      </c>
      <c r="CH375" s="768"/>
      <c r="CI375" s="769">
        <f>SUM(CH375)*BW375</f>
        <v>0</v>
      </c>
      <c r="CJ375" s="769">
        <f t="shared" ref="CJ375" si="3077">SUM(BV375*DJ375*2+BW375*DL375*2)</f>
        <v>0</v>
      </c>
      <c r="CK375" s="767">
        <f t="shared" ref="CK375" si="3078">SUM(BX375*5/100*BV375)</f>
        <v>5</v>
      </c>
      <c r="CL375" s="768"/>
      <c r="CM375" s="769"/>
      <c r="CN375" s="768"/>
      <c r="CO375" s="767">
        <f t="shared" ref="CO375:CO377" si="3079">SUM(CN375)*3*BT375/5</f>
        <v>0</v>
      </c>
      <c r="CP375" s="768"/>
      <c r="CQ375" s="770">
        <f t="shared" ref="CQ375" si="3080">SUM(CP375*BT375*(30+4))</f>
        <v>0</v>
      </c>
      <c r="CR375" s="768"/>
      <c r="CS375" s="769">
        <f t="shared" ref="CS375:CS377" si="3081">SUM(CR375*BT375*3)</f>
        <v>0</v>
      </c>
      <c r="CT375" s="769"/>
      <c r="CU375" s="769">
        <f t="shared" ref="CU375:CU377" si="3082">SUM(CT375*BT375/3)</f>
        <v>0</v>
      </c>
      <c r="CV375" s="768"/>
      <c r="CW375" s="769">
        <f t="shared" ref="CW375" si="3083">SUM(CV375*BT375*2/3)</f>
        <v>0</v>
      </c>
      <c r="CX375" s="768">
        <v>1</v>
      </c>
      <c r="CY375" s="767">
        <f t="shared" ref="CY375" si="3084">SUM(CX375*BT375*2)</f>
        <v>46</v>
      </c>
      <c r="CZ375" s="768"/>
      <c r="DA375" s="769">
        <f t="shared" ref="DA375" si="3085">SUM(CZ375*BV375*2)</f>
        <v>0</v>
      </c>
      <c r="DB375" s="768"/>
      <c r="DC375" s="767">
        <f t="shared" ref="DC375" si="3086">SUM(DB375*BT375*2)</f>
        <v>0</v>
      </c>
      <c r="DD375" s="768">
        <v>1</v>
      </c>
      <c r="DE375" s="769">
        <f>DD375*BV375*6</f>
        <v>6</v>
      </c>
      <c r="DF375" s="768"/>
      <c r="DG375" s="769">
        <f t="shared" ref="DG375:DG378" si="3087">DF375*BT375/3</f>
        <v>0</v>
      </c>
      <c r="DH375" s="768"/>
      <c r="DI375" s="769">
        <f t="shared" ref="DI375" si="3088">SUM(BV375*DH375*6)</f>
        <v>0</v>
      </c>
      <c r="DJ375" s="768"/>
      <c r="DK375" s="769">
        <f>SUM(BV375*DJ375*8)</f>
        <v>0</v>
      </c>
      <c r="DL375" s="769"/>
      <c r="DM375" s="769">
        <f t="shared" ref="DM375" si="3089">SUM(DL375*BW375*5*6)</f>
        <v>0</v>
      </c>
      <c r="DN375" s="768"/>
      <c r="DO375" s="769">
        <f t="shared" ref="DO375" si="3090">SUM(DN375*BW375*4*6)</f>
        <v>0</v>
      </c>
      <c r="DP375" s="768"/>
      <c r="DQ375" s="769">
        <f t="shared" ref="DQ375:DQ377" si="3091">SUM(DP375*50)</f>
        <v>0</v>
      </c>
      <c r="DR375" s="769">
        <f t="shared" ref="DR375:DR378" si="3092">CA375+CC375+CE375+CG375+CI375+CJ375+CK375+CM375+CO375+CQ375+CS375+CU375+CW375+CY375+DA375+DC375+DE375+DG375+DI375+DK375+DM375+DO375+DQ375</f>
        <v>133</v>
      </c>
      <c r="DS375" s="769">
        <f t="shared" ref="DS375:DS378" si="3093">DO375+DM375+DK375+DI375+DE375+DC375+CJ375+CI375+CG375+CE375+CC375+CA375</f>
        <v>82</v>
      </c>
      <c r="DT375" s="84"/>
      <c r="DU375" s="424"/>
      <c r="DV375" s="424"/>
      <c r="DW375" s="424"/>
      <c r="DX375" s="424"/>
      <c r="DY375" s="424"/>
      <c r="DZ375" s="971"/>
      <c r="EA375" s="972"/>
      <c r="EB375" s="611"/>
      <c r="EC375" s="424"/>
      <c r="ED375" s="424"/>
      <c r="EE375" s="424"/>
      <c r="EF375" s="424"/>
      <c r="EG375" s="424"/>
      <c r="EH375" s="424"/>
      <c r="EI375" s="424"/>
      <c r="EJ375" s="429">
        <f t="shared" si="2689"/>
        <v>160</v>
      </c>
      <c r="EK375" s="429">
        <f t="shared" si="2690"/>
        <v>112</v>
      </c>
      <c r="EL375" s="429">
        <f t="shared" si="2691"/>
        <v>0</v>
      </c>
      <c r="EM375" s="1058">
        <f t="shared" si="2692"/>
        <v>0</v>
      </c>
      <c r="EN375" s="1058">
        <f t="shared" si="2693"/>
        <v>36</v>
      </c>
      <c r="EO375" s="1058">
        <f t="shared" si="2694"/>
        <v>36</v>
      </c>
      <c r="EP375" s="1058">
        <f t="shared" si="2695"/>
        <v>76</v>
      </c>
      <c r="EQ375" s="1058">
        <f t="shared" si="2696"/>
        <v>76</v>
      </c>
      <c r="ER375" s="1058">
        <f t="shared" si="2697"/>
        <v>0</v>
      </c>
      <c r="ES375" s="1058">
        <f t="shared" si="2698"/>
        <v>0</v>
      </c>
      <c r="ET375" s="1058">
        <f t="shared" si="2699"/>
        <v>0</v>
      </c>
      <c r="EU375" s="1058">
        <f t="shared" si="2700"/>
        <v>0</v>
      </c>
      <c r="EV375" s="1058">
        <f t="shared" si="2701"/>
        <v>2</v>
      </c>
      <c r="EW375" s="1058">
        <f t="shared" si="2702"/>
        <v>8</v>
      </c>
      <c r="EX375" s="1058">
        <f t="shared" si="2703"/>
        <v>0</v>
      </c>
      <c r="EY375" s="1058">
        <f t="shared" si="2704"/>
        <v>0</v>
      </c>
      <c r="EZ375" s="1058">
        <f t="shared" si="2705"/>
        <v>0</v>
      </c>
      <c r="FA375" s="1058">
        <f t="shared" si="2706"/>
        <v>0</v>
      </c>
      <c r="FB375" s="1058">
        <f t="shared" si="2707"/>
        <v>0</v>
      </c>
      <c r="FC375" s="1058">
        <f t="shared" si="2708"/>
        <v>0</v>
      </c>
      <c r="FD375" s="1058">
        <f t="shared" si="2709"/>
        <v>0</v>
      </c>
      <c r="FE375" s="1058">
        <f t="shared" si="2710"/>
        <v>0</v>
      </c>
      <c r="FF375" s="1058">
        <f t="shared" si="2711"/>
        <v>0</v>
      </c>
      <c r="FG375" s="1058">
        <f t="shared" si="2712"/>
        <v>0</v>
      </c>
      <c r="FH375" s="1058">
        <f t="shared" si="2713"/>
        <v>0</v>
      </c>
      <c r="FI375" s="1058">
        <f t="shared" si="2714"/>
        <v>0</v>
      </c>
      <c r="FJ375" s="1058">
        <f t="shared" si="2715"/>
        <v>1</v>
      </c>
      <c r="FK375" s="1058">
        <f t="shared" si="2716"/>
        <v>46</v>
      </c>
      <c r="FL375" s="1058">
        <f t="shared" si="2717"/>
        <v>0</v>
      </c>
      <c r="FM375" s="1058">
        <f t="shared" si="2718"/>
        <v>0</v>
      </c>
      <c r="FN375" s="1058">
        <f t="shared" si="2719"/>
        <v>0</v>
      </c>
      <c r="FO375" s="1059">
        <f t="shared" si="2720"/>
        <v>0</v>
      </c>
      <c r="FP375" s="1058">
        <f t="shared" si="2721"/>
        <v>1</v>
      </c>
      <c r="FQ375" s="1058">
        <f t="shared" si="2722"/>
        <v>6</v>
      </c>
      <c r="FR375" s="1058">
        <f t="shared" si="2723"/>
        <v>0</v>
      </c>
      <c r="FS375" s="1058">
        <f t="shared" si="2724"/>
        <v>0</v>
      </c>
      <c r="FT375" s="1058">
        <f t="shared" si="2725"/>
        <v>0</v>
      </c>
      <c r="FU375" s="1058">
        <f t="shared" si="2726"/>
        <v>0</v>
      </c>
      <c r="FV375" s="1058">
        <f t="shared" si="2727"/>
        <v>1</v>
      </c>
      <c r="FW375" s="1058">
        <f t="shared" si="2728"/>
        <v>8</v>
      </c>
      <c r="FX375" s="1058">
        <f t="shared" si="2729"/>
        <v>0</v>
      </c>
      <c r="FY375" s="1058">
        <f t="shared" si="2730"/>
        <v>0</v>
      </c>
      <c r="FZ375" s="1058">
        <f t="shared" si="2731"/>
        <v>0</v>
      </c>
      <c r="GA375" s="1058">
        <f t="shared" si="2732"/>
        <v>0</v>
      </c>
      <c r="GB375" s="1058">
        <f t="shared" si="2733"/>
        <v>0</v>
      </c>
      <c r="GC375" s="1058">
        <f t="shared" si="2734"/>
        <v>0</v>
      </c>
      <c r="GE375" s="1058">
        <v>182</v>
      </c>
      <c r="GF375" s="1058">
        <v>128</v>
      </c>
      <c r="GG375" s="424"/>
      <c r="GH375" s="424"/>
      <c r="GI375" s="424"/>
      <c r="GJ375" s="424"/>
      <c r="GL375" s="559"/>
      <c r="GM375" s="559"/>
      <c r="GN375" s="9"/>
      <c r="GO375" s="17"/>
      <c r="GP375" s="17"/>
      <c r="GQ375" s="406"/>
      <c r="GR375" s="406"/>
    </row>
    <row r="376" spans="1:200" ht="24.75" customHeight="1" x14ac:dyDescent="0.45">
      <c r="A376" s="424"/>
      <c r="B376" s="951" t="s">
        <v>148</v>
      </c>
      <c r="C376" s="952" t="s">
        <v>182</v>
      </c>
      <c r="D376" s="929" t="s">
        <v>24</v>
      </c>
      <c r="E376" s="592" t="s">
        <v>307</v>
      </c>
      <c r="F376" s="593" t="s">
        <v>433</v>
      </c>
      <c r="G376" s="593">
        <v>7</v>
      </c>
      <c r="H376" s="593">
        <v>46</v>
      </c>
      <c r="I376" s="593">
        <v>2</v>
      </c>
      <c r="J376" s="660">
        <v>2</v>
      </c>
      <c r="K376" s="593">
        <f>SUM(J376)*2</f>
        <v>4</v>
      </c>
      <c r="L376" s="629">
        <v>60</v>
      </c>
      <c r="M376" s="594">
        <f t="shared" si="3051"/>
        <v>38</v>
      </c>
      <c r="N376" s="595"/>
      <c r="O376" s="852"/>
      <c r="P376" s="853">
        <v>8</v>
      </c>
      <c r="Q376" s="852">
        <f t="shared" si="3052"/>
        <v>16</v>
      </c>
      <c r="R376" s="853">
        <v>30</v>
      </c>
      <c r="S376" s="852">
        <f t="shared" si="3053"/>
        <v>60</v>
      </c>
      <c r="T376" s="853"/>
      <c r="U376" s="854">
        <f t="shared" si="3054"/>
        <v>0</v>
      </c>
      <c r="V376" s="853"/>
      <c r="W376" s="854">
        <f t="shared" si="3055"/>
        <v>0</v>
      </c>
      <c r="X376" s="854">
        <f t="shared" si="3056"/>
        <v>4</v>
      </c>
      <c r="Y376" s="852">
        <f t="shared" si="3057"/>
        <v>6</v>
      </c>
      <c r="Z376" s="853"/>
      <c r="AA376" s="854"/>
      <c r="AB376" s="853"/>
      <c r="AC376" s="852">
        <f t="shared" si="3058"/>
        <v>0</v>
      </c>
      <c r="AD376" s="853"/>
      <c r="AE376" s="855">
        <f t="shared" si="3059"/>
        <v>0</v>
      </c>
      <c r="AF376" s="853"/>
      <c r="AG376" s="854">
        <f t="shared" si="3060"/>
        <v>0</v>
      </c>
      <c r="AH376" s="853"/>
      <c r="AI376" s="854">
        <f t="shared" si="3061"/>
        <v>0</v>
      </c>
      <c r="AJ376" s="853"/>
      <c r="AK376" s="854">
        <f t="shared" si="3062"/>
        <v>0</v>
      </c>
      <c r="AL376" s="853"/>
      <c r="AM376" s="852">
        <f>SUM(AL376*H376*2)</f>
        <v>0</v>
      </c>
      <c r="AN376" s="853"/>
      <c r="AO376" s="854">
        <f t="shared" si="3063"/>
        <v>0</v>
      </c>
      <c r="AP376" s="853"/>
      <c r="AQ376" s="852">
        <f t="shared" si="3064"/>
        <v>0</v>
      </c>
      <c r="AR376" s="853"/>
      <c r="AS376" s="852">
        <f>SUM(J376*AR376*6)</f>
        <v>0</v>
      </c>
      <c r="AT376" s="853"/>
      <c r="AU376" s="854">
        <f t="shared" si="3065"/>
        <v>0</v>
      </c>
      <c r="AV376" s="853"/>
      <c r="AW376" s="854">
        <f>SUM(J376*AV376*6)</f>
        <v>0</v>
      </c>
      <c r="AX376" s="853">
        <v>1</v>
      </c>
      <c r="AY376" s="854">
        <f>AX376*H376/3</f>
        <v>15.333333333333334</v>
      </c>
      <c r="AZ376" s="853"/>
      <c r="BA376" s="854">
        <f t="shared" si="3068"/>
        <v>0</v>
      </c>
      <c r="BB376" s="853"/>
      <c r="BC376" s="854">
        <f t="shared" si="3069"/>
        <v>0</v>
      </c>
      <c r="BD376" s="853"/>
      <c r="BE376" s="854">
        <f t="shared" si="3070"/>
        <v>0</v>
      </c>
      <c r="BF376" s="854">
        <f t="shared" si="3071"/>
        <v>101.33333333333333</v>
      </c>
      <c r="BG376" s="854">
        <f t="shared" si="3072"/>
        <v>95.333333333333343</v>
      </c>
      <c r="BH376" s="84"/>
      <c r="BI376" s="424"/>
      <c r="BJ376" s="424"/>
      <c r="BK376" s="424"/>
      <c r="BL376" s="424"/>
      <c r="BM376" s="424"/>
      <c r="BN376" s="1023" t="s">
        <v>431</v>
      </c>
      <c r="BO376" s="1024" t="s">
        <v>182</v>
      </c>
      <c r="BP376" s="1010" t="s">
        <v>24</v>
      </c>
      <c r="BQ376" s="397" t="s">
        <v>307</v>
      </c>
      <c r="BR376" s="397" t="s">
        <v>434</v>
      </c>
      <c r="BS376" s="397">
        <v>2</v>
      </c>
      <c r="BT376" s="397">
        <v>60</v>
      </c>
      <c r="BU376" s="397">
        <v>1</v>
      </c>
      <c r="BV376" s="746">
        <v>2</v>
      </c>
      <c r="BW376" s="746">
        <f>SUM(BV376)*2</f>
        <v>4</v>
      </c>
      <c r="BX376" s="398">
        <f>42</f>
        <v>42</v>
      </c>
      <c r="BY376" s="399">
        <f t="shared" si="3073"/>
        <v>30</v>
      </c>
      <c r="BZ376" s="398"/>
      <c r="CA376" s="774"/>
      <c r="CB376" s="774">
        <v>8</v>
      </c>
      <c r="CC376" s="774">
        <f t="shared" ref="CC376" si="3094">BV376*CB376</f>
        <v>16</v>
      </c>
      <c r="CD376" s="774">
        <f>22</f>
        <v>22</v>
      </c>
      <c r="CE376" s="774">
        <f t="shared" ref="CE376" si="3095">SUM(CD376)*BV376</f>
        <v>44</v>
      </c>
      <c r="CF376" s="814"/>
      <c r="CG376" s="815">
        <f t="shared" si="3076"/>
        <v>0</v>
      </c>
      <c r="CH376" s="814"/>
      <c r="CI376" s="815">
        <f t="shared" ref="CI376" si="3096">SUM(CH376)*BV376*1</f>
        <v>0</v>
      </c>
      <c r="CJ376" s="803">
        <f t="shared" ref="CJ376" si="3097">2/8*BV376*DJ376</f>
        <v>0</v>
      </c>
      <c r="CK376" s="774">
        <f t="shared" ref="CK376" si="3098">SUM(BX376*5/100*BV376)</f>
        <v>4.2</v>
      </c>
      <c r="CL376" s="814"/>
      <c r="CM376" s="815"/>
      <c r="CN376" s="814"/>
      <c r="CO376" s="816">
        <f t="shared" si="3079"/>
        <v>0</v>
      </c>
      <c r="CP376" s="814"/>
      <c r="CQ376" s="816">
        <f t="shared" ref="CQ376" si="3099">SUM(CP376*BT376*(30+4))</f>
        <v>0</v>
      </c>
      <c r="CR376" s="814"/>
      <c r="CS376" s="815">
        <f t="shared" si="3081"/>
        <v>0</v>
      </c>
      <c r="CT376" s="814"/>
      <c r="CU376" s="803">
        <f t="shared" si="3082"/>
        <v>0</v>
      </c>
      <c r="CV376" s="814"/>
      <c r="CW376" s="803">
        <f t="shared" ref="CW376" si="3100">SUM(CV376*BT376*2/3)</f>
        <v>0</v>
      </c>
      <c r="CX376" s="814"/>
      <c r="CY376" s="816">
        <f t="shared" ref="CY376" si="3101">SUM(CX376*BT376)</f>
        <v>0</v>
      </c>
      <c r="CZ376" s="814"/>
      <c r="DA376" s="815">
        <f t="shared" ref="DA376" si="3102">SUM(CZ376*BV376)</f>
        <v>0</v>
      </c>
      <c r="DB376" s="814"/>
      <c r="DC376" s="816">
        <f t="shared" ref="DC376:DC377" si="3103">SUM(DB376*BT376*2)</f>
        <v>0</v>
      </c>
      <c r="DD376" s="814"/>
      <c r="DE376" s="803">
        <f t="shared" ref="DE376:DE377" si="3104">SUM(BV376*DD376*6)</f>
        <v>0</v>
      </c>
      <c r="DF376" s="817"/>
      <c r="DG376" s="803">
        <f t="shared" si="3087"/>
        <v>0</v>
      </c>
      <c r="DH376" s="814"/>
      <c r="DI376" s="803">
        <f t="shared" ref="DI376:DI377" si="3105">SUM(DH376*BT376/3)</f>
        <v>0</v>
      </c>
      <c r="DJ376" s="817"/>
      <c r="DK376" s="803">
        <f t="shared" ref="DK376" si="3106">DJ376*BV376*8/2</f>
        <v>0</v>
      </c>
      <c r="DL376" s="814"/>
      <c r="DM376" s="803">
        <f t="shared" ref="DM376" si="3107">DL376*BV376*8/2</f>
        <v>0</v>
      </c>
      <c r="DN376" s="814"/>
      <c r="DO376" s="815">
        <f t="shared" ref="DO376" si="3108">SUM(DN376*BW376*4*6)</f>
        <v>0</v>
      </c>
      <c r="DP376" s="814"/>
      <c r="DQ376" s="803">
        <f t="shared" si="3091"/>
        <v>0</v>
      </c>
      <c r="DR376" s="803">
        <f t="shared" si="3092"/>
        <v>64.2</v>
      </c>
      <c r="DS376" s="803">
        <f t="shared" si="3093"/>
        <v>60</v>
      </c>
      <c r="DT376" s="84"/>
      <c r="DU376" s="424"/>
      <c r="DV376" s="424"/>
      <c r="DW376" s="424"/>
      <c r="DX376" s="424"/>
      <c r="DY376" s="424"/>
      <c r="DZ376" s="971"/>
      <c r="EA376" s="972"/>
      <c r="EB376" s="611"/>
      <c r="EC376" s="424"/>
      <c r="ED376" s="424"/>
      <c r="EE376" s="424"/>
      <c r="EF376" s="424"/>
      <c r="EG376" s="424"/>
      <c r="EH376" s="424"/>
      <c r="EI376" s="424"/>
      <c r="EJ376" s="429">
        <f t="shared" si="2689"/>
        <v>102</v>
      </c>
      <c r="EK376" s="429">
        <f t="shared" si="2690"/>
        <v>68</v>
      </c>
      <c r="EL376" s="429">
        <f t="shared" si="2691"/>
        <v>0</v>
      </c>
      <c r="EM376" s="1058">
        <f t="shared" si="2692"/>
        <v>0</v>
      </c>
      <c r="EN376" s="1058">
        <f t="shared" si="2693"/>
        <v>16</v>
      </c>
      <c r="EO376" s="1058">
        <f t="shared" si="2694"/>
        <v>32</v>
      </c>
      <c r="EP376" s="1058">
        <f t="shared" si="2695"/>
        <v>52</v>
      </c>
      <c r="EQ376" s="1058">
        <f t="shared" si="2696"/>
        <v>104</v>
      </c>
      <c r="ER376" s="1058">
        <f t="shared" si="2697"/>
        <v>0</v>
      </c>
      <c r="ES376" s="1058">
        <f t="shared" si="2698"/>
        <v>0</v>
      </c>
      <c r="ET376" s="1058">
        <f t="shared" si="2699"/>
        <v>0</v>
      </c>
      <c r="EU376" s="1058">
        <f t="shared" si="2700"/>
        <v>0</v>
      </c>
      <c r="EV376" s="1058">
        <f t="shared" si="2701"/>
        <v>4</v>
      </c>
      <c r="EW376" s="1058">
        <f t="shared" si="2702"/>
        <v>10.199999999999999</v>
      </c>
      <c r="EX376" s="1058">
        <f t="shared" si="2703"/>
        <v>0</v>
      </c>
      <c r="EY376" s="1058">
        <f t="shared" si="2704"/>
        <v>0</v>
      </c>
      <c r="EZ376" s="1058">
        <f t="shared" si="2705"/>
        <v>0</v>
      </c>
      <c r="FA376" s="1058">
        <f t="shared" si="2706"/>
        <v>0</v>
      </c>
      <c r="FB376" s="1058">
        <f t="shared" si="2707"/>
        <v>0</v>
      </c>
      <c r="FC376" s="1058">
        <f t="shared" si="2708"/>
        <v>0</v>
      </c>
      <c r="FD376" s="1058">
        <f t="shared" si="2709"/>
        <v>0</v>
      </c>
      <c r="FE376" s="1058">
        <f t="shared" si="2710"/>
        <v>0</v>
      </c>
      <c r="FF376" s="1058">
        <f t="shared" si="2711"/>
        <v>0</v>
      </c>
      <c r="FG376" s="1058">
        <f t="shared" si="2712"/>
        <v>0</v>
      </c>
      <c r="FH376" s="1058">
        <f t="shared" si="2713"/>
        <v>0</v>
      </c>
      <c r="FI376" s="1058">
        <f t="shared" si="2714"/>
        <v>0</v>
      </c>
      <c r="FJ376" s="1058">
        <f t="shared" si="2715"/>
        <v>0</v>
      </c>
      <c r="FK376" s="1058">
        <f t="shared" si="2716"/>
        <v>0</v>
      </c>
      <c r="FL376" s="1058">
        <f t="shared" si="2717"/>
        <v>0</v>
      </c>
      <c r="FM376" s="1058">
        <f t="shared" si="2718"/>
        <v>0</v>
      </c>
      <c r="FN376" s="1058">
        <f t="shared" si="2719"/>
        <v>0</v>
      </c>
      <c r="FO376" s="1059">
        <f t="shared" si="2720"/>
        <v>0</v>
      </c>
      <c r="FP376" s="1058">
        <f t="shared" si="2721"/>
        <v>0</v>
      </c>
      <c r="FQ376" s="1058">
        <f t="shared" si="2722"/>
        <v>0</v>
      </c>
      <c r="FR376" s="1058">
        <f t="shared" si="2723"/>
        <v>0</v>
      </c>
      <c r="FS376" s="1058">
        <f t="shared" si="2724"/>
        <v>0</v>
      </c>
      <c r="FT376" s="1058">
        <f t="shared" si="2725"/>
        <v>0</v>
      </c>
      <c r="FU376" s="1058">
        <f t="shared" si="2726"/>
        <v>0</v>
      </c>
      <c r="FV376" s="1058">
        <f t="shared" si="2727"/>
        <v>1</v>
      </c>
      <c r="FW376" s="1058">
        <f t="shared" si="2728"/>
        <v>15.333333333333334</v>
      </c>
      <c r="FX376" s="1058">
        <f t="shared" si="2729"/>
        <v>0</v>
      </c>
      <c r="FY376" s="1058">
        <f t="shared" si="2730"/>
        <v>0</v>
      </c>
      <c r="FZ376" s="1058">
        <f t="shared" si="2731"/>
        <v>0</v>
      </c>
      <c r="GA376" s="1058">
        <f t="shared" si="2732"/>
        <v>0</v>
      </c>
      <c r="GB376" s="1058">
        <f t="shared" si="2733"/>
        <v>0</v>
      </c>
      <c r="GC376" s="1058">
        <f t="shared" si="2734"/>
        <v>0</v>
      </c>
      <c r="GE376" s="1058">
        <v>165.53333333333333</v>
      </c>
      <c r="GF376" s="1058">
        <v>155.33333333333334</v>
      </c>
      <c r="GG376" s="424"/>
      <c r="GH376" s="424"/>
      <c r="GI376" s="424"/>
      <c r="GJ376" s="424"/>
      <c r="GL376" s="559"/>
      <c r="GM376" s="559"/>
      <c r="GN376" s="9"/>
      <c r="GO376" s="17"/>
      <c r="GP376" s="17"/>
      <c r="GQ376" s="406"/>
      <c r="GR376" s="406"/>
    </row>
    <row r="377" spans="1:200" ht="24.75" customHeight="1" x14ac:dyDescent="0.45">
      <c r="A377" s="424"/>
      <c r="B377" s="951" t="s">
        <v>148</v>
      </c>
      <c r="C377" s="952" t="s">
        <v>182</v>
      </c>
      <c r="D377" s="929" t="s">
        <v>24</v>
      </c>
      <c r="E377" s="592" t="s">
        <v>307</v>
      </c>
      <c r="F377" s="593" t="s">
        <v>432</v>
      </c>
      <c r="G377" s="593">
        <v>5</v>
      </c>
      <c r="H377" s="593">
        <v>23</v>
      </c>
      <c r="I377" s="593">
        <v>1</v>
      </c>
      <c r="J377" s="660">
        <v>1</v>
      </c>
      <c r="K377" s="593">
        <f>SUM(J377)*2</f>
        <v>2</v>
      </c>
      <c r="L377" s="591">
        <v>70</v>
      </c>
      <c r="M377" s="594">
        <f t="shared" ref="M377:M379" si="3109">SUM(N377+P377+R377+T377+V377)</f>
        <v>46</v>
      </c>
      <c r="N377" s="595"/>
      <c r="O377" s="852"/>
      <c r="P377" s="853">
        <v>12</v>
      </c>
      <c r="Q377" s="852">
        <f t="shared" si="3052"/>
        <v>12</v>
      </c>
      <c r="R377" s="853">
        <v>34</v>
      </c>
      <c r="S377" s="852">
        <f t="shared" si="3053"/>
        <v>34</v>
      </c>
      <c r="T377" s="853"/>
      <c r="U377" s="854">
        <f t="shared" si="3054"/>
        <v>0</v>
      </c>
      <c r="V377" s="853"/>
      <c r="W377" s="854">
        <f t="shared" si="3055"/>
        <v>0</v>
      </c>
      <c r="X377" s="854">
        <f t="shared" ref="X377" si="3110">SUM(J377*AX377*2+K377*AZ377*2)</f>
        <v>0</v>
      </c>
      <c r="Y377" s="852">
        <f t="shared" si="3057"/>
        <v>3.5</v>
      </c>
      <c r="Z377" s="853"/>
      <c r="AA377" s="854"/>
      <c r="AB377" s="853"/>
      <c r="AC377" s="852">
        <f t="shared" si="3058"/>
        <v>0</v>
      </c>
      <c r="AD377" s="853"/>
      <c r="AE377" s="855">
        <f t="shared" si="3059"/>
        <v>0</v>
      </c>
      <c r="AF377" s="853"/>
      <c r="AG377" s="854">
        <f t="shared" si="3060"/>
        <v>0</v>
      </c>
      <c r="AH377" s="854"/>
      <c r="AI377" s="854">
        <f t="shared" si="3061"/>
        <v>0</v>
      </c>
      <c r="AJ377" s="853"/>
      <c r="AK377" s="854">
        <f t="shared" si="3062"/>
        <v>0</v>
      </c>
      <c r="AL377" s="853">
        <v>1</v>
      </c>
      <c r="AM377" s="852">
        <f t="shared" ref="AM377" si="3111">SUM(AL377*H377*2)</f>
        <v>46</v>
      </c>
      <c r="AN377" s="853"/>
      <c r="AO377" s="854">
        <f t="shared" si="3063"/>
        <v>0</v>
      </c>
      <c r="AP377" s="853"/>
      <c r="AQ377" s="852">
        <f t="shared" si="3064"/>
        <v>0</v>
      </c>
      <c r="AR377" s="853"/>
      <c r="AS377" s="852">
        <f>SUM(J377*AR377*6)</f>
        <v>0</v>
      </c>
      <c r="AT377" s="853">
        <v>1</v>
      </c>
      <c r="AU377" s="854">
        <f t="shared" si="3065"/>
        <v>7.666666666666667</v>
      </c>
      <c r="AV377" s="886"/>
      <c r="AW377" s="854">
        <f t="shared" ref="AW377" si="3112">SUM(AV377*H377/3)</f>
        <v>0</v>
      </c>
      <c r="AX377" s="853"/>
      <c r="AY377" s="854">
        <f t="shared" ref="AY377" si="3113">SUM(AX377*H377/3)</f>
        <v>0</v>
      </c>
      <c r="AZ377" s="886"/>
      <c r="BA377" s="854">
        <f t="shared" si="3068"/>
        <v>0</v>
      </c>
      <c r="BB377" s="886"/>
      <c r="BC377" s="854">
        <f t="shared" si="3069"/>
        <v>0</v>
      </c>
      <c r="BD377" s="886"/>
      <c r="BE377" s="854">
        <f>SUM(BD377*50)/2</f>
        <v>0</v>
      </c>
      <c r="BF377" s="854">
        <f t="shared" si="3071"/>
        <v>103.16666666666667</v>
      </c>
      <c r="BG377" s="854">
        <f t="shared" si="3072"/>
        <v>46</v>
      </c>
      <c r="BH377" s="84"/>
      <c r="BI377" s="424"/>
      <c r="BJ377" s="424"/>
      <c r="BK377" s="424"/>
      <c r="BL377" s="424"/>
      <c r="BM377" s="424"/>
      <c r="BN377" s="955" t="s">
        <v>150</v>
      </c>
      <c r="BO377" s="956" t="s">
        <v>183</v>
      </c>
      <c r="BP377" s="932" t="s">
        <v>24</v>
      </c>
      <c r="BQ377" s="160" t="s">
        <v>323</v>
      </c>
      <c r="BR377" s="160" t="s">
        <v>512</v>
      </c>
      <c r="BS377" s="160">
        <v>10</v>
      </c>
      <c r="BT377" s="160">
        <v>5</v>
      </c>
      <c r="BU377" s="160">
        <v>1</v>
      </c>
      <c r="BV377" s="563">
        <v>1</v>
      </c>
      <c r="BW377" s="563">
        <v>1</v>
      </c>
      <c r="BX377" s="159"/>
      <c r="BY377" s="259">
        <f t="shared" si="3073"/>
        <v>0</v>
      </c>
      <c r="BZ377" s="258"/>
      <c r="CA377" s="774">
        <f t="shared" ref="CA377" si="3114">SUM(BZ377)*BU377</f>
        <v>0</v>
      </c>
      <c r="CB377" s="808"/>
      <c r="CC377" s="774">
        <f t="shared" ref="CC377" si="3115">CB377*BV377</f>
        <v>0</v>
      </c>
      <c r="CD377" s="808"/>
      <c r="CE377" s="774">
        <f t="shared" ref="CE377" si="3116">SUM(CD377)*BV377</f>
        <v>0</v>
      </c>
      <c r="CF377" s="775"/>
      <c r="CG377" s="776">
        <f t="shared" ref="CG377" si="3117">SUM(CF377)*BW377</f>
        <v>0</v>
      </c>
      <c r="CH377" s="775"/>
      <c r="CI377" s="776">
        <f t="shared" ref="CI377" si="3118">SUM(CH377)*BV377*5</f>
        <v>0</v>
      </c>
      <c r="CJ377" s="776"/>
      <c r="CK377" s="774">
        <f t="shared" ref="CK377" si="3119">BX377*BV377*0.05</f>
        <v>0</v>
      </c>
      <c r="CL377" s="775"/>
      <c r="CM377" s="776"/>
      <c r="CN377" s="775"/>
      <c r="CO377" s="774">
        <f t="shared" si="3079"/>
        <v>0</v>
      </c>
      <c r="CP377" s="775">
        <v>1</v>
      </c>
      <c r="CQ377" s="777">
        <f>SUM(CP377*BT377*(15))</f>
        <v>75</v>
      </c>
      <c r="CR377" s="775"/>
      <c r="CS377" s="776">
        <f t="shared" si="3081"/>
        <v>0</v>
      </c>
      <c r="CT377" s="775"/>
      <c r="CU377" s="776">
        <f t="shared" si="3082"/>
        <v>0</v>
      </c>
      <c r="CV377" s="775"/>
      <c r="CW377" s="776">
        <f t="shared" ref="CW377" si="3120">SUM(CV377*BT377*2/3)</f>
        <v>0</v>
      </c>
      <c r="CX377" s="775"/>
      <c r="CY377" s="774">
        <f t="shared" ref="CY377" si="3121">SUM(CX377*BT377*2)</f>
        <v>0</v>
      </c>
      <c r="CZ377" s="775"/>
      <c r="DA377" s="776">
        <f t="shared" ref="DA377" si="3122">SUM(CZ377*BV377)</f>
        <v>0</v>
      </c>
      <c r="DB377" s="775"/>
      <c r="DC377" s="774">
        <f t="shared" si="3103"/>
        <v>0</v>
      </c>
      <c r="DD377" s="775"/>
      <c r="DE377" s="776">
        <f t="shared" si="3104"/>
        <v>0</v>
      </c>
      <c r="DF377" s="778"/>
      <c r="DG377" s="779">
        <f t="shared" si="3087"/>
        <v>0</v>
      </c>
      <c r="DH377" s="775"/>
      <c r="DI377" s="776">
        <f t="shared" si="3105"/>
        <v>0</v>
      </c>
      <c r="DJ377" s="775"/>
      <c r="DK377" s="776">
        <f t="shared" ref="DK377" si="3123">SUM(BV377*DJ377*8)</f>
        <v>0</v>
      </c>
      <c r="DL377" s="775"/>
      <c r="DM377" s="776">
        <f>BW377*DL377*3*8</f>
        <v>0</v>
      </c>
      <c r="DN377" s="775"/>
      <c r="DO377" s="776">
        <f t="shared" ref="DO377" si="3124">SUM(DN377*BW377*4*6)</f>
        <v>0</v>
      </c>
      <c r="DP377" s="775"/>
      <c r="DQ377" s="776">
        <f t="shared" si="3091"/>
        <v>0</v>
      </c>
      <c r="DR377" s="779">
        <f t="shared" si="3092"/>
        <v>75</v>
      </c>
      <c r="DS377" s="779">
        <f t="shared" si="3093"/>
        <v>0</v>
      </c>
      <c r="DT377" s="84"/>
      <c r="DU377" s="424"/>
      <c r="DV377" s="424"/>
      <c r="DW377" s="424"/>
      <c r="DX377" s="424"/>
      <c r="DY377" s="424"/>
      <c r="DZ377" s="971"/>
      <c r="EA377" s="972"/>
      <c r="EB377" s="611"/>
      <c r="EC377" s="424"/>
      <c r="ED377" s="424"/>
      <c r="EE377" s="424"/>
      <c r="EF377" s="424"/>
      <c r="EG377" s="424"/>
      <c r="EH377" s="424"/>
      <c r="EI377" s="424"/>
      <c r="EJ377" s="429">
        <f t="shared" si="2689"/>
        <v>70</v>
      </c>
      <c r="EK377" s="429">
        <f t="shared" si="2690"/>
        <v>46</v>
      </c>
      <c r="EL377" s="429">
        <f t="shared" si="2691"/>
        <v>0</v>
      </c>
      <c r="EM377" s="1058">
        <f t="shared" si="2692"/>
        <v>0</v>
      </c>
      <c r="EN377" s="1058">
        <f t="shared" si="2693"/>
        <v>12</v>
      </c>
      <c r="EO377" s="1058">
        <f t="shared" si="2694"/>
        <v>12</v>
      </c>
      <c r="EP377" s="1058">
        <f t="shared" si="2695"/>
        <v>34</v>
      </c>
      <c r="EQ377" s="1058">
        <f t="shared" si="2696"/>
        <v>34</v>
      </c>
      <c r="ER377" s="1058">
        <f t="shared" si="2697"/>
        <v>0</v>
      </c>
      <c r="ES377" s="1058">
        <f t="shared" si="2698"/>
        <v>0</v>
      </c>
      <c r="ET377" s="1058">
        <f t="shared" si="2699"/>
        <v>0</v>
      </c>
      <c r="EU377" s="1058">
        <f t="shared" si="2700"/>
        <v>0</v>
      </c>
      <c r="EV377" s="1058">
        <f t="shared" si="2701"/>
        <v>0</v>
      </c>
      <c r="EW377" s="1058">
        <f t="shared" si="2702"/>
        <v>3.5</v>
      </c>
      <c r="EX377" s="1058">
        <f t="shared" si="2703"/>
        <v>0</v>
      </c>
      <c r="EY377" s="1058">
        <f t="shared" si="2704"/>
        <v>0</v>
      </c>
      <c r="EZ377" s="1058">
        <f t="shared" si="2705"/>
        <v>0</v>
      </c>
      <c r="FA377" s="1058">
        <f t="shared" si="2706"/>
        <v>0</v>
      </c>
      <c r="FB377" s="1058">
        <f t="shared" si="2707"/>
        <v>1</v>
      </c>
      <c r="FC377" s="1058">
        <f t="shared" si="2708"/>
        <v>75</v>
      </c>
      <c r="FD377" s="1058">
        <f t="shared" si="2709"/>
        <v>0</v>
      </c>
      <c r="FE377" s="1058">
        <f t="shared" si="2710"/>
        <v>0</v>
      </c>
      <c r="FF377" s="1058">
        <f t="shared" si="2711"/>
        <v>0</v>
      </c>
      <c r="FG377" s="1058">
        <f t="shared" si="2712"/>
        <v>0</v>
      </c>
      <c r="FH377" s="1058">
        <f t="shared" si="2713"/>
        <v>0</v>
      </c>
      <c r="FI377" s="1058">
        <f t="shared" si="2714"/>
        <v>0</v>
      </c>
      <c r="FJ377" s="1058">
        <f t="shared" si="2715"/>
        <v>1</v>
      </c>
      <c r="FK377" s="1058">
        <f t="shared" si="2716"/>
        <v>46</v>
      </c>
      <c r="FL377" s="1058">
        <f t="shared" si="2717"/>
        <v>0</v>
      </c>
      <c r="FM377" s="1058">
        <f t="shared" si="2718"/>
        <v>0</v>
      </c>
      <c r="FN377" s="1058">
        <f t="shared" si="2719"/>
        <v>0</v>
      </c>
      <c r="FO377" s="1059">
        <f t="shared" si="2720"/>
        <v>0</v>
      </c>
      <c r="FP377" s="1058">
        <f t="shared" si="2721"/>
        <v>0</v>
      </c>
      <c r="FQ377" s="1058">
        <f t="shared" si="2722"/>
        <v>0</v>
      </c>
      <c r="FR377" s="1058">
        <f t="shared" si="2723"/>
        <v>1</v>
      </c>
      <c r="FS377" s="1058">
        <f t="shared" si="2724"/>
        <v>7.666666666666667</v>
      </c>
      <c r="FT377" s="1058">
        <f t="shared" si="2725"/>
        <v>0</v>
      </c>
      <c r="FU377" s="1058">
        <f t="shared" si="2726"/>
        <v>0</v>
      </c>
      <c r="FV377" s="1058">
        <f t="shared" si="2727"/>
        <v>0</v>
      </c>
      <c r="FW377" s="1058">
        <f t="shared" si="2728"/>
        <v>0</v>
      </c>
      <c r="FX377" s="1058">
        <f t="shared" si="2729"/>
        <v>0</v>
      </c>
      <c r="FY377" s="1058">
        <f t="shared" si="2730"/>
        <v>0</v>
      </c>
      <c r="FZ377" s="1058">
        <f t="shared" si="2731"/>
        <v>0</v>
      </c>
      <c r="GA377" s="1058">
        <f t="shared" si="2732"/>
        <v>0</v>
      </c>
      <c r="GB377" s="1058">
        <f t="shared" si="2733"/>
        <v>0</v>
      </c>
      <c r="GC377" s="1058">
        <f t="shared" si="2734"/>
        <v>0</v>
      </c>
      <c r="GE377" s="1058">
        <v>178.16666666666669</v>
      </c>
      <c r="GF377" s="1058">
        <v>46</v>
      </c>
      <c r="GG377" s="424"/>
      <c r="GH377" s="424"/>
      <c r="GI377" s="424"/>
      <c r="GJ377" s="424"/>
      <c r="GL377" s="559"/>
      <c r="GM377" s="559"/>
      <c r="GN377" s="9"/>
      <c r="GO377" s="17"/>
      <c r="GP377" s="17"/>
      <c r="GQ377" s="406"/>
      <c r="GR377" s="406"/>
    </row>
    <row r="378" spans="1:200" ht="24.75" customHeight="1" x14ac:dyDescent="0.45">
      <c r="A378" s="424"/>
      <c r="B378" s="955" t="s">
        <v>150</v>
      </c>
      <c r="C378" s="956" t="s">
        <v>183</v>
      </c>
      <c r="D378" s="932" t="s">
        <v>24</v>
      </c>
      <c r="E378" s="160" t="s">
        <v>323</v>
      </c>
      <c r="F378" s="160" t="s">
        <v>512</v>
      </c>
      <c r="G378" s="160">
        <v>9</v>
      </c>
      <c r="H378" s="160">
        <v>5</v>
      </c>
      <c r="I378" s="160">
        <v>1</v>
      </c>
      <c r="J378" s="563">
        <v>1</v>
      </c>
      <c r="K378" s="160">
        <v>1</v>
      </c>
      <c r="L378" s="159"/>
      <c r="M378" s="259">
        <f t="shared" si="3109"/>
        <v>0</v>
      </c>
      <c r="N378" s="258"/>
      <c r="O378" s="859">
        <f t="shared" ref="O378:O379" si="3125">SUM(N378)*I378</f>
        <v>0</v>
      </c>
      <c r="P378" s="860"/>
      <c r="Q378" s="859">
        <f t="shared" si="3052"/>
        <v>0</v>
      </c>
      <c r="R378" s="860"/>
      <c r="S378" s="859">
        <f t="shared" si="3053"/>
        <v>0</v>
      </c>
      <c r="T378" s="860"/>
      <c r="U378" s="861">
        <f t="shared" ref="U378:U379" si="3126">SUM(T378)*K378</f>
        <v>0</v>
      </c>
      <c r="V378" s="860"/>
      <c r="W378" s="861">
        <f t="shared" ref="W378:W379" si="3127">SUM(V378)*J378*5</f>
        <v>0</v>
      </c>
      <c r="X378" s="861"/>
      <c r="Y378" s="859">
        <f t="shared" ref="Y378:Y379" si="3128">L378*J378*0.05</f>
        <v>0</v>
      </c>
      <c r="Z378" s="860"/>
      <c r="AA378" s="861"/>
      <c r="AB378" s="860"/>
      <c r="AC378" s="859">
        <f t="shared" ref="AC378" si="3129">SUM(AB378)*3*H378/5</f>
        <v>0</v>
      </c>
      <c r="AD378" s="860">
        <v>1</v>
      </c>
      <c r="AE378" s="862">
        <f t="shared" ref="AE378" si="3130">SUM(AD378*H378*(15))</f>
        <v>75</v>
      </c>
      <c r="AF378" s="860"/>
      <c r="AG378" s="861">
        <f t="shared" ref="AG378" si="3131">SUM(AF378*H378*3)</f>
        <v>0</v>
      </c>
      <c r="AH378" s="860"/>
      <c r="AI378" s="861">
        <f t="shared" ref="AI378:AI379" si="3132">SUM(AH378*H378/3)</f>
        <v>0</v>
      </c>
      <c r="AJ378" s="860"/>
      <c r="AK378" s="861">
        <f t="shared" ref="AK378" si="3133">SUM(AJ378*H378*2/3)</f>
        <v>0</v>
      </c>
      <c r="AL378" s="860"/>
      <c r="AM378" s="859">
        <f t="shared" ref="AM378:AM379" si="3134">SUM(AL378*H378*2)</f>
        <v>0</v>
      </c>
      <c r="AN378" s="860"/>
      <c r="AO378" s="861">
        <f t="shared" ref="AO378" si="3135">SUM(AN378*J378)</f>
        <v>0</v>
      </c>
      <c r="AP378" s="860"/>
      <c r="AQ378" s="859">
        <f t="shared" ref="AQ378" si="3136">SUM(AP378*H378*2)</f>
        <v>0</v>
      </c>
      <c r="AR378" s="860"/>
      <c r="AS378" s="861">
        <f t="shared" ref="AS378:AS379" si="3137">SUM(J378*AR378*6)</f>
        <v>0</v>
      </c>
      <c r="AT378" s="863"/>
      <c r="AU378" s="864">
        <f t="shared" si="3065"/>
        <v>0</v>
      </c>
      <c r="AV378" s="860"/>
      <c r="AW378" s="861">
        <f t="shared" ref="AW378" si="3138">SUM(AV378*H378/3)</f>
        <v>0</v>
      </c>
      <c r="AX378" s="860"/>
      <c r="AY378" s="861">
        <f t="shared" ref="AY378:AY379" si="3139">SUM(J378*AX378*8)</f>
        <v>0</v>
      </c>
      <c r="AZ378" s="860"/>
      <c r="BA378" s="861">
        <f>SUM(AZ378*H378*5*2/3)</f>
        <v>0</v>
      </c>
      <c r="BB378" s="860"/>
      <c r="BC378" s="861">
        <f t="shared" ref="BC378" si="3140">SUM(BB378*K378*4*6)</f>
        <v>0</v>
      </c>
      <c r="BD378" s="860"/>
      <c r="BE378" s="861">
        <f t="shared" ref="BE378:BE379" si="3141">SUM(BD378*50)</f>
        <v>0</v>
      </c>
      <c r="BF378" s="864">
        <f t="shared" si="3071"/>
        <v>75</v>
      </c>
      <c r="BG378" s="864">
        <f t="shared" si="3072"/>
        <v>0</v>
      </c>
      <c r="BH378" s="84"/>
      <c r="BI378" s="424"/>
      <c r="BJ378" s="424"/>
      <c r="BK378" s="424"/>
      <c r="BL378" s="424"/>
      <c r="BM378" s="424"/>
      <c r="BN378" s="552" t="s">
        <v>410</v>
      </c>
      <c r="BO378" s="841" t="s">
        <v>183</v>
      </c>
      <c r="BP378" s="842" t="s">
        <v>24</v>
      </c>
      <c r="BQ378" s="841" t="s">
        <v>323</v>
      </c>
      <c r="BR378" s="841" t="s">
        <v>126</v>
      </c>
      <c r="BS378" s="842">
        <v>10</v>
      </c>
      <c r="BT378" s="841">
        <v>32</v>
      </c>
      <c r="BU378" s="841">
        <v>1</v>
      </c>
      <c r="BV378" s="841">
        <v>4</v>
      </c>
      <c r="BW378" s="841">
        <f>SUM(BV378)*2</f>
        <v>8</v>
      </c>
      <c r="BX378" s="842"/>
      <c r="BY378" s="844">
        <f>SUM(BZ378+CB378+CD378+CF378+CH378)</f>
        <v>0</v>
      </c>
      <c r="BZ378" s="845"/>
      <c r="CA378" s="553">
        <f>SUM(BZ378)*BU378</f>
        <v>0</v>
      </c>
      <c r="CB378" s="845"/>
      <c r="CC378" s="553">
        <f>CB378*BV378</f>
        <v>0</v>
      </c>
      <c r="CD378" s="845"/>
      <c r="CE378" s="553">
        <f>SUM(CD378)*BV378</f>
        <v>0</v>
      </c>
      <c r="CF378" s="845"/>
      <c r="CG378" s="553">
        <f>SUM(CF378)*BW378</f>
        <v>0</v>
      </c>
      <c r="CH378" s="845"/>
      <c r="CI378" s="553">
        <f>SUM(CH378)*BV378*5</f>
        <v>0</v>
      </c>
      <c r="CJ378" s="554">
        <f>SUM(BV378*DJ378*2+BW378*DL378*2)</f>
        <v>0</v>
      </c>
      <c r="CK378" s="554">
        <f>BX378*BV378*0.05</f>
        <v>0</v>
      </c>
      <c r="CL378" s="845"/>
      <c r="CM378" s="553"/>
      <c r="CN378" s="845"/>
      <c r="CO378" s="554">
        <f>CN378*BT378*2/3</f>
        <v>0</v>
      </c>
      <c r="CP378" s="845"/>
      <c r="CQ378" s="1061">
        <f>SUM(CP378*BT378*(30+4))/5</f>
        <v>0</v>
      </c>
      <c r="CR378" s="845"/>
      <c r="CS378" s="553">
        <f>SUM(CR378*BT378*3)</f>
        <v>0</v>
      </c>
      <c r="CT378" s="845"/>
      <c r="CU378" s="554">
        <f>SUM(CT378*BT378/3)</f>
        <v>0</v>
      </c>
      <c r="CV378" s="845"/>
      <c r="CW378" s="554">
        <f>SUM(CV378*BT378*2/3)</f>
        <v>0</v>
      </c>
      <c r="CX378" s="845"/>
      <c r="CY378" s="553">
        <f>SUM(CX378*BT378*2)</f>
        <v>0</v>
      </c>
      <c r="CZ378" s="845"/>
      <c r="DA378" s="553">
        <f>SUM(CZ378*BV378)</f>
        <v>0</v>
      </c>
      <c r="DB378" s="845">
        <v>1</v>
      </c>
      <c r="DC378" s="756">
        <f>BT378*DB378/3</f>
        <v>10.666666666666666</v>
      </c>
      <c r="DD378" s="845"/>
      <c r="DE378" s="554">
        <f>SUM(BV378*DD378*6)</f>
        <v>0</v>
      </c>
      <c r="DF378" s="1062"/>
      <c r="DG378" s="554">
        <f t="shared" si="3087"/>
        <v>0</v>
      </c>
      <c r="DH378" s="845"/>
      <c r="DI378" s="553">
        <f>SUM(DH378*BT378/3)</f>
        <v>0</v>
      </c>
      <c r="DJ378" s="845"/>
      <c r="DK378" s="554">
        <f>SUM(BV378*DJ378*8)</f>
        <v>0</v>
      </c>
      <c r="DL378" s="845"/>
      <c r="DM378" s="554">
        <f>SUM(DL378*BW378*5*6)</f>
        <v>0</v>
      </c>
      <c r="DN378" s="845"/>
      <c r="DO378" s="554">
        <f>SUM(DN378*BW378*4*6)</f>
        <v>0</v>
      </c>
      <c r="DP378" s="845"/>
      <c r="DQ378" s="555">
        <f>SUM(DP378*50)</f>
        <v>0</v>
      </c>
      <c r="DR378" s="554">
        <f t="shared" si="3092"/>
        <v>10.666666666666666</v>
      </c>
      <c r="DS378" s="554">
        <f t="shared" si="3093"/>
        <v>10.666666666666666</v>
      </c>
      <c r="DT378" s="84"/>
      <c r="DU378" s="424"/>
      <c r="DV378" s="424"/>
      <c r="DW378" s="424"/>
      <c r="DX378" s="424"/>
      <c r="DY378" s="424"/>
      <c r="DZ378" s="971"/>
      <c r="EA378" s="972"/>
      <c r="EB378" s="611"/>
      <c r="EC378" s="424"/>
      <c r="ED378" s="424"/>
      <c r="EE378" s="424"/>
      <c r="EF378" s="424"/>
      <c r="EG378" s="424"/>
      <c r="EH378" s="424"/>
      <c r="EI378" s="424"/>
      <c r="EJ378" s="429">
        <f t="shared" si="2689"/>
        <v>0</v>
      </c>
      <c r="EK378" s="429">
        <f t="shared" si="2690"/>
        <v>0</v>
      </c>
      <c r="EL378" s="429">
        <f t="shared" si="2691"/>
        <v>0</v>
      </c>
      <c r="EM378" s="1058">
        <f t="shared" si="2692"/>
        <v>0</v>
      </c>
      <c r="EN378" s="1058">
        <f t="shared" si="2693"/>
        <v>0</v>
      </c>
      <c r="EO378" s="1058">
        <f t="shared" si="2694"/>
        <v>0</v>
      </c>
      <c r="EP378" s="1058">
        <f t="shared" si="2695"/>
        <v>0</v>
      </c>
      <c r="EQ378" s="1058">
        <f t="shared" si="2696"/>
        <v>0</v>
      </c>
      <c r="ER378" s="1058">
        <f t="shared" si="2697"/>
        <v>0</v>
      </c>
      <c r="ES378" s="1058">
        <f t="shared" si="2698"/>
        <v>0</v>
      </c>
      <c r="ET378" s="1058">
        <f t="shared" si="2699"/>
        <v>0</v>
      </c>
      <c r="EU378" s="1058">
        <f t="shared" si="2700"/>
        <v>0</v>
      </c>
      <c r="EV378" s="1058">
        <f t="shared" si="2701"/>
        <v>0</v>
      </c>
      <c r="EW378" s="1058">
        <f t="shared" si="2702"/>
        <v>0</v>
      </c>
      <c r="EX378" s="1058">
        <f t="shared" si="2703"/>
        <v>0</v>
      </c>
      <c r="EY378" s="1058">
        <f t="shared" si="2704"/>
        <v>0</v>
      </c>
      <c r="EZ378" s="1058">
        <f t="shared" si="2705"/>
        <v>0</v>
      </c>
      <c r="FA378" s="1058">
        <f t="shared" si="2706"/>
        <v>0</v>
      </c>
      <c r="FB378" s="1058">
        <f t="shared" si="2707"/>
        <v>1</v>
      </c>
      <c r="FC378" s="1058">
        <f t="shared" si="2708"/>
        <v>75</v>
      </c>
      <c r="FD378" s="1058">
        <f t="shared" si="2709"/>
        <v>0</v>
      </c>
      <c r="FE378" s="1058">
        <f t="shared" si="2710"/>
        <v>0</v>
      </c>
      <c r="FF378" s="1058">
        <f t="shared" si="2711"/>
        <v>0</v>
      </c>
      <c r="FG378" s="1058">
        <f t="shared" si="2712"/>
        <v>0</v>
      </c>
      <c r="FH378" s="1058">
        <f t="shared" si="2713"/>
        <v>0</v>
      </c>
      <c r="FI378" s="1058">
        <f t="shared" si="2714"/>
        <v>0</v>
      </c>
      <c r="FJ378" s="1058">
        <f t="shared" si="2715"/>
        <v>0</v>
      </c>
      <c r="FK378" s="1058">
        <f t="shared" si="2716"/>
        <v>0</v>
      </c>
      <c r="FL378" s="1058">
        <f t="shared" si="2717"/>
        <v>0</v>
      </c>
      <c r="FM378" s="1058">
        <f t="shared" si="2718"/>
        <v>0</v>
      </c>
      <c r="FN378" s="1058">
        <f t="shared" si="2719"/>
        <v>1</v>
      </c>
      <c r="FO378" s="1059">
        <f t="shared" si="2720"/>
        <v>10.666666666666666</v>
      </c>
      <c r="FP378" s="1058">
        <f t="shared" si="2721"/>
        <v>0</v>
      </c>
      <c r="FQ378" s="1058">
        <f t="shared" si="2722"/>
        <v>0</v>
      </c>
      <c r="FR378" s="1058">
        <f t="shared" si="2723"/>
        <v>0</v>
      </c>
      <c r="FS378" s="1058">
        <f t="shared" si="2724"/>
        <v>0</v>
      </c>
      <c r="FT378" s="1058">
        <f t="shared" si="2725"/>
        <v>0</v>
      </c>
      <c r="FU378" s="1058">
        <f t="shared" si="2726"/>
        <v>0</v>
      </c>
      <c r="FV378" s="1058">
        <f t="shared" si="2727"/>
        <v>0</v>
      </c>
      <c r="FW378" s="1058">
        <f t="shared" si="2728"/>
        <v>0</v>
      </c>
      <c r="FX378" s="1058">
        <f t="shared" si="2729"/>
        <v>0</v>
      </c>
      <c r="FY378" s="1058">
        <f t="shared" si="2730"/>
        <v>0</v>
      </c>
      <c r="FZ378" s="1058">
        <f t="shared" si="2731"/>
        <v>0</v>
      </c>
      <c r="GA378" s="1058">
        <f t="shared" si="2732"/>
        <v>0</v>
      </c>
      <c r="GB378" s="1058">
        <f t="shared" si="2733"/>
        <v>0</v>
      </c>
      <c r="GC378" s="1058">
        <f t="shared" si="2734"/>
        <v>0</v>
      </c>
      <c r="GE378" s="1058">
        <v>85.666666666666671</v>
      </c>
      <c r="GF378" s="1058">
        <v>10.666666666666666</v>
      </c>
      <c r="GG378" s="424"/>
      <c r="GH378" s="424"/>
      <c r="GI378" s="424"/>
      <c r="GJ378" s="424"/>
      <c r="GL378" s="559"/>
      <c r="GM378" s="559"/>
      <c r="GN378" s="9"/>
      <c r="GO378" s="17"/>
      <c r="GP378" s="17"/>
      <c r="GQ378" s="406"/>
      <c r="GR378" s="406"/>
    </row>
    <row r="379" spans="1:200" ht="24.75" customHeight="1" x14ac:dyDescent="0.45">
      <c r="A379" s="424"/>
      <c r="B379" s="960" t="s">
        <v>422</v>
      </c>
      <c r="C379" s="961" t="s">
        <v>183</v>
      </c>
      <c r="D379" s="933" t="s">
        <v>24</v>
      </c>
      <c r="E379" s="735" t="s">
        <v>323</v>
      </c>
      <c r="F379" s="735" t="s">
        <v>126</v>
      </c>
      <c r="G379" s="736">
        <v>9</v>
      </c>
      <c r="H379" s="735">
        <v>5</v>
      </c>
      <c r="I379" s="735">
        <v>1</v>
      </c>
      <c r="J379" s="563">
        <v>3</v>
      </c>
      <c r="K379" s="735">
        <f t="shared" ref="K379" si="3142">SUM(J379)*2</f>
        <v>6</v>
      </c>
      <c r="L379" s="736"/>
      <c r="M379" s="737">
        <f t="shared" si="3109"/>
        <v>0</v>
      </c>
      <c r="N379" s="738"/>
      <c r="O379" s="859">
        <f t="shared" si="3125"/>
        <v>0</v>
      </c>
      <c r="P379" s="868"/>
      <c r="Q379" s="859">
        <f t="shared" si="3052"/>
        <v>0</v>
      </c>
      <c r="R379" s="868"/>
      <c r="S379" s="859">
        <f t="shared" si="3053"/>
        <v>0</v>
      </c>
      <c r="T379" s="868"/>
      <c r="U379" s="869">
        <f t="shared" si="3126"/>
        <v>0</v>
      </c>
      <c r="V379" s="868"/>
      <c r="W379" s="869">
        <f t="shared" si="3127"/>
        <v>0</v>
      </c>
      <c r="X379" s="869">
        <f t="shared" ref="X379" si="3143">SUM(J379*AX379*2+K379*AZ379*2)</f>
        <v>0</v>
      </c>
      <c r="Y379" s="859">
        <f t="shared" si="3128"/>
        <v>0</v>
      </c>
      <c r="Z379" s="868"/>
      <c r="AA379" s="869"/>
      <c r="AB379" s="868">
        <v>17</v>
      </c>
      <c r="AC379" s="859">
        <f>AB379*H379*2</f>
        <v>170</v>
      </c>
      <c r="AD379" s="868"/>
      <c r="AE379" s="862">
        <f>SUM(AD379*H379*(30+4))/5</f>
        <v>0</v>
      </c>
      <c r="AF379" s="868"/>
      <c r="AG379" s="869">
        <f t="shared" ref="AG379" si="3144">SUM(AF379*H379*3)</f>
        <v>0</v>
      </c>
      <c r="AH379" s="868"/>
      <c r="AI379" s="869">
        <f t="shared" si="3132"/>
        <v>0</v>
      </c>
      <c r="AJ379" s="868"/>
      <c r="AK379" s="869">
        <f t="shared" ref="AK379" si="3145">SUM(AJ379*H379*2/3)</f>
        <v>0</v>
      </c>
      <c r="AL379" s="868"/>
      <c r="AM379" s="859">
        <f t="shared" si="3134"/>
        <v>0</v>
      </c>
      <c r="AN379" s="868"/>
      <c r="AO379" s="869">
        <f>SUM(AN379*J379)</f>
        <v>0</v>
      </c>
      <c r="AP379" s="868"/>
      <c r="AQ379" s="859">
        <f>H379*AP379/3</f>
        <v>0</v>
      </c>
      <c r="AR379" s="868"/>
      <c r="AS379" s="869">
        <f t="shared" si="3137"/>
        <v>0</v>
      </c>
      <c r="AT379" s="870"/>
      <c r="AU379" s="869">
        <f t="shared" si="3065"/>
        <v>0</v>
      </c>
      <c r="AV379" s="868"/>
      <c r="AW379" s="869">
        <f>SUM(AV379*H379/3)</f>
        <v>0</v>
      </c>
      <c r="AX379" s="868"/>
      <c r="AY379" s="869">
        <f t="shared" si="3139"/>
        <v>0</v>
      </c>
      <c r="AZ379" s="868"/>
      <c r="BA379" s="869">
        <f>SUM(AZ379*K379*5*6)</f>
        <v>0</v>
      </c>
      <c r="BB379" s="868"/>
      <c r="BC379" s="869">
        <f t="shared" ref="BC379" si="3146">SUM(BB379*K379*4*6)</f>
        <v>0</v>
      </c>
      <c r="BD379" s="868"/>
      <c r="BE379" s="869">
        <f t="shared" si="3141"/>
        <v>0</v>
      </c>
      <c r="BF379" s="869">
        <f t="shared" si="3071"/>
        <v>170</v>
      </c>
      <c r="BG379" s="869">
        <f t="shared" si="3072"/>
        <v>0</v>
      </c>
      <c r="BH379" s="84"/>
      <c r="BI379" s="424"/>
      <c r="BJ379" s="424"/>
      <c r="BK379" s="424"/>
      <c r="BL379" s="424"/>
      <c r="BM379" s="424"/>
      <c r="BN379" s="957"/>
      <c r="BO379" s="958"/>
      <c r="BP379" s="867"/>
      <c r="BQ379" s="612"/>
      <c r="BR379" s="612"/>
      <c r="BS379" s="606"/>
      <c r="BT379" s="606"/>
      <c r="BU379" s="606"/>
      <c r="BV379" s="747"/>
      <c r="BW379" s="749"/>
      <c r="BX379" s="71"/>
      <c r="BY379" s="608"/>
      <c r="BZ379" s="70"/>
      <c r="CA379" s="767"/>
      <c r="CB379" s="796"/>
      <c r="CC379" s="767"/>
      <c r="CD379" s="796"/>
      <c r="CE379" s="767"/>
      <c r="CF379" s="780"/>
      <c r="CG379" s="612"/>
      <c r="CH379" s="780"/>
      <c r="CI379" s="612"/>
      <c r="CJ379" s="612"/>
      <c r="CK379" s="767"/>
      <c r="CL379" s="780"/>
      <c r="CM379" s="612"/>
      <c r="CN379" s="780"/>
      <c r="CO379" s="767"/>
      <c r="CP379" s="780"/>
      <c r="CQ379" s="770"/>
      <c r="CR379" s="780"/>
      <c r="CS379" s="612"/>
      <c r="CT379" s="780"/>
      <c r="CU379" s="612"/>
      <c r="CV379" s="780"/>
      <c r="CW379" s="612"/>
      <c r="CX379" s="780"/>
      <c r="CY379" s="767"/>
      <c r="CZ379" s="780"/>
      <c r="DA379" s="612"/>
      <c r="DB379" s="780"/>
      <c r="DC379" s="767"/>
      <c r="DD379" s="780"/>
      <c r="DE379" s="612"/>
      <c r="DF379" s="780"/>
      <c r="DG379" s="612"/>
      <c r="DH379" s="780"/>
      <c r="DI379" s="612"/>
      <c r="DJ379" s="780"/>
      <c r="DK379" s="612"/>
      <c r="DL379" s="780"/>
      <c r="DM379" s="612"/>
      <c r="DN379" s="780"/>
      <c r="DO379" s="612"/>
      <c r="DP379" s="780"/>
      <c r="DQ379" s="612"/>
      <c r="DR379" s="612"/>
      <c r="DS379" s="612"/>
      <c r="DT379" s="84"/>
      <c r="DU379" s="424"/>
      <c r="DV379" s="424"/>
      <c r="DW379" s="424"/>
      <c r="DX379" s="424"/>
      <c r="DY379" s="424"/>
      <c r="DZ379" s="971"/>
      <c r="EA379" s="972"/>
      <c r="EB379" s="611"/>
      <c r="EC379" s="424"/>
      <c r="ED379" s="424"/>
      <c r="EE379" s="424"/>
      <c r="EF379" s="424"/>
      <c r="EG379" s="424"/>
      <c r="EH379" s="424"/>
      <c r="EI379" s="424"/>
      <c r="EJ379" s="429">
        <f t="shared" si="2689"/>
        <v>0</v>
      </c>
      <c r="EK379" s="429">
        <f t="shared" si="2690"/>
        <v>0</v>
      </c>
      <c r="EL379" s="429">
        <f t="shared" si="2691"/>
        <v>0</v>
      </c>
      <c r="EM379" s="1058">
        <f t="shared" si="2692"/>
        <v>0</v>
      </c>
      <c r="EN379" s="1058">
        <f t="shared" si="2693"/>
        <v>0</v>
      </c>
      <c r="EO379" s="1058">
        <f t="shared" si="2694"/>
        <v>0</v>
      </c>
      <c r="EP379" s="1058">
        <f t="shared" si="2695"/>
        <v>0</v>
      </c>
      <c r="EQ379" s="1058">
        <f t="shared" si="2696"/>
        <v>0</v>
      </c>
      <c r="ER379" s="1058">
        <f t="shared" si="2697"/>
        <v>0</v>
      </c>
      <c r="ES379" s="1058">
        <f t="shared" si="2698"/>
        <v>0</v>
      </c>
      <c r="ET379" s="1058">
        <f t="shared" si="2699"/>
        <v>0</v>
      </c>
      <c r="EU379" s="1058">
        <f t="shared" si="2700"/>
        <v>0</v>
      </c>
      <c r="EV379" s="1058">
        <f t="shared" si="2701"/>
        <v>0</v>
      </c>
      <c r="EW379" s="1058">
        <f t="shared" si="2702"/>
        <v>0</v>
      </c>
      <c r="EX379" s="1058">
        <f t="shared" si="2703"/>
        <v>0</v>
      </c>
      <c r="EY379" s="1058">
        <f t="shared" si="2704"/>
        <v>0</v>
      </c>
      <c r="EZ379" s="1058">
        <f t="shared" si="2705"/>
        <v>17</v>
      </c>
      <c r="FA379" s="1058">
        <f t="shared" si="2706"/>
        <v>170</v>
      </c>
      <c r="FB379" s="1058">
        <f t="shared" si="2707"/>
        <v>0</v>
      </c>
      <c r="FC379" s="1058">
        <f t="shared" si="2708"/>
        <v>0</v>
      </c>
      <c r="FD379" s="1058">
        <f t="shared" si="2709"/>
        <v>0</v>
      </c>
      <c r="FE379" s="1058">
        <f t="shared" si="2710"/>
        <v>0</v>
      </c>
      <c r="FF379" s="1058">
        <f t="shared" si="2711"/>
        <v>0</v>
      </c>
      <c r="FG379" s="1058">
        <f t="shared" si="2712"/>
        <v>0</v>
      </c>
      <c r="FH379" s="1058">
        <f t="shared" si="2713"/>
        <v>0</v>
      </c>
      <c r="FI379" s="1058">
        <f t="shared" si="2714"/>
        <v>0</v>
      </c>
      <c r="FJ379" s="1058">
        <f t="shared" si="2715"/>
        <v>0</v>
      </c>
      <c r="FK379" s="1058">
        <f t="shared" si="2716"/>
        <v>0</v>
      </c>
      <c r="FL379" s="1058">
        <f t="shared" si="2717"/>
        <v>0</v>
      </c>
      <c r="FM379" s="1058">
        <f t="shared" si="2718"/>
        <v>0</v>
      </c>
      <c r="FN379" s="1058">
        <f t="shared" si="2719"/>
        <v>0</v>
      </c>
      <c r="FO379" s="1059">
        <f t="shared" si="2720"/>
        <v>0</v>
      </c>
      <c r="FP379" s="1058">
        <f t="shared" si="2721"/>
        <v>0</v>
      </c>
      <c r="FQ379" s="1058">
        <f t="shared" si="2722"/>
        <v>0</v>
      </c>
      <c r="FR379" s="1058">
        <f t="shared" si="2723"/>
        <v>0</v>
      </c>
      <c r="FS379" s="1058">
        <f t="shared" si="2724"/>
        <v>0</v>
      </c>
      <c r="FT379" s="1058">
        <f t="shared" si="2725"/>
        <v>0</v>
      </c>
      <c r="FU379" s="1058">
        <f t="shared" si="2726"/>
        <v>0</v>
      </c>
      <c r="FV379" s="1058">
        <f t="shared" si="2727"/>
        <v>0</v>
      </c>
      <c r="FW379" s="1058">
        <f t="shared" si="2728"/>
        <v>0</v>
      </c>
      <c r="FX379" s="1058">
        <f t="shared" si="2729"/>
        <v>0</v>
      </c>
      <c r="FY379" s="1058">
        <f t="shared" si="2730"/>
        <v>0</v>
      </c>
      <c r="FZ379" s="1058">
        <f t="shared" si="2731"/>
        <v>0</v>
      </c>
      <c r="GA379" s="1058">
        <f t="shared" si="2732"/>
        <v>0</v>
      </c>
      <c r="GB379" s="1058">
        <f t="shared" si="2733"/>
        <v>0</v>
      </c>
      <c r="GC379" s="1058">
        <f t="shared" si="2734"/>
        <v>0</v>
      </c>
      <c r="GE379" s="1058">
        <v>170</v>
      </c>
      <c r="GF379" s="1058">
        <v>0</v>
      </c>
      <c r="GG379" s="424"/>
      <c r="GH379" s="424"/>
      <c r="GI379" s="424"/>
      <c r="GJ379" s="424"/>
      <c r="GL379" s="559"/>
      <c r="GM379" s="559"/>
      <c r="GN379" s="9"/>
      <c r="GO379" s="17"/>
      <c r="GP379" s="17"/>
      <c r="GQ379" s="406"/>
      <c r="GR379" s="406"/>
    </row>
    <row r="380" spans="1:200" ht="24.75" customHeight="1" x14ac:dyDescent="0.45">
      <c r="A380" s="424"/>
      <c r="B380" s="1040"/>
      <c r="C380" s="1041"/>
      <c r="D380" s="1042"/>
      <c r="E380" s="563"/>
      <c r="F380" s="563"/>
      <c r="G380" s="563"/>
      <c r="H380" s="563"/>
      <c r="I380" s="563"/>
      <c r="J380" s="563"/>
      <c r="K380" s="563"/>
      <c r="L380" s="562"/>
      <c r="M380" s="1043"/>
      <c r="N380" s="760"/>
      <c r="O380" s="859"/>
      <c r="P380" s="1044"/>
      <c r="Q380" s="859"/>
      <c r="R380" s="1044"/>
      <c r="S380" s="859"/>
      <c r="T380" s="1044"/>
      <c r="U380" s="859"/>
      <c r="V380" s="1044"/>
      <c r="W380" s="859"/>
      <c r="X380" s="859"/>
      <c r="Y380" s="859"/>
      <c r="Z380" s="1044"/>
      <c r="AA380" s="859"/>
      <c r="AB380" s="1044"/>
      <c r="AC380" s="859"/>
      <c r="AD380" s="1044"/>
      <c r="AE380" s="862"/>
      <c r="AF380" s="1044"/>
      <c r="AG380" s="859"/>
      <c r="AH380" s="1044"/>
      <c r="AI380" s="859"/>
      <c r="AJ380" s="1044"/>
      <c r="AK380" s="859"/>
      <c r="AL380" s="1044"/>
      <c r="AM380" s="859"/>
      <c r="AN380" s="1044"/>
      <c r="AO380" s="859"/>
      <c r="AP380" s="1044"/>
      <c r="AQ380" s="865"/>
      <c r="AR380" s="1044"/>
      <c r="AS380" s="859"/>
      <c r="AT380" s="1045"/>
      <c r="AU380" s="859"/>
      <c r="AV380" s="1044"/>
      <c r="AW380" s="859"/>
      <c r="AX380" s="1044"/>
      <c r="AY380" s="859"/>
      <c r="AZ380" s="1044"/>
      <c r="BA380" s="859"/>
      <c r="BB380" s="1044"/>
      <c r="BC380" s="859"/>
      <c r="BD380" s="1044"/>
      <c r="BE380" s="859"/>
      <c r="BF380" s="859"/>
      <c r="BG380" s="859"/>
      <c r="BH380" s="84"/>
      <c r="BI380" s="424"/>
      <c r="BJ380" s="424"/>
      <c r="BK380" s="424"/>
      <c r="BL380" s="424"/>
      <c r="BM380" s="424"/>
      <c r="BN380" s="957"/>
      <c r="BO380" s="958"/>
      <c r="BP380" s="867"/>
      <c r="BQ380" s="612"/>
      <c r="BR380" s="612"/>
      <c r="BS380" s="606"/>
      <c r="BT380" s="606"/>
      <c r="BU380" s="606"/>
      <c r="BV380" s="747"/>
      <c r="BW380" s="749"/>
      <c r="BX380" s="71"/>
      <c r="BY380" s="608"/>
      <c r="BZ380" s="70"/>
      <c r="CA380" s="767"/>
      <c r="CB380" s="796"/>
      <c r="CC380" s="767"/>
      <c r="CD380" s="796"/>
      <c r="CE380" s="767"/>
      <c r="CF380" s="780"/>
      <c r="CG380" s="612"/>
      <c r="CH380" s="780"/>
      <c r="CI380" s="612"/>
      <c r="CJ380" s="612"/>
      <c r="CK380" s="767"/>
      <c r="CL380" s="780"/>
      <c r="CM380" s="612"/>
      <c r="CN380" s="780"/>
      <c r="CO380" s="767"/>
      <c r="CP380" s="780"/>
      <c r="CQ380" s="770"/>
      <c r="CR380" s="780"/>
      <c r="CS380" s="612"/>
      <c r="CT380" s="780"/>
      <c r="CU380" s="612"/>
      <c r="CV380" s="780"/>
      <c r="CW380" s="612"/>
      <c r="CX380" s="780"/>
      <c r="CY380" s="767"/>
      <c r="CZ380" s="780"/>
      <c r="DA380" s="612"/>
      <c r="DB380" s="780"/>
      <c r="DC380" s="767"/>
      <c r="DD380" s="780"/>
      <c r="DE380" s="612"/>
      <c r="DF380" s="780"/>
      <c r="DG380" s="612"/>
      <c r="DH380" s="780"/>
      <c r="DI380" s="612"/>
      <c r="DJ380" s="780"/>
      <c r="DK380" s="612"/>
      <c r="DL380" s="780"/>
      <c r="DM380" s="612"/>
      <c r="DN380" s="780"/>
      <c r="DO380" s="612"/>
      <c r="DP380" s="780"/>
      <c r="DQ380" s="612"/>
      <c r="DR380" s="612"/>
      <c r="DS380" s="612"/>
      <c r="DT380" s="84"/>
      <c r="DU380" s="424"/>
      <c r="DV380" s="424"/>
      <c r="DW380" s="424"/>
      <c r="DX380" s="424"/>
      <c r="DY380" s="424"/>
      <c r="DZ380" s="971"/>
      <c r="EA380" s="972"/>
      <c r="EB380" s="611"/>
      <c r="EC380" s="424"/>
      <c r="ED380" s="424"/>
      <c r="EE380" s="424"/>
      <c r="EF380" s="424"/>
      <c r="EG380" s="424"/>
      <c r="EH380" s="424"/>
      <c r="EI380" s="424"/>
      <c r="EJ380" s="429">
        <f t="shared" si="2689"/>
        <v>0</v>
      </c>
      <c r="EK380" s="429">
        <f t="shared" si="2690"/>
        <v>0</v>
      </c>
      <c r="EL380" s="429">
        <f t="shared" si="2691"/>
        <v>0</v>
      </c>
      <c r="EM380" s="1058">
        <f t="shared" si="2692"/>
        <v>0</v>
      </c>
      <c r="EN380" s="1058">
        <f t="shared" si="2693"/>
        <v>0</v>
      </c>
      <c r="EO380" s="1058">
        <f t="shared" si="2694"/>
        <v>0</v>
      </c>
      <c r="EP380" s="1058">
        <f t="shared" si="2695"/>
        <v>0</v>
      </c>
      <c r="EQ380" s="1058">
        <f t="shared" si="2696"/>
        <v>0</v>
      </c>
      <c r="ER380" s="1058">
        <f t="shared" si="2697"/>
        <v>0</v>
      </c>
      <c r="ES380" s="1058">
        <f t="shared" si="2698"/>
        <v>0</v>
      </c>
      <c r="ET380" s="1058">
        <f t="shared" si="2699"/>
        <v>0</v>
      </c>
      <c r="EU380" s="1058">
        <f t="shared" si="2700"/>
        <v>0</v>
      </c>
      <c r="EV380" s="1058">
        <f t="shared" si="2701"/>
        <v>0</v>
      </c>
      <c r="EW380" s="1058">
        <f t="shared" si="2702"/>
        <v>0</v>
      </c>
      <c r="EX380" s="1058">
        <f t="shared" si="2703"/>
        <v>0</v>
      </c>
      <c r="EY380" s="1058">
        <f t="shared" si="2704"/>
        <v>0</v>
      </c>
      <c r="EZ380" s="1058">
        <f t="shared" si="2705"/>
        <v>0</v>
      </c>
      <c r="FA380" s="1058">
        <f t="shared" si="2706"/>
        <v>0</v>
      </c>
      <c r="FB380" s="1058">
        <f t="shared" si="2707"/>
        <v>0</v>
      </c>
      <c r="FC380" s="1058">
        <f t="shared" si="2708"/>
        <v>0</v>
      </c>
      <c r="FD380" s="1058">
        <f t="shared" si="2709"/>
        <v>0</v>
      </c>
      <c r="FE380" s="1058">
        <f t="shared" si="2710"/>
        <v>0</v>
      </c>
      <c r="FF380" s="1058">
        <f t="shared" si="2711"/>
        <v>0</v>
      </c>
      <c r="FG380" s="1058">
        <f t="shared" si="2712"/>
        <v>0</v>
      </c>
      <c r="FH380" s="1058">
        <f t="shared" si="2713"/>
        <v>0</v>
      </c>
      <c r="FI380" s="1058">
        <f t="shared" si="2714"/>
        <v>0</v>
      </c>
      <c r="FJ380" s="1058">
        <f t="shared" si="2715"/>
        <v>0</v>
      </c>
      <c r="FK380" s="1058">
        <f t="shared" si="2716"/>
        <v>0</v>
      </c>
      <c r="FL380" s="1058">
        <f t="shared" si="2717"/>
        <v>0</v>
      </c>
      <c r="FM380" s="1058">
        <f t="shared" si="2718"/>
        <v>0</v>
      </c>
      <c r="FN380" s="1058">
        <f t="shared" si="2719"/>
        <v>0</v>
      </c>
      <c r="FO380" s="1059">
        <f t="shared" si="2720"/>
        <v>0</v>
      </c>
      <c r="FP380" s="1058">
        <f t="shared" si="2721"/>
        <v>0</v>
      </c>
      <c r="FQ380" s="1058">
        <f t="shared" si="2722"/>
        <v>0</v>
      </c>
      <c r="FR380" s="1058">
        <f t="shared" si="2723"/>
        <v>0</v>
      </c>
      <c r="FS380" s="1058">
        <f t="shared" si="2724"/>
        <v>0</v>
      </c>
      <c r="FT380" s="1058">
        <f t="shared" si="2725"/>
        <v>0</v>
      </c>
      <c r="FU380" s="1058">
        <f t="shared" si="2726"/>
        <v>0</v>
      </c>
      <c r="FV380" s="1058">
        <f t="shared" si="2727"/>
        <v>0</v>
      </c>
      <c r="FW380" s="1058">
        <f t="shared" si="2728"/>
        <v>0</v>
      </c>
      <c r="FX380" s="1058">
        <f t="shared" si="2729"/>
        <v>0</v>
      </c>
      <c r="FY380" s="1058">
        <f t="shared" si="2730"/>
        <v>0</v>
      </c>
      <c r="FZ380" s="1058">
        <f t="shared" si="2731"/>
        <v>0</v>
      </c>
      <c r="GA380" s="1058">
        <f t="shared" si="2732"/>
        <v>0</v>
      </c>
      <c r="GB380" s="1058">
        <f t="shared" si="2733"/>
        <v>0</v>
      </c>
      <c r="GC380" s="1058">
        <f t="shared" si="2734"/>
        <v>0</v>
      </c>
      <c r="GE380" s="1058">
        <v>0</v>
      </c>
      <c r="GF380" s="1058">
        <v>0</v>
      </c>
      <c r="GG380" s="424"/>
      <c r="GH380" s="424"/>
      <c r="GI380" s="424"/>
      <c r="GJ380" s="424"/>
      <c r="GL380" s="559"/>
      <c r="GM380" s="559"/>
      <c r="GN380" s="9"/>
      <c r="GO380" s="17"/>
      <c r="GP380" s="17"/>
      <c r="GQ380" s="406"/>
      <c r="GR380" s="406"/>
    </row>
    <row r="381" spans="1:200" ht="24.75" customHeight="1" x14ac:dyDescent="0.45">
      <c r="A381" s="424"/>
      <c r="B381" s="1046"/>
      <c r="C381" s="1047"/>
      <c r="D381" s="852"/>
      <c r="E381" s="767"/>
      <c r="F381" s="767"/>
      <c r="G381" s="749"/>
      <c r="H381" s="749"/>
      <c r="I381" s="749"/>
      <c r="J381" s="747"/>
      <c r="K381" s="749"/>
      <c r="L381" s="664"/>
      <c r="M381" s="1048"/>
      <c r="N381" s="663"/>
      <c r="O381" s="852"/>
      <c r="P381" s="897"/>
      <c r="Q381" s="852"/>
      <c r="R381" s="897"/>
      <c r="S381" s="852"/>
      <c r="T381" s="897"/>
      <c r="U381" s="852"/>
      <c r="V381" s="897"/>
      <c r="W381" s="852"/>
      <c r="X381" s="852"/>
      <c r="Y381" s="852"/>
      <c r="Z381" s="897"/>
      <c r="AA381" s="852"/>
      <c r="AB381" s="897"/>
      <c r="AC381" s="852"/>
      <c r="AD381" s="897"/>
      <c r="AE381" s="855"/>
      <c r="AF381" s="897"/>
      <c r="AG381" s="852"/>
      <c r="AH381" s="897"/>
      <c r="AI381" s="852"/>
      <c r="AJ381" s="897"/>
      <c r="AK381" s="852"/>
      <c r="AL381" s="897"/>
      <c r="AM381" s="852"/>
      <c r="AN381" s="897"/>
      <c r="AO381" s="852"/>
      <c r="AP381" s="897"/>
      <c r="AQ381" s="852"/>
      <c r="AR381" s="897"/>
      <c r="AS381" s="852"/>
      <c r="AT381" s="897"/>
      <c r="AU381" s="852"/>
      <c r="AV381" s="897"/>
      <c r="AW381" s="852"/>
      <c r="AX381" s="897"/>
      <c r="AY381" s="852"/>
      <c r="AZ381" s="897"/>
      <c r="BA381" s="852"/>
      <c r="BB381" s="897"/>
      <c r="BC381" s="852"/>
      <c r="BD381" s="897"/>
      <c r="BE381" s="852"/>
      <c r="BF381" s="852"/>
      <c r="BG381" s="852"/>
      <c r="BH381" s="84"/>
      <c r="BI381" s="424"/>
      <c r="BJ381" s="424"/>
      <c r="BK381" s="424"/>
      <c r="BL381" s="424"/>
      <c r="BM381" s="424"/>
      <c r="BN381" s="957"/>
      <c r="BO381" s="958"/>
      <c r="BP381" s="867"/>
      <c r="BQ381" s="612"/>
      <c r="BR381" s="612"/>
      <c r="BS381" s="606"/>
      <c r="BT381" s="606"/>
      <c r="BU381" s="606"/>
      <c r="BV381" s="747"/>
      <c r="BW381" s="749"/>
      <c r="BX381" s="71"/>
      <c r="BY381" s="608"/>
      <c r="BZ381" s="70"/>
      <c r="CA381" s="767"/>
      <c r="CB381" s="796"/>
      <c r="CC381" s="767"/>
      <c r="CD381" s="796"/>
      <c r="CE381" s="767"/>
      <c r="CF381" s="780"/>
      <c r="CG381" s="612"/>
      <c r="CH381" s="780"/>
      <c r="CI381" s="612"/>
      <c r="CJ381" s="612"/>
      <c r="CK381" s="767"/>
      <c r="CL381" s="780"/>
      <c r="CM381" s="612"/>
      <c r="CN381" s="780"/>
      <c r="CO381" s="767"/>
      <c r="CP381" s="780"/>
      <c r="CQ381" s="770"/>
      <c r="CR381" s="780"/>
      <c r="CS381" s="612"/>
      <c r="CT381" s="780"/>
      <c r="CU381" s="612"/>
      <c r="CV381" s="780"/>
      <c r="CW381" s="612"/>
      <c r="CX381" s="780"/>
      <c r="CY381" s="767"/>
      <c r="CZ381" s="780"/>
      <c r="DA381" s="612"/>
      <c r="DB381" s="780"/>
      <c r="DC381" s="767"/>
      <c r="DD381" s="780"/>
      <c r="DE381" s="612"/>
      <c r="DF381" s="780"/>
      <c r="DG381" s="612"/>
      <c r="DH381" s="780"/>
      <c r="DI381" s="612"/>
      <c r="DJ381" s="780"/>
      <c r="DK381" s="612"/>
      <c r="DL381" s="780"/>
      <c r="DM381" s="612"/>
      <c r="DN381" s="780"/>
      <c r="DO381" s="612"/>
      <c r="DP381" s="780"/>
      <c r="DQ381" s="612"/>
      <c r="DR381" s="612"/>
      <c r="DS381" s="612"/>
      <c r="DT381" s="84"/>
      <c r="DU381" s="424"/>
      <c r="DV381" s="424"/>
      <c r="DW381" s="424"/>
      <c r="DX381" s="424"/>
      <c r="DY381" s="424"/>
      <c r="DZ381" s="971"/>
      <c r="EA381" s="972"/>
      <c r="EB381" s="611"/>
      <c r="EC381" s="424"/>
      <c r="ED381" s="424"/>
      <c r="EE381" s="424"/>
      <c r="EF381" s="424"/>
      <c r="EG381" s="424"/>
      <c r="EH381" s="424"/>
      <c r="EI381" s="424"/>
      <c r="EJ381" s="429">
        <f t="shared" si="2689"/>
        <v>0</v>
      </c>
      <c r="EK381" s="429">
        <f t="shared" si="2690"/>
        <v>0</v>
      </c>
      <c r="EL381" s="429">
        <f t="shared" si="2691"/>
        <v>0</v>
      </c>
      <c r="EM381" s="1058">
        <f t="shared" si="2692"/>
        <v>0</v>
      </c>
      <c r="EN381" s="1058">
        <f t="shared" si="2693"/>
        <v>0</v>
      </c>
      <c r="EO381" s="1058">
        <f t="shared" si="2694"/>
        <v>0</v>
      </c>
      <c r="EP381" s="1058">
        <f t="shared" si="2695"/>
        <v>0</v>
      </c>
      <c r="EQ381" s="1058">
        <f t="shared" si="2696"/>
        <v>0</v>
      </c>
      <c r="ER381" s="1058">
        <f t="shared" si="2697"/>
        <v>0</v>
      </c>
      <c r="ES381" s="1058">
        <f t="shared" si="2698"/>
        <v>0</v>
      </c>
      <c r="ET381" s="1058">
        <f t="shared" si="2699"/>
        <v>0</v>
      </c>
      <c r="EU381" s="1058">
        <f t="shared" si="2700"/>
        <v>0</v>
      </c>
      <c r="EV381" s="1058">
        <f t="shared" si="2701"/>
        <v>0</v>
      </c>
      <c r="EW381" s="1058">
        <f t="shared" si="2702"/>
        <v>0</v>
      </c>
      <c r="EX381" s="1058">
        <f t="shared" si="2703"/>
        <v>0</v>
      </c>
      <c r="EY381" s="1058">
        <f t="shared" si="2704"/>
        <v>0</v>
      </c>
      <c r="EZ381" s="1058">
        <f t="shared" si="2705"/>
        <v>0</v>
      </c>
      <c r="FA381" s="1058">
        <f t="shared" si="2706"/>
        <v>0</v>
      </c>
      <c r="FB381" s="1058">
        <f t="shared" si="2707"/>
        <v>0</v>
      </c>
      <c r="FC381" s="1058">
        <f t="shared" si="2708"/>
        <v>0</v>
      </c>
      <c r="FD381" s="1058">
        <f t="shared" si="2709"/>
        <v>0</v>
      </c>
      <c r="FE381" s="1058">
        <f t="shared" si="2710"/>
        <v>0</v>
      </c>
      <c r="FF381" s="1058">
        <f t="shared" si="2711"/>
        <v>0</v>
      </c>
      <c r="FG381" s="1058">
        <f t="shared" si="2712"/>
        <v>0</v>
      </c>
      <c r="FH381" s="1058">
        <f t="shared" si="2713"/>
        <v>0</v>
      </c>
      <c r="FI381" s="1058">
        <f t="shared" si="2714"/>
        <v>0</v>
      </c>
      <c r="FJ381" s="1058">
        <f t="shared" si="2715"/>
        <v>0</v>
      </c>
      <c r="FK381" s="1058">
        <f t="shared" si="2716"/>
        <v>0</v>
      </c>
      <c r="FL381" s="1058">
        <f t="shared" si="2717"/>
        <v>0</v>
      </c>
      <c r="FM381" s="1058">
        <f t="shared" si="2718"/>
        <v>0</v>
      </c>
      <c r="FN381" s="1058">
        <f t="shared" si="2719"/>
        <v>0</v>
      </c>
      <c r="FO381" s="1059">
        <f t="shared" si="2720"/>
        <v>0</v>
      </c>
      <c r="FP381" s="1058">
        <f t="shared" si="2721"/>
        <v>0</v>
      </c>
      <c r="FQ381" s="1058">
        <f t="shared" si="2722"/>
        <v>0</v>
      </c>
      <c r="FR381" s="1058">
        <f t="shared" si="2723"/>
        <v>0</v>
      </c>
      <c r="FS381" s="1058">
        <f t="shared" si="2724"/>
        <v>0</v>
      </c>
      <c r="FT381" s="1058">
        <f t="shared" si="2725"/>
        <v>0</v>
      </c>
      <c r="FU381" s="1058">
        <f t="shared" si="2726"/>
        <v>0</v>
      </c>
      <c r="FV381" s="1058">
        <f t="shared" si="2727"/>
        <v>0</v>
      </c>
      <c r="FW381" s="1058">
        <f t="shared" si="2728"/>
        <v>0</v>
      </c>
      <c r="FX381" s="1058">
        <f t="shared" si="2729"/>
        <v>0</v>
      </c>
      <c r="FY381" s="1058">
        <f t="shared" si="2730"/>
        <v>0</v>
      </c>
      <c r="FZ381" s="1058">
        <f t="shared" si="2731"/>
        <v>0</v>
      </c>
      <c r="GA381" s="1058">
        <f t="shared" si="2732"/>
        <v>0</v>
      </c>
      <c r="GB381" s="1058">
        <f t="shared" si="2733"/>
        <v>0</v>
      </c>
      <c r="GC381" s="1058">
        <f t="shared" si="2734"/>
        <v>0</v>
      </c>
      <c r="GE381" s="1058">
        <v>0</v>
      </c>
      <c r="GF381" s="1058">
        <v>0</v>
      </c>
      <c r="GG381" s="424"/>
      <c r="GH381" s="424"/>
      <c r="GI381" s="424"/>
      <c r="GJ381" s="424"/>
      <c r="GL381" s="559"/>
      <c r="GM381" s="559"/>
      <c r="GN381" s="9"/>
      <c r="GO381" s="17"/>
      <c r="GP381" s="17"/>
      <c r="GQ381" s="406"/>
      <c r="GR381" s="406"/>
    </row>
    <row r="382" spans="1:200" ht="24.75" customHeight="1" x14ac:dyDescent="0.45">
      <c r="A382" s="424"/>
      <c r="B382" s="957"/>
      <c r="C382" s="958"/>
      <c r="D382" s="867"/>
      <c r="E382" s="612"/>
      <c r="F382" s="612"/>
      <c r="G382" s="606"/>
      <c r="H382" s="606"/>
      <c r="I382" s="606"/>
      <c r="J382" s="747"/>
      <c r="K382" s="606"/>
      <c r="L382" s="71"/>
      <c r="M382" s="608"/>
      <c r="N382" s="70"/>
      <c r="O382" s="852"/>
      <c r="P382" s="866"/>
      <c r="Q382" s="852"/>
      <c r="R382" s="866"/>
      <c r="S382" s="852"/>
      <c r="T382" s="866"/>
      <c r="U382" s="867"/>
      <c r="V382" s="866"/>
      <c r="W382" s="867"/>
      <c r="X382" s="852"/>
      <c r="Y382" s="852"/>
      <c r="Z382" s="866"/>
      <c r="AA382" s="867"/>
      <c r="AB382" s="866"/>
      <c r="AC382" s="852"/>
      <c r="AD382" s="866"/>
      <c r="AE382" s="855"/>
      <c r="AF382" s="866"/>
      <c r="AG382" s="867"/>
      <c r="AH382" s="866"/>
      <c r="AI382" s="867"/>
      <c r="AJ382" s="866"/>
      <c r="AK382" s="867"/>
      <c r="AL382" s="866"/>
      <c r="AM382" s="852"/>
      <c r="AN382" s="866"/>
      <c r="AO382" s="867"/>
      <c r="AP382" s="866"/>
      <c r="AQ382" s="852"/>
      <c r="AR382" s="866"/>
      <c r="AS382" s="852"/>
      <c r="AT382" s="866"/>
      <c r="AU382" s="867"/>
      <c r="AV382" s="866"/>
      <c r="AW382" s="867"/>
      <c r="AX382" s="866"/>
      <c r="AY382" s="867"/>
      <c r="AZ382" s="866"/>
      <c r="BA382" s="867"/>
      <c r="BB382" s="866"/>
      <c r="BC382" s="867"/>
      <c r="BD382" s="866"/>
      <c r="BE382" s="867"/>
      <c r="BF382" s="867"/>
      <c r="BG382" s="867"/>
      <c r="BH382" s="84"/>
      <c r="BI382" s="424"/>
      <c r="BJ382" s="424"/>
      <c r="BK382" s="424"/>
      <c r="BL382" s="424"/>
      <c r="BM382" s="424"/>
      <c r="BN382" s="957"/>
      <c r="BO382" s="958"/>
      <c r="BP382" s="867"/>
      <c r="BQ382" s="612"/>
      <c r="BR382" s="612"/>
      <c r="BS382" s="606"/>
      <c r="BT382" s="606"/>
      <c r="BU382" s="606"/>
      <c r="BV382" s="747"/>
      <c r="BW382" s="749"/>
      <c r="BX382" s="71"/>
      <c r="BY382" s="608"/>
      <c r="BZ382" s="70"/>
      <c r="CA382" s="767"/>
      <c r="CB382" s="796"/>
      <c r="CC382" s="767"/>
      <c r="CD382" s="796"/>
      <c r="CE382" s="767"/>
      <c r="CF382" s="780"/>
      <c r="CG382" s="612"/>
      <c r="CH382" s="780"/>
      <c r="CI382" s="612"/>
      <c r="CJ382" s="612"/>
      <c r="CK382" s="767"/>
      <c r="CL382" s="780"/>
      <c r="CM382" s="612"/>
      <c r="CN382" s="780"/>
      <c r="CO382" s="767"/>
      <c r="CP382" s="780"/>
      <c r="CQ382" s="770"/>
      <c r="CR382" s="780"/>
      <c r="CS382" s="612"/>
      <c r="CT382" s="780"/>
      <c r="CU382" s="612"/>
      <c r="CV382" s="780"/>
      <c r="CW382" s="612"/>
      <c r="CX382" s="780"/>
      <c r="CY382" s="767"/>
      <c r="CZ382" s="780"/>
      <c r="DA382" s="612"/>
      <c r="DB382" s="780"/>
      <c r="DC382" s="767"/>
      <c r="DD382" s="780"/>
      <c r="DE382" s="612"/>
      <c r="DF382" s="780"/>
      <c r="DG382" s="612"/>
      <c r="DH382" s="780"/>
      <c r="DI382" s="612"/>
      <c r="DJ382" s="780"/>
      <c r="DK382" s="612"/>
      <c r="DL382" s="780"/>
      <c r="DM382" s="612"/>
      <c r="DN382" s="780"/>
      <c r="DO382" s="612"/>
      <c r="DP382" s="780"/>
      <c r="DQ382" s="612"/>
      <c r="DR382" s="612"/>
      <c r="DS382" s="612"/>
      <c r="DT382" s="84"/>
      <c r="DU382" s="424"/>
      <c r="DV382" s="424"/>
      <c r="DW382" s="424"/>
      <c r="DX382" s="424"/>
      <c r="DY382" s="424"/>
      <c r="DZ382" s="971"/>
      <c r="EA382" s="972"/>
      <c r="EB382" s="611"/>
      <c r="EC382" s="424"/>
      <c r="ED382" s="424"/>
      <c r="EE382" s="424"/>
      <c r="EF382" s="424"/>
      <c r="EG382" s="424"/>
      <c r="EH382" s="424"/>
      <c r="EI382" s="424"/>
      <c r="EJ382" s="429">
        <f t="shared" si="2689"/>
        <v>0</v>
      </c>
      <c r="EK382" s="429">
        <f t="shared" si="2690"/>
        <v>0</v>
      </c>
      <c r="EL382" s="429">
        <f t="shared" si="2691"/>
        <v>0</v>
      </c>
      <c r="EM382" s="1058">
        <f t="shared" si="2692"/>
        <v>0</v>
      </c>
      <c r="EN382" s="1058">
        <f t="shared" si="2693"/>
        <v>0</v>
      </c>
      <c r="EO382" s="1058">
        <f t="shared" si="2694"/>
        <v>0</v>
      </c>
      <c r="EP382" s="1058">
        <f t="shared" si="2695"/>
        <v>0</v>
      </c>
      <c r="EQ382" s="1058">
        <f t="shared" si="2696"/>
        <v>0</v>
      </c>
      <c r="ER382" s="1058">
        <f t="shared" si="2697"/>
        <v>0</v>
      </c>
      <c r="ES382" s="1058">
        <f t="shared" si="2698"/>
        <v>0</v>
      </c>
      <c r="ET382" s="1058">
        <f t="shared" si="2699"/>
        <v>0</v>
      </c>
      <c r="EU382" s="1058">
        <f t="shared" si="2700"/>
        <v>0</v>
      </c>
      <c r="EV382" s="1058">
        <f t="shared" si="2701"/>
        <v>0</v>
      </c>
      <c r="EW382" s="1058">
        <f t="shared" si="2702"/>
        <v>0</v>
      </c>
      <c r="EX382" s="1058">
        <f t="shared" si="2703"/>
        <v>0</v>
      </c>
      <c r="EY382" s="1058">
        <f t="shared" si="2704"/>
        <v>0</v>
      </c>
      <c r="EZ382" s="1058">
        <f t="shared" si="2705"/>
        <v>0</v>
      </c>
      <c r="FA382" s="1058">
        <f t="shared" si="2706"/>
        <v>0</v>
      </c>
      <c r="FB382" s="1058">
        <f t="shared" si="2707"/>
        <v>0</v>
      </c>
      <c r="FC382" s="1058">
        <f t="shared" si="2708"/>
        <v>0</v>
      </c>
      <c r="FD382" s="1058">
        <f t="shared" si="2709"/>
        <v>0</v>
      </c>
      <c r="FE382" s="1058">
        <f t="shared" si="2710"/>
        <v>0</v>
      </c>
      <c r="FF382" s="1058">
        <f t="shared" si="2711"/>
        <v>0</v>
      </c>
      <c r="FG382" s="1058">
        <f t="shared" si="2712"/>
        <v>0</v>
      </c>
      <c r="FH382" s="1058">
        <f t="shared" si="2713"/>
        <v>0</v>
      </c>
      <c r="FI382" s="1058">
        <f t="shared" si="2714"/>
        <v>0</v>
      </c>
      <c r="FJ382" s="1058">
        <f t="shared" si="2715"/>
        <v>0</v>
      </c>
      <c r="FK382" s="1058">
        <f t="shared" si="2716"/>
        <v>0</v>
      </c>
      <c r="FL382" s="1058">
        <f t="shared" si="2717"/>
        <v>0</v>
      </c>
      <c r="FM382" s="1058">
        <f t="shared" si="2718"/>
        <v>0</v>
      </c>
      <c r="FN382" s="1058">
        <f t="shared" si="2719"/>
        <v>0</v>
      </c>
      <c r="FO382" s="1059">
        <f t="shared" si="2720"/>
        <v>0</v>
      </c>
      <c r="FP382" s="1058">
        <f t="shared" si="2721"/>
        <v>0</v>
      </c>
      <c r="FQ382" s="1058">
        <f t="shared" si="2722"/>
        <v>0</v>
      </c>
      <c r="FR382" s="1058">
        <f t="shared" si="2723"/>
        <v>0</v>
      </c>
      <c r="FS382" s="1058">
        <f t="shared" si="2724"/>
        <v>0</v>
      </c>
      <c r="FT382" s="1058">
        <f t="shared" si="2725"/>
        <v>0</v>
      </c>
      <c r="FU382" s="1058">
        <f t="shared" si="2726"/>
        <v>0</v>
      </c>
      <c r="FV382" s="1058">
        <f t="shared" si="2727"/>
        <v>0</v>
      </c>
      <c r="FW382" s="1058">
        <f t="shared" si="2728"/>
        <v>0</v>
      </c>
      <c r="FX382" s="1058">
        <f t="shared" si="2729"/>
        <v>0</v>
      </c>
      <c r="FY382" s="1058">
        <f t="shared" si="2730"/>
        <v>0</v>
      </c>
      <c r="FZ382" s="1058">
        <f t="shared" si="2731"/>
        <v>0</v>
      </c>
      <c r="GA382" s="1058">
        <f t="shared" si="2732"/>
        <v>0</v>
      </c>
      <c r="GB382" s="1058">
        <f t="shared" si="2733"/>
        <v>0</v>
      </c>
      <c r="GC382" s="1058">
        <f t="shared" si="2734"/>
        <v>0</v>
      </c>
      <c r="GE382" s="1058">
        <v>0</v>
      </c>
      <c r="GF382" s="1058">
        <v>0</v>
      </c>
      <c r="GG382" s="424"/>
      <c r="GH382" s="424"/>
      <c r="GI382" s="424"/>
      <c r="GJ382" s="424"/>
      <c r="GL382" s="559"/>
      <c r="GM382" s="559"/>
      <c r="GN382" s="9"/>
      <c r="GO382" s="17"/>
      <c r="GP382" s="17"/>
      <c r="GQ382" s="406"/>
      <c r="GR382" s="406"/>
    </row>
    <row r="383" spans="1:200" ht="24.75" customHeight="1" x14ac:dyDescent="0.45">
      <c r="A383" s="424"/>
      <c r="B383" s="957"/>
      <c r="C383" s="958"/>
      <c r="D383" s="867"/>
      <c r="E383" s="612"/>
      <c r="F383" s="612"/>
      <c r="G383" s="606"/>
      <c r="H383" s="606"/>
      <c r="I383" s="606"/>
      <c r="J383" s="747"/>
      <c r="K383" s="606"/>
      <c r="L383" s="71"/>
      <c r="M383" s="608"/>
      <c r="N383" s="70"/>
      <c r="O383" s="852"/>
      <c r="P383" s="866"/>
      <c r="Q383" s="852"/>
      <c r="R383" s="866"/>
      <c r="S383" s="852"/>
      <c r="T383" s="866"/>
      <c r="U383" s="867"/>
      <c r="V383" s="866"/>
      <c r="W383" s="867"/>
      <c r="X383" s="852"/>
      <c r="Y383" s="852"/>
      <c r="Z383" s="866"/>
      <c r="AA383" s="867"/>
      <c r="AB383" s="866"/>
      <c r="AC383" s="852"/>
      <c r="AD383" s="866"/>
      <c r="AE383" s="855"/>
      <c r="AF383" s="866"/>
      <c r="AG383" s="867"/>
      <c r="AH383" s="866"/>
      <c r="AI383" s="867"/>
      <c r="AJ383" s="866"/>
      <c r="AK383" s="867"/>
      <c r="AL383" s="866"/>
      <c r="AM383" s="852"/>
      <c r="AN383" s="866"/>
      <c r="AO383" s="867"/>
      <c r="AP383" s="866"/>
      <c r="AQ383" s="852"/>
      <c r="AR383" s="866"/>
      <c r="AS383" s="852"/>
      <c r="AT383" s="866"/>
      <c r="AU383" s="867"/>
      <c r="AV383" s="866"/>
      <c r="AW383" s="867"/>
      <c r="AX383" s="866"/>
      <c r="AY383" s="867"/>
      <c r="AZ383" s="866"/>
      <c r="BA383" s="867"/>
      <c r="BB383" s="866"/>
      <c r="BC383" s="867"/>
      <c r="BD383" s="866"/>
      <c r="BE383" s="867"/>
      <c r="BF383" s="867"/>
      <c r="BG383" s="867"/>
      <c r="BH383" s="84"/>
      <c r="BI383" s="424"/>
      <c r="BJ383" s="424"/>
      <c r="BK383" s="424"/>
      <c r="BL383" s="424"/>
      <c r="BM383" s="424"/>
      <c r="BN383" s="957"/>
      <c r="BO383" s="958"/>
      <c r="BP383" s="867"/>
      <c r="BQ383" s="612"/>
      <c r="BR383" s="612"/>
      <c r="BS383" s="606"/>
      <c r="BT383" s="606"/>
      <c r="BU383" s="606"/>
      <c r="BV383" s="747"/>
      <c r="BW383" s="749"/>
      <c r="BX383" s="71"/>
      <c r="BY383" s="608"/>
      <c r="BZ383" s="70"/>
      <c r="CA383" s="767"/>
      <c r="CB383" s="796"/>
      <c r="CC383" s="767"/>
      <c r="CD383" s="796"/>
      <c r="CE383" s="767"/>
      <c r="CF383" s="780"/>
      <c r="CG383" s="612"/>
      <c r="CH383" s="780"/>
      <c r="CI383" s="612"/>
      <c r="CJ383" s="612"/>
      <c r="CK383" s="767"/>
      <c r="CL383" s="780"/>
      <c r="CM383" s="612"/>
      <c r="CN383" s="780"/>
      <c r="CO383" s="767"/>
      <c r="CP383" s="780"/>
      <c r="CQ383" s="770"/>
      <c r="CR383" s="780"/>
      <c r="CS383" s="612"/>
      <c r="CT383" s="780"/>
      <c r="CU383" s="612"/>
      <c r="CV383" s="780"/>
      <c r="CW383" s="612"/>
      <c r="CX383" s="780"/>
      <c r="CY383" s="767"/>
      <c r="CZ383" s="780"/>
      <c r="DA383" s="612"/>
      <c r="DB383" s="780"/>
      <c r="DC383" s="767"/>
      <c r="DD383" s="780"/>
      <c r="DE383" s="612"/>
      <c r="DF383" s="780"/>
      <c r="DG383" s="612"/>
      <c r="DH383" s="780"/>
      <c r="DI383" s="612"/>
      <c r="DJ383" s="780"/>
      <c r="DK383" s="612"/>
      <c r="DL383" s="780"/>
      <c r="DM383" s="612"/>
      <c r="DN383" s="780"/>
      <c r="DO383" s="612"/>
      <c r="DP383" s="780"/>
      <c r="DQ383" s="612"/>
      <c r="DR383" s="612"/>
      <c r="DS383" s="612"/>
      <c r="DT383" s="84"/>
      <c r="DU383" s="424"/>
      <c r="DV383" s="424"/>
      <c r="DW383" s="424"/>
      <c r="DX383" s="424"/>
      <c r="DY383" s="424"/>
      <c r="DZ383" s="971"/>
      <c r="EA383" s="972"/>
      <c r="EB383" s="611"/>
      <c r="EC383" s="424"/>
      <c r="ED383" s="424"/>
      <c r="EE383" s="424"/>
      <c r="EF383" s="424"/>
      <c r="EG383" s="424"/>
      <c r="EH383" s="424"/>
      <c r="EI383" s="424"/>
      <c r="EJ383" s="429">
        <f t="shared" si="2689"/>
        <v>0</v>
      </c>
      <c r="EK383" s="429">
        <f t="shared" si="2690"/>
        <v>0</v>
      </c>
      <c r="EL383" s="429">
        <f t="shared" si="2691"/>
        <v>0</v>
      </c>
      <c r="EM383" s="1058">
        <f t="shared" si="2692"/>
        <v>0</v>
      </c>
      <c r="EN383" s="1058">
        <f t="shared" si="2693"/>
        <v>0</v>
      </c>
      <c r="EO383" s="1058">
        <f t="shared" si="2694"/>
        <v>0</v>
      </c>
      <c r="EP383" s="1058">
        <f t="shared" si="2695"/>
        <v>0</v>
      </c>
      <c r="EQ383" s="1058">
        <f t="shared" si="2696"/>
        <v>0</v>
      </c>
      <c r="ER383" s="1058">
        <f t="shared" si="2697"/>
        <v>0</v>
      </c>
      <c r="ES383" s="1058">
        <f t="shared" si="2698"/>
        <v>0</v>
      </c>
      <c r="ET383" s="1058">
        <f t="shared" si="2699"/>
        <v>0</v>
      </c>
      <c r="EU383" s="1058">
        <f t="shared" si="2700"/>
        <v>0</v>
      </c>
      <c r="EV383" s="1058">
        <f t="shared" si="2701"/>
        <v>0</v>
      </c>
      <c r="EW383" s="1058">
        <f t="shared" si="2702"/>
        <v>0</v>
      </c>
      <c r="EX383" s="1058">
        <f t="shared" si="2703"/>
        <v>0</v>
      </c>
      <c r="EY383" s="1058">
        <f t="shared" si="2704"/>
        <v>0</v>
      </c>
      <c r="EZ383" s="1058">
        <f t="shared" si="2705"/>
        <v>0</v>
      </c>
      <c r="FA383" s="1058">
        <f t="shared" si="2706"/>
        <v>0</v>
      </c>
      <c r="FB383" s="1058">
        <f t="shared" si="2707"/>
        <v>0</v>
      </c>
      <c r="FC383" s="1058">
        <f t="shared" si="2708"/>
        <v>0</v>
      </c>
      <c r="FD383" s="1058">
        <f t="shared" si="2709"/>
        <v>0</v>
      </c>
      <c r="FE383" s="1058">
        <f t="shared" si="2710"/>
        <v>0</v>
      </c>
      <c r="FF383" s="1058">
        <f t="shared" si="2711"/>
        <v>0</v>
      </c>
      <c r="FG383" s="1058">
        <f t="shared" si="2712"/>
        <v>0</v>
      </c>
      <c r="FH383" s="1058">
        <f t="shared" si="2713"/>
        <v>0</v>
      </c>
      <c r="FI383" s="1058">
        <f t="shared" si="2714"/>
        <v>0</v>
      </c>
      <c r="FJ383" s="1058">
        <f t="shared" si="2715"/>
        <v>0</v>
      </c>
      <c r="FK383" s="1058">
        <f t="shared" si="2716"/>
        <v>0</v>
      </c>
      <c r="FL383" s="1058">
        <f t="shared" si="2717"/>
        <v>0</v>
      </c>
      <c r="FM383" s="1058">
        <f t="shared" si="2718"/>
        <v>0</v>
      </c>
      <c r="FN383" s="1058">
        <f t="shared" si="2719"/>
        <v>0</v>
      </c>
      <c r="FO383" s="1059">
        <f t="shared" si="2720"/>
        <v>0</v>
      </c>
      <c r="FP383" s="1058">
        <f t="shared" si="2721"/>
        <v>0</v>
      </c>
      <c r="FQ383" s="1058">
        <f t="shared" si="2722"/>
        <v>0</v>
      </c>
      <c r="FR383" s="1058">
        <f t="shared" si="2723"/>
        <v>0</v>
      </c>
      <c r="FS383" s="1058">
        <f t="shared" si="2724"/>
        <v>0</v>
      </c>
      <c r="FT383" s="1058">
        <f t="shared" si="2725"/>
        <v>0</v>
      </c>
      <c r="FU383" s="1058">
        <f t="shared" si="2726"/>
        <v>0</v>
      </c>
      <c r="FV383" s="1058">
        <f t="shared" si="2727"/>
        <v>0</v>
      </c>
      <c r="FW383" s="1058">
        <f t="shared" si="2728"/>
        <v>0</v>
      </c>
      <c r="FX383" s="1058">
        <f t="shared" si="2729"/>
        <v>0</v>
      </c>
      <c r="FY383" s="1058">
        <f t="shared" si="2730"/>
        <v>0</v>
      </c>
      <c r="FZ383" s="1058">
        <f t="shared" si="2731"/>
        <v>0</v>
      </c>
      <c r="GA383" s="1058">
        <f t="shared" si="2732"/>
        <v>0</v>
      </c>
      <c r="GB383" s="1058">
        <f t="shared" si="2733"/>
        <v>0</v>
      </c>
      <c r="GC383" s="1058">
        <f t="shared" si="2734"/>
        <v>0</v>
      </c>
      <c r="GE383" s="1058">
        <v>0</v>
      </c>
      <c r="GF383" s="1058">
        <v>0</v>
      </c>
      <c r="GG383" s="424"/>
      <c r="GH383" s="424"/>
      <c r="GI383" s="424"/>
      <c r="GJ383" s="424"/>
      <c r="GL383" s="559"/>
      <c r="GM383" s="559"/>
      <c r="GN383" s="9"/>
      <c r="GO383" s="17"/>
      <c r="GP383" s="17"/>
      <c r="GQ383" s="406"/>
      <c r="GR383" s="406"/>
    </row>
    <row r="384" spans="1:200" ht="24.75" customHeight="1" x14ac:dyDescent="0.45">
      <c r="A384" s="424"/>
      <c r="B384" s="957"/>
      <c r="C384" s="958"/>
      <c r="D384" s="867"/>
      <c r="E384" s="612"/>
      <c r="F384" s="612"/>
      <c r="G384" s="606"/>
      <c r="H384" s="606"/>
      <c r="I384" s="606"/>
      <c r="J384" s="747"/>
      <c r="K384" s="606"/>
      <c r="L384" s="71"/>
      <c r="M384" s="608"/>
      <c r="N384" s="70"/>
      <c r="O384" s="852"/>
      <c r="P384" s="866"/>
      <c r="Q384" s="852"/>
      <c r="R384" s="866"/>
      <c r="S384" s="852"/>
      <c r="T384" s="866"/>
      <c r="U384" s="867"/>
      <c r="V384" s="866"/>
      <c r="W384" s="867"/>
      <c r="X384" s="852"/>
      <c r="Y384" s="852"/>
      <c r="Z384" s="866"/>
      <c r="AA384" s="867"/>
      <c r="AB384" s="866"/>
      <c r="AC384" s="852"/>
      <c r="AD384" s="866"/>
      <c r="AE384" s="855"/>
      <c r="AF384" s="866"/>
      <c r="AG384" s="867"/>
      <c r="AH384" s="866"/>
      <c r="AI384" s="867"/>
      <c r="AJ384" s="866"/>
      <c r="AK384" s="867"/>
      <c r="AL384" s="866"/>
      <c r="AM384" s="852"/>
      <c r="AN384" s="866"/>
      <c r="AO384" s="867"/>
      <c r="AP384" s="866"/>
      <c r="AQ384" s="852"/>
      <c r="AR384" s="866"/>
      <c r="AS384" s="852"/>
      <c r="AT384" s="866"/>
      <c r="AU384" s="867"/>
      <c r="AV384" s="866"/>
      <c r="AW384" s="867"/>
      <c r="AX384" s="866"/>
      <c r="AY384" s="867"/>
      <c r="AZ384" s="866"/>
      <c r="BA384" s="867"/>
      <c r="BB384" s="866"/>
      <c r="BC384" s="867"/>
      <c r="BD384" s="866"/>
      <c r="BE384" s="867"/>
      <c r="BF384" s="867"/>
      <c r="BG384" s="867"/>
      <c r="BH384" s="84"/>
      <c r="BI384" s="424"/>
      <c r="BJ384" s="424"/>
      <c r="BK384" s="424"/>
      <c r="BL384" s="424"/>
      <c r="BM384" s="424"/>
      <c r="BN384" s="957"/>
      <c r="BO384" s="958"/>
      <c r="BP384" s="867"/>
      <c r="BQ384" s="612"/>
      <c r="BR384" s="612"/>
      <c r="BS384" s="606"/>
      <c r="BT384" s="606"/>
      <c r="BU384" s="606"/>
      <c r="BV384" s="747"/>
      <c r="BW384" s="749"/>
      <c r="BX384" s="71"/>
      <c r="BY384" s="608"/>
      <c r="BZ384" s="70"/>
      <c r="CA384" s="767"/>
      <c r="CB384" s="796"/>
      <c r="CC384" s="767"/>
      <c r="CD384" s="796"/>
      <c r="CE384" s="767"/>
      <c r="CF384" s="780"/>
      <c r="CG384" s="612"/>
      <c r="CH384" s="780"/>
      <c r="CI384" s="612"/>
      <c r="CJ384" s="612"/>
      <c r="CK384" s="767"/>
      <c r="CL384" s="780"/>
      <c r="CM384" s="612"/>
      <c r="CN384" s="780"/>
      <c r="CO384" s="767"/>
      <c r="CP384" s="780"/>
      <c r="CQ384" s="770"/>
      <c r="CR384" s="780"/>
      <c r="CS384" s="612"/>
      <c r="CT384" s="780"/>
      <c r="CU384" s="612"/>
      <c r="CV384" s="780"/>
      <c r="CW384" s="612"/>
      <c r="CX384" s="780"/>
      <c r="CY384" s="767"/>
      <c r="CZ384" s="780"/>
      <c r="DA384" s="612"/>
      <c r="DB384" s="780"/>
      <c r="DC384" s="767"/>
      <c r="DD384" s="780"/>
      <c r="DE384" s="612"/>
      <c r="DF384" s="780"/>
      <c r="DG384" s="612"/>
      <c r="DH384" s="780"/>
      <c r="DI384" s="612"/>
      <c r="DJ384" s="780"/>
      <c r="DK384" s="612"/>
      <c r="DL384" s="780"/>
      <c r="DM384" s="612"/>
      <c r="DN384" s="780"/>
      <c r="DO384" s="612"/>
      <c r="DP384" s="780"/>
      <c r="DQ384" s="612"/>
      <c r="DR384" s="612"/>
      <c r="DS384" s="612"/>
      <c r="DT384" s="84"/>
      <c r="DU384" s="424"/>
      <c r="DV384" s="424"/>
      <c r="DW384" s="424"/>
      <c r="DX384" s="424"/>
      <c r="DY384" s="424"/>
      <c r="DZ384" s="971"/>
      <c r="EA384" s="972"/>
      <c r="EB384" s="611"/>
      <c r="EC384" s="424"/>
      <c r="ED384" s="424"/>
      <c r="EE384" s="424"/>
      <c r="EF384" s="424"/>
      <c r="EG384" s="424"/>
      <c r="EH384" s="424"/>
      <c r="EI384" s="424"/>
      <c r="EJ384" s="429">
        <f t="shared" si="2689"/>
        <v>0</v>
      </c>
      <c r="EK384" s="429">
        <f t="shared" si="2690"/>
        <v>0</v>
      </c>
      <c r="EL384" s="429">
        <f t="shared" si="2691"/>
        <v>0</v>
      </c>
      <c r="EM384" s="1058">
        <f t="shared" si="2692"/>
        <v>0</v>
      </c>
      <c r="EN384" s="1058">
        <f t="shared" si="2693"/>
        <v>0</v>
      </c>
      <c r="EO384" s="1058">
        <f t="shared" si="2694"/>
        <v>0</v>
      </c>
      <c r="EP384" s="1058">
        <f t="shared" si="2695"/>
        <v>0</v>
      </c>
      <c r="EQ384" s="1058">
        <f t="shared" si="2696"/>
        <v>0</v>
      </c>
      <c r="ER384" s="1058">
        <f t="shared" si="2697"/>
        <v>0</v>
      </c>
      <c r="ES384" s="1058">
        <f t="shared" si="2698"/>
        <v>0</v>
      </c>
      <c r="ET384" s="1058">
        <f t="shared" si="2699"/>
        <v>0</v>
      </c>
      <c r="EU384" s="1058">
        <f t="shared" si="2700"/>
        <v>0</v>
      </c>
      <c r="EV384" s="1058">
        <f t="shared" si="2701"/>
        <v>0</v>
      </c>
      <c r="EW384" s="1058">
        <f t="shared" si="2702"/>
        <v>0</v>
      </c>
      <c r="EX384" s="1058">
        <f t="shared" si="2703"/>
        <v>0</v>
      </c>
      <c r="EY384" s="1058">
        <f t="shared" si="2704"/>
        <v>0</v>
      </c>
      <c r="EZ384" s="1058">
        <f t="shared" si="2705"/>
        <v>0</v>
      </c>
      <c r="FA384" s="1058">
        <f t="shared" si="2706"/>
        <v>0</v>
      </c>
      <c r="FB384" s="1058">
        <f t="shared" si="2707"/>
        <v>0</v>
      </c>
      <c r="FC384" s="1058">
        <f t="shared" si="2708"/>
        <v>0</v>
      </c>
      <c r="FD384" s="1058">
        <f t="shared" si="2709"/>
        <v>0</v>
      </c>
      <c r="FE384" s="1058">
        <f t="shared" si="2710"/>
        <v>0</v>
      </c>
      <c r="FF384" s="1058">
        <f t="shared" si="2711"/>
        <v>0</v>
      </c>
      <c r="FG384" s="1058">
        <f t="shared" si="2712"/>
        <v>0</v>
      </c>
      <c r="FH384" s="1058">
        <f t="shared" si="2713"/>
        <v>0</v>
      </c>
      <c r="FI384" s="1058">
        <f t="shared" si="2714"/>
        <v>0</v>
      </c>
      <c r="FJ384" s="1058">
        <f t="shared" si="2715"/>
        <v>0</v>
      </c>
      <c r="FK384" s="1058">
        <f t="shared" si="2716"/>
        <v>0</v>
      </c>
      <c r="FL384" s="1058">
        <f t="shared" si="2717"/>
        <v>0</v>
      </c>
      <c r="FM384" s="1058">
        <f t="shared" si="2718"/>
        <v>0</v>
      </c>
      <c r="FN384" s="1058">
        <f t="shared" si="2719"/>
        <v>0</v>
      </c>
      <c r="FO384" s="1059">
        <f t="shared" si="2720"/>
        <v>0</v>
      </c>
      <c r="FP384" s="1058">
        <f t="shared" si="2721"/>
        <v>0</v>
      </c>
      <c r="FQ384" s="1058">
        <f t="shared" si="2722"/>
        <v>0</v>
      </c>
      <c r="FR384" s="1058">
        <f t="shared" si="2723"/>
        <v>0</v>
      </c>
      <c r="FS384" s="1058">
        <f t="shared" si="2724"/>
        <v>0</v>
      </c>
      <c r="FT384" s="1058">
        <f t="shared" si="2725"/>
        <v>0</v>
      </c>
      <c r="FU384" s="1058">
        <f t="shared" si="2726"/>
        <v>0</v>
      </c>
      <c r="FV384" s="1058">
        <f t="shared" si="2727"/>
        <v>0</v>
      </c>
      <c r="FW384" s="1058">
        <f t="shared" si="2728"/>
        <v>0</v>
      </c>
      <c r="FX384" s="1058">
        <f t="shared" si="2729"/>
        <v>0</v>
      </c>
      <c r="FY384" s="1058">
        <f t="shared" si="2730"/>
        <v>0</v>
      </c>
      <c r="FZ384" s="1058">
        <f t="shared" si="2731"/>
        <v>0</v>
      </c>
      <c r="GA384" s="1058">
        <f t="shared" si="2732"/>
        <v>0</v>
      </c>
      <c r="GB384" s="1058">
        <f t="shared" si="2733"/>
        <v>0</v>
      </c>
      <c r="GC384" s="1058">
        <f t="shared" si="2734"/>
        <v>0</v>
      </c>
      <c r="GE384" s="1058">
        <v>0</v>
      </c>
      <c r="GF384" s="1058">
        <v>0</v>
      </c>
      <c r="GG384" s="424"/>
      <c r="GH384" s="424"/>
      <c r="GI384" s="424"/>
      <c r="GJ384" s="424"/>
      <c r="GL384" s="559"/>
      <c r="GM384" s="559"/>
      <c r="GN384" s="9"/>
      <c r="GO384" s="17"/>
      <c r="GP384" s="17"/>
      <c r="GQ384" s="406"/>
      <c r="GR384" s="406"/>
    </row>
    <row r="385" spans="1:200" ht="24.75" customHeight="1" x14ac:dyDescent="0.45">
      <c r="A385" s="424"/>
      <c r="B385" s="957"/>
      <c r="C385" s="958"/>
      <c r="D385" s="867"/>
      <c r="E385" s="612"/>
      <c r="F385" s="612"/>
      <c r="G385" s="606"/>
      <c r="H385" s="606"/>
      <c r="I385" s="606"/>
      <c r="J385" s="747"/>
      <c r="K385" s="606"/>
      <c r="L385" s="71"/>
      <c r="M385" s="608"/>
      <c r="N385" s="70"/>
      <c r="O385" s="852"/>
      <c r="P385" s="866"/>
      <c r="Q385" s="852"/>
      <c r="R385" s="866"/>
      <c r="S385" s="852"/>
      <c r="T385" s="866"/>
      <c r="U385" s="867"/>
      <c r="V385" s="866"/>
      <c r="W385" s="867"/>
      <c r="X385" s="852"/>
      <c r="Y385" s="852"/>
      <c r="Z385" s="866"/>
      <c r="AA385" s="867"/>
      <c r="AB385" s="866"/>
      <c r="AC385" s="852"/>
      <c r="AD385" s="866"/>
      <c r="AE385" s="855"/>
      <c r="AF385" s="866"/>
      <c r="AG385" s="867"/>
      <c r="AH385" s="866"/>
      <c r="AI385" s="867"/>
      <c r="AJ385" s="866"/>
      <c r="AK385" s="867"/>
      <c r="AL385" s="866"/>
      <c r="AM385" s="852"/>
      <c r="AN385" s="866"/>
      <c r="AO385" s="867"/>
      <c r="AP385" s="866"/>
      <c r="AQ385" s="852"/>
      <c r="AR385" s="866"/>
      <c r="AS385" s="852"/>
      <c r="AT385" s="866"/>
      <c r="AU385" s="867"/>
      <c r="AV385" s="866"/>
      <c r="AW385" s="867"/>
      <c r="AX385" s="866"/>
      <c r="AY385" s="867"/>
      <c r="AZ385" s="866"/>
      <c r="BA385" s="867"/>
      <c r="BB385" s="866"/>
      <c r="BC385" s="867"/>
      <c r="BD385" s="866"/>
      <c r="BE385" s="867"/>
      <c r="BF385" s="867"/>
      <c r="BG385" s="867"/>
      <c r="BH385" s="84"/>
      <c r="BI385" s="424"/>
      <c r="BJ385" s="424"/>
      <c r="BK385" s="424"/>
      <c r="BL385" s="424"/>
      <c r="BM385" s="424"/>
      <c r="BN385" s="957"/>
      <c r="BO385" s="958"/>
      <c r="BP385" s="867"/>
      <c r="BQ385" s="612"/>
      <c r="BR385" s="612"/>
      <c r="BS385" s="606"/>
      <c r="BT385" s="606"/>
      <c r="BU385" s="606"/>
      <c r="BV385" s="747"/>
      <c r="BW385" s="749"/>
      <c r="BX385" s="71"/>
      <c r="BY385" s="608"/>
      <c r="BZ385" s="70"/>
      <c r="CA385" s="767"/>
      <c r="CB385" s="796"/>
      <c r="CC385" s="767"/>
      <c r="CD385" s="796"/>
      <c r="CE385" s="767"/>
      <c r="CF385" s="780"/>
      <c r="CG385" s="612"/>
      <c r="CH385" s="780"/>
      <c r="CI385" s="612"/>
      <c r="CJ385" s="612"/>
      <c r="CK385" s="767"/>
      <c r="CL385" s="780"/>
      <c r="CM385" s="612"/>
      <c r="CN385" s="780"/>
      <c r="CO385" s="767"/>
      <c r="CP385" s="780"/>
      <c r="CQ385" s="770"/>
      <c r="CR385" s="780"/>
      <c r="CS385" s="612"/>
      <c r="CT385" s="780"/>
      <c r="CU385" s="612"/>
      <c r="CV385" s="780"/>
      <c r="CW385" s="612"/>
      <c r="CX385" s="780"/>
      <c r="CY385" s="767"/>
      <c r="CZ385" s="780"/>
      <c r="DA385" s="612"/>
      <c r="DB385" s="780"/>
      <c r="DC385" s="767"/>
      <c r="DD385" s="780"/>
      <c r="DE385" s="612"/>
      <c r="DF385" s="780"/>
      <c r="DG385" s="612"/>
      <c r="DH385" s="780"/>
      <c r="DI385" s="612"/>
      <c r="DJ385" s="780"/>
      <c r="DK385" s="612"/>
      <c r="DL385" s="780"/>
      <c r="DM385" s="612"/>
      <c r="DN385" s="780"/>
      <c r="DO385" s="612"/>
      <c r="DP385" s="780"/>
      <c r="DQ385" s="612"/>
      <c r="DR385" s="612"/>
      <c r="DS385" s="612"/>
      <c r="DT385" s="84"/>
      <c r="DU385" s="424"/>
      <c r="DV385" s="424"/>
      <c r="DW385" s="424"/>
      <c r="DX385" s="424"/>
      <c r="DY385" s="424"/>
      <c r="DZ385" s="971"/>
      <c r="EA385" s="972"/>
      <c r="EB385" s="611"/>
      <c r="EC385" s="424"/>
      <c r="ED385" s="424"/>
      <c r="EE385" s="424"/>
      <c r="EF385" s="424"/>
      <c r="EG385" s="424"/>
      <c r="EH385" s="424"/>
      <c r="EI385" s="424"/>
      <c r="EJ385" s="429">
        <f t="shared" si="2689"/>
        <v>0</v>
      </c>
      <c r="EK385" s="429">
        <f t="shared" si="2690"/>
        <v>0</v>
      </c>
      <c r="EL385" s="429">
        <f t="shared" si="2691"/>
        <v>0</v>
      </c>
      <c r="EM385" s="1058">
        <f t="shared" si="2692"/>
        <v>0</v>
      </c>
      <c r="EN385" s="1058">
        <f t="shared" si="2693"/>
        <v>0</v>
      </c>
      <c r="EO385" s="1058">
        <f t="shared" si="2694"/>
        <v>0</v>
      </c>
      <c r="EP385" s="1058">
        <f t="shared" si="2695"/>
        <v>0</v>
      </c>
      <c r="EQ385" s="1058">
        <f t="shared" si="2696"/>
        <v>0</v>
      </c>
      <c r="ER385" s="1058">
        <f t="shared" si="2697"/>
        <v>0</v>
      </c>
      <c r="ES385" s="1058">
        <f t="shared" si="2698"/>
        <v>0</v>
      </c>
      <c r="ET385" s="1058">
        <f t="shared" si="2699"/>
        <v>0</v>
      </c>
      <c r="EU385" s="1058">
        <f t="shared" si="2700"/>
        <v>0</v>
      </c>
      <c r="EV385" s="1058">
        <f t="shared" si="2701"/>
        <v>0</v>
      </c>
      <c r="EW385" s="1058">
        <f t="shared" si="2702"/>
        <v>0</v>
      </c>
      <c r="EX385" s="1058">
        <f t="shared" si="2703"/>
        <v>0</v>
      </c>
      <c r="EY385" s="1058">
        <f t="shared" si="2704"/>
        <v>0</v>
      </c>
      <c r="EZ385" s="1058">
        <f t="shared" si="2705"/>
        <v>0</v>
      </c>
      <c r="FA385" s="1058">
        <f t="shared" si="2706"/>
        <v>0</v>
      </c>
      <c r="FB385" s="1058">
        <f t="shared" si="2707"/>
        <v>0</v>
      </c>
      <c r="FC385" s="1058">
        <f t="shared" si="2708"/>
        <v>0</v>
      </c>
      <c r="FD385" s="1058">
        <f t="shared" si="2709"/>
        <v>0</v>
      </c>
      <c r="FE385" s="1058">
        <f t="shared" si="2710"/>
        <v>0</v>
      </c>
      <c r="FF385" s="1058">
        <f t="shared" si="2711"/>
        <v>0</v>
      </c>
      <c r="FG385" s="1058">
        <f t="shared" si="2712"/>
        <v>0</v>
      </c>
      <c r="FH385" s="1058">
        <f t="shared" si="2713"/>
        <v>0</v>
      </c>
      <c r="FI385" s="1058">
        <f t="shared" si="2714"/>
        <v>0</v>
      </c>
      <c r="FJ385" s="1058">
        <f t="shared" si="2715"/>
        <v>0</v>
      </c>
      <c r="FK385" s="1058">
        <f t="shared" si="2716"/>
        <v>0</v>
      </c>
      <c r="FL385" s="1058">
        <f t="shared" si="2717"/>
        <v>0</v>
      </c>
      <c r="FM385" s="1058">
        <f t="shared" si="2718"/>
        <v>0</v>
      </c>
      <c r="FN385" s="1058">
        <f t="shared" si="2719"/>
        <v>0</v>
      </c>
      <c r="FO385" s="1059">
        <f t="shared" si="2720"/>
        <v>0</v>
      </c>
      <c r="FP385" s="1058">
        <f t="shared" si="2721"/>
        <v>0</v>
      </c>
      <c r="FQ385" s="1058">
        <f t="shared" si="2722"/>
        <v>0</v>
      </c>
      <c r="FR385" s="1058">
        <f t="shared" si="2723"/>
        <v>0</v>
      </c>
      <c r="FS385" s="1058">
        <f t="shared" si="2724"/>
        <v>0</v>
      </c>
      <c r="FT385" s="1058">
        <f t="shared" si="2725"/>
        <v>0</v>
      </c>
      <c r="FU385" s="1058">
        <f t="shared" si="2726"/>
        <v>0</v>
      </c>
      <c r="FV385" s="1058">
        <f t="shared" si="2727"/>
        <v>0</v>
      </c>
      <c r="FW385" s="1058">
        <f t="shared" si="2728"/>
        <v>0</v>
      </c>
      <c r="FX385" s="1058">
        <f t="shared" si="2729"/>
        <v>0</v>
      </c>
      <c r="FY385" s="1058">
        <f t="shared" si="2730"/>
        <v>0</v>
      </c>
      <c r="FZ385" s="1058">
        <f t="shared" si="2731"/>
        <v>0</v>
      </c>
      <c r="GA385" s="1058">
        <f t="shared" si="2732"/>
        <v>0</v>
      </c>
      <c r="GB385" s="1058">
        <f t="shared" si="2733"/>
        <v>0</v>
      </c>
      <c r="GC385" s="1058">
        <f t="shared" si="2734"/>
        <v>0</v>
      </c>
      <c r="GE385" s="1058">
        <v>0</v>
      </c>
      <c r="GF385" s="1058">
        <v>0</v>
      </c>
      <c r="GG385" s="424"/>
      <c r="GH385" s="424"/>
      <c r="GI385" s="424"/>
      <c r="GJ385" s="424"/>
      <c r="GL385" s="559"/>
      <c r="GM385" s="559"/>
      <c r="GN385" s="9"/>
      <c r="GO385" s="17"/>
      <c r="GP385" s="17"/>
      <c r="GQ385" s="406"/>
      <c r="GR385" s="406"/>
    </row>
    <row r="386" spans="1:200" ht="24.75" customHeight="1" x14ac:dyDescent="0.45">
      <c r="A386" s="424"/>
      <c r="B386" s="957"/>
      <c r="C386" s="958"/>
      <c r="D386" s="867"/>
      <c r="E386" s="612"/>
      <c r="F386" s="612"/>
      <c r="G386" s="606"/>
      <c r="H386" s="606"/>
      <c r="I386" s="606"/>
      <c r="J386" s="747"/>
      <c r="K386" s="606"/>
      <c r="L386" s="71"/>
      <c r="M386" s="608"/>
      <c r="N386" s="70"/>
      <c r="O386" s="852"/>
      <c r="P386" s="866"/>
      <c r="Q386" s="852"/>
      <c r="R386" s="866"/>
      <c r="S386" s="852"/>
      <c r="T386" s="866"/>
      <c r="U386" s="867"/>
      <c r="V386" s="866"/>
      <c r="W386" s="867"/>
      <c r="X386" s="852"/>
      <c r="Y386" s="852"/>
      <c r="Z386" s="866"/>
      <c r="AA386" s="867"/>
      <c r="AB386" s="866"/>
      <c r="AC386" s="852"/>
      <c r="AD386" s="866"/>
      <c r="AE386" s="855"/>
      <c r="AF386" s="866"/>
      <c r="AG386" s="867"/>
      <c r="AH386" s="866"/>
      <c r="AI386" s="867"/>
      <c r="AJ386" s="866"/>
      <c r="AK386" s="867"/>
      <c r="AL386" s="866"/>
      <c r="AM386" s="852"/>
      <c r="AN386" s="866"/>
      <c r="AO386" s="867"/>
      <c r="AP386" s="866"/>
      <c r="AQ386" s="852"/>
      <c r="AR386" s="866"/>
      <c r="AS386" s="852"/>
      <c r="AT386" s="866"/>
      <c r="AU386" s="867"/>
      <c r="AV386" s="866"/>
      <c r="AW386" s="867"/>
      <c r="AX386" s="866"/>
      <c r="AY386" s="867"/>
      <c r="AZ386" s="866"/>
      <c r="BA386" s="867"/>
      <c r="BB386" s="866"/>
      <c r="BC386" s="867"/>
      <c r="BD386" s="866"/>
      <c r="BE386" s="867"/>
      <c r="BF386" s="867"/>
      <c r="BG386" s="867"/>
      <c r="BH386" s="84"/>
      <c r="BI386" s="424"/>
      <c r="BJ386" s="424"/>
      <c r="BK386" s="424"/>
      <c r="BL386" s="424"/>
      <c r="BM386" s="424"/>
      <c r="BN386" s="957"/>
      <c r="BO386" s="958"/>
      <c r="BP386" s="867"/>
      <c r="BQ386" s="612"/>
      <c r="BR386" s="612"/>
      <c r="BS386" s="606"/>
      <c r="BT386" s="606"/>
      <c r="BU386" s="606"/>
      <c r="BV386" s="747"/>
      <c r="BW386" s="749"/>
      <c r="BX386" s="71"/>
      <c r="BY386" s="608"/>
      <c r="BZ386" s="70"/>
      <c r="CA386" s="767"/>
      <c r="CB386" s="796"/>
      <c r="CC386" s="767"/>
      <c r="CD386" s="796"/>
      <c r="CE386" s="767"/>
      <c r="CF386" s="780"/>
      <c r="CG386" s="612"/>
      <c r="CH386" s="780"/>
      <c r="CI386" s="612"/>
      <c r="CJ386" s="612"/>
      <c r="CK386" s="767"/>
      <c r="CL386" s="780"/>
      <c r="CM386" s="612"/>
      <c r="CN386" s="780"/>
      <c r="CO386" s="767"/>
      <c r="CP386" s="780"/>
      <c r="CQ386" s="770"/>
      <c r="CR386" s="780"/>
      <c r="CS386" s="612"/>
      <c r="CT386" s="780"/>
      <c r="CU386" s="612"/>
      <c r="CV386" s="780"/>
      <c r="CW386" s="612"/>
      <c r="CX386" s="780"/>
      <c r="CY386" s="767"/>
      <c r="CZ386" s="780"/>
      <c r="DA386" s="612"/>
      <c r="DB386" s="780"/>
      <c r="DC386" s="767"/>
      <c r="DD386" s="780"/>
      <c r="DE386" s="612"/>
      <c r="DF386" s="780"/>
      <c r="DG386" s="612"/>
      <c r="DH386" s="780"/>
      <c r="DI386" s="612"/>
      <c r="DJ386" s="780"/>
      <c r="DK386" s="612"/>
      <c r="DL386" s="780"/>
      <c r="DM386" s="612"/>
      <c r="DN386" s="780"/>
      <c r="DO386" s="612"/>
      <c r="DP386" s="780"/>
      <c r="DQ386" s="612"/>
      <c r="DR386" s="612"/>
      <c r="DS386" s="612"/>
      <c r="DT386" s="84"/>
      <c r="DU386" s="424"/>
      <c r="DV386" s="424"/>
      <c r="DW386" s="424"/>
      <c r="DX386" s="424"/>
      <c r="DY386" s="424"/>
      <c r="DZ386" s="971"/>
      <c r="EA386" s="972"/>
      <c r="EB386" s="611"/>
      <c r="EC386" s="424"/>
      <c r="ED386" s="424"/>
      <c r="EE386" s="424"/>
      <c r="EF386" s="424"/>
      <c r="EG386" s="424"/>
      <c r="EH386" s="424"/>
      <c r="EI386" s="424"/>
      <c r="EJ386" s="429">
        <f t="shared" si="2689"/>
        <v>0</v>
      </c>
      <c r="EK386" s="429">
        <f t="shared" si="2690"/>
        <v>0</v>
      </c>
      <c r="EL386" s="429">
        <f t="shared" si="2691"/>
        <v>0</v>
      </c>
      <c r="EM386" s="1058">
        <f t="shared" si="2692"/>
        <v>0</v>
      </c>
      <c r="EN386" s="1058">
        <f t="shared" si="2693"/>
        <v>0</v>
      </c>
      <c r="EO386" s="1058">
        <f t="shared" si="2694"/>
        <v>0</v>
      </c>
      <c r="EP386" s="1058">
        <f t="shared" si="2695"/>
        <v>0</v>
      </c>
      <c r="EQ386" s="1058">
        <f t="shared" si="2696"/>
        <v>0</v>
      </c>
      <c r="ER386" s="1058">
        <f t="shared" si="2697"/>
        <v>0</v>
      </c>
      <c r="ES386" s="1058">
        <f t="shared" si="2698"/>
        <v>0</v>
      </c>
      <c r="ET386" s="1058">
        <f t="shared" si="2699"/>
        <v>0</v>
      </c>
      <c r="EU386" s="1058">
        <f t="shared" si="2700"/>
        <v>0</v>
      </c>
      <c r="EV386" s="1058">
        <f t="shared" si="2701"/>
        <v>0</v>
      </c>
      <c r="EW386" s="1058">
        <f t="shared" si="2702"/>
        <v>0</v>
      </c>
      <c r="EX386" s="1058">
        <f t="shared" si="2703"/>
        <v>0</v>
      </c>
      <c r="EY386" s="1058">
        <f t="shared" si="2704"/>
        <v>0</v>
      </c>
      <c r="EZ386" s="1058">
        <f t="shared" si="2705"/>
        <v>0</v>
      </c>
      <c r="FA386" s="1058">
        <f t="shared" si="2706"/>
        <v>0</v>
      </c>
      <c r="FB386" s="1058">
        <f t="shared" si="2707"/>
        <v>0</v>
      </c>
      <c r="FC386" s="1058">
        <f t="shared" si="2708"/>
        <v>0</v>
      </c>
      <c r="FD386" s="1058">
        <f t="shared" si="2709"/>
        <v>0</v>
      </c>
      <c r="FE386" s="1058">
        <f t="shared" si="2710"/>
        <v>0</v>
      </c>
      <c r="FF386" s="1058">
        <f t="shared" si="2711"/>
        <v>0</v>
      </c>
      <c r="FG386" s="1058">
        <f t="shared" si="2712"/>
        <v>0</v>
      </c>
      <c r="FH386" s="1058">
        <f t="shared" si="2713"/>
        <v>0</v>
      </c>
      <c r="FI386" s="1058">
        <f t="shared" si="2714"/>
        <v>0</v>
      </c>
      <c r="FJ386" s="1058">
        <f t="shared" si="2715"/>
        <v>0</v>
      </c>
      <c r="FK386" s="1058">
        <f t="shared" si="2716"/>
        <v>0</v>
      </c>
      <c r="FL386" s="1058">
        <f t="shared" si="2717"/>
        <v>0</v>
      </c>
      <c r="FM386" s="1058">
        <f t="shared" si="2718"/>
        <v>0</v>
      </c>
      <c r="FN386" s="1058">
        <f t="shared" si="2719"/>
        <v>0</v>
      </c>
      <c r="FO386" s="1059">
        <f t="shared" si="2720"/>
        <v>0</v>
      </c>
      <c r="FP386" s="1058">
        <f t="shared" si="2721"/>
        <v>0</v>
      </c>
      <c r="FQ386" s="1058">
        <f t="shared" si="2722"/>
        <v>0</v>
      </c>
      <c r="FR386" s="1058">
        <f t="shared" si="2723"/>
        <v>0</v>
      </c>
      <c r="FS386" s="1058">
        <f t="shared" si="2724"/>
        <v>0</v>
      </c>
      <c r="FT386" s="1058">
        <f t="shared" si="2725"/>
        <v>0</v>
      </c>
      <c r="FU386" s="1058">
        <f t="shared" si="2726"/>
        <v>0</v>
      </c>
      <c r="FV386" s="1058">
        <f t="shared" si="2727"/>
        <v>0</v>
      </c>
      <c r="FW386" s="1058">
        <f t="shared" si="2728"/>
        <v>0</v>
      </c>
      <c r="FX386" s="1058">
        <f t="shared" si="2729"/>
        <v>0</v>
      </c>
      <c r="FY386" s="1058">
        <f t="shared" si="2730"/>
        <v>0</v>
      </c>
      <c r="FZ386" s="1058">
        <f t="shared" si="2731"/>
        <v>0</v>
      </c>
      <c r="GA386" s="1058">
        <f t="shared" si="2732"/>
        <v>0</v>
      </c>
      <c r="GB386" s="1058">
        <f t="shared" si="2733"/>
        <v>0</v>
      </c>
      <c r="GC386" s="1058">
        <f t="shared" si="2734"/>
        <v>0</v>
      </c>
      <c r="GE386" s="1058">
        <v>0</v>
      </c>
      <c r="GF386" s="1058">
        <v>0</v>
      </c>
      <c r="GG386" s="424"/>
      <c r="GH386" s="424"/>
      <c r="GI386" s="424"/>
      <c r="GJ386" s="424"/>
      <c r="GL386" s="559"/>
      <c r="GM386" s="559"/>
      <c r="GN386" s="9"/>
      <c r="GO386" s="17"/>
      <c r="GP386" s="17"/>
      <c r="GQ386" s="406"/>
      <c r="GR386" s="406"/>
    </row>
    <row r="387" spans="1:200" ht="24.75" customHeight="1" x14ac:dyDescent="0.45">
      <c r="A387" s="424">
        <v>27</v>
      </c>
      <c r="B387" s="969" t="s">
        <v>676</v>
      </c>
      <c r="C387" s="975" t="s">
        <v>660</v>
      </c>
      <c r="D387" s="927">
        <v>1</v>
      </c>
      <c r="E387" s="424"/>
      <c r="F387" s="424"/>
      <c r="G387" s="424"/>
      <c r="H387" s="424"/>
      <c r="I387" s="424"/>
      <c r="J387" s="541"/>
      <c r="K387" s="424"/>
      <c r="L387" s="425">
        <f t="shared" ref="L387:N387" si="3147">SUM(L388:L399)</f>
        <v>176</v>
      </c>
      <c r="M387" s="425">
        <f t="shared" si="3147"/>
        <v>120</v>
      </c>
      <c r="N387" s="425">
        <f t="shared" si="3147"/>
        <v>2</v>
      </c>
      <c r="O387" s="765">
        <f>SUM(O388:O399)</f>
        <v>2</v>
      </c>
      <c r="P387" s="766">
        <f t="shared" ref="P387" si="3148">SUM(P388:P399)</f>
        <v>38</v>
      </c>
      <c r="Q387" s="765">
        <f t="shared" ref="Q387" si="3149">SUM(Q388:Q399)</f>
        <v>62</v>
      </c>
      <c r="R387" s="766">
        <f t="shared" ref="R387" si="3150">SUM(R388:R399)</f>
        <v>80</v>
      </c>
      <c r="S387" s="765">
        <f t="shared" ref="S387" si="3151">SUM(S388:S399)</f>
        <v>96</v>
      </c>
      <c r="T387" s="766">
        <f t="shared" ref="T387" si="3152">SUM(T388:T399)</f>
        <v>0</v>
      </c>
      <c r="U387" s="766">
        <f t="shared" ref="U387" si="3153">SUM(U388:U399)</f>
        <v>0</v>
      </c>
      <c r="V387" s="766">
        <f t="shared" ref="V387" si="3154">SUM(V388:V399)</f>
        <v>0</v>
      </c>
      <c r="W387" s="766">
        <f t="shared" ref="W387" si="3155">SUM(W388:W399)</f>
        <v>0</v>
      </c>
      <c r="X387" s="765">
        <f t="shared" ref="X387" si="3156">SUM(X388:X399)</f>
        <v>4</v>
      </c>
      <c r="Y387" s="765">
        <f t="shared" ref="Y387" si="3157">SUM(Y388:Y399)</f>
        <v>15.3</v>
      </c>
      <c r="Z387" s="766">
        <f t="shared" ref="Z387" si="3158">SUM(Z388:Z399)</f>
        <v>0</v>
      </c>
      <c r="AA387" s="766">
        <f t="shared" ref="AA387" si="3159">SUM(AA388:AA399)</f>
        <v>0</v>
      </c>
      <c r="AB387" s="766">
        <f t="shared" ref="AB387" si="3160">SUM(AB388:AB399)</f>
        <v>0</v>
      </c>
      <c r="AC387" s="765">
        <f t="shared" ref="AC387" si="3161">SUM(AC388:AC399)</f>
        <v>0</v>
      </c>
      <c r="AD387" s="766">
        <f t="shared" ref="AD387" si="3162">SUM(AD388:AD399)</f>
        <v>2</v>
      </c>
      <c r="AE387" s="765">
        <f t="shared" ref="AE387" si="3163">SUM(AE388:AE399)</f>
        <v>75</v>
      </c>
      <c r="AF387" s="766">
        <f t="shared" ref="AF387" si="3164">SUM(AF388:AF399)</f>
        <v>1</v>
      </c>
      <c r="AG387" s="766">
        <f t="shared" ref="AG387" si="3165">SUM(AG388:AG399)</f>
        <v>144</v>
      </c>
      <c r="AH387" s="766">
        <f t="shared" ref="AH387" si="3166">SUM(AH388:AH399)</f>
        <v>0</v>
      </c>
      <c r="AI387" s="766">
        <f t="shared" ref="AI387" si="3167">SUM(AI388:AI399)</f>
        <v>0</v>
      </c>
      <c r="AJ387" s="766">
        <f t="shared" ref="AJ387" si="3168">SUM(AJ388:AJ399)</f>
        <v>1</v>
      </c>
      <c r="AK387" s="766">
        <f t="shared" ref="AK387" si="3169">SUM(AK388:AK399)</f>
        <v>24.666666666666668</v>
      </c>
      <c r="AL387" s="766">
        <f t="shared" ref="AL387" si="3170">SUM(AL388:AL399)</f>
        <v>1</v>
      </c>
      <c r="AM387" s="765">
        <f t="shared" ref="AM387" si="3171">SUM(AM388:AM399)</f>
        <v>50</v>
      </c>
      <c r="AN387" s="766">
        <f t="shared" ref="AN387" si="3172">SUM(AN388:AN399)</f>
        <v>0</v>
      </c>
      <c r="AO387" s="766">
        <f t="shared" ref="AO387" si="3173">SUM(AO388:AO399)</f>
        <v>0</v>
      </c>
      <c r="AP387" s="766">
        <f t="shared" ref="AP387" si="3174">SUM(AP388:AP399)</f>
        <v>0</v>
      </c>
      <c r="AQ387" s="765">
        <f t="shared" ref="AQ387" si="3175">SUM(AQ388:AQ399)</f>
        <v>0</v>
      </c>
      <c r="AR387" s="766">
        <f t="shared" ref="AR387" si="3176">SUM(AR388:AR399)</f>
        <v>1</v>
      </c>
      <c r="AS387" s="765">
        <f t="shared" ref="AS387" si="3177">SUM(AS388:AS399)</f>
        <v>6</v>
      </c>
      <c r="AT387" s="766">
        <f t="shared" ref="AT387" si="3178">SUM(AT388:AT399)</f>
        <v>1</v>
      </c>
      <c r="AU387" s="766">
        <f t="shared" ref="AU387" si="3179">SUM(AU388:AU399)</f>
        <v>8.3333333333333339</v>
      </c>
      <c r="AV387" s="766">
        <f t="shared" ref="AV387" si="3180">SUM(AV388:AV399)</f>
        <v>0</v>
      </c>
      <c r="AW387" s="766">
        <f t="shared" ref="AW387" si="3181">SUM(AW388:AW399)</f>
        <v>0</v>
      </c>
      <c r="AX387" s="766">
        <f t="shared" ref="AX387" si="3182">SUM(AX388:AX399)</f>
        <v>2</v>
      </c>
      <c r="AY387" s="766">
        <f t="shared" ref="AY387" si="3183">SUM(AY388:AY399)</f>
        <v>28.333333333333336</v>
      </c>
      <c r="AZ387" s="766">
        <f t="shared" ref="AZ387" si="3184">SUM(AZ388:AZ399)</f>
        <v>0</v>
      </c>
      <c r="BA387" s="766">
        <f t="shared" ref="BA387" si="3185">SUM(BA388:BA399)</f>
        <v>0</v>
      </c>
      <c r="BB387" s="766">
        <f t="shared" ref="BB387" si="3186">SUM(BB388:BB399)</f>
        <v>0</v>
      </c>
      <c r="BC387" s="766">
        <f t="shared" ref="BC387" si="3187">SUM(BC388:BC399)</f>
        <v>0</v>
      </c>
      <c r="BD387" s="766">
        <f t="shared" ref="BD387" si="3188">SUM(BD388:BD399)</f>
        <v>0</v>
      </c>
      <c r="BE387" s="766">
        <f t="shared" ref="BE387" si="3189">SUM(BE388:BE399)</f>
        <v>0</v>
      </c>
      <c r="BF387" s="766">
        <f>SUM(BF388:BF399)</f>
        <v>515.63333333333333</v>
      </c>
      <c r="BG387" s="766">
        <f>SUM(BG388:BG399)</f>
        <v>198.33333333333334</v>
      </c>
      <c r="BH387" s="425"/>
      <c r="BI387" s="424"/>
      <c r="BJ387" s="49"/>
      <c r="BK387" s="49"/>
      <c r="BL387" s="49"/>
      <c r="BM387" s="424">
        <v>27</v>
      </c>
      <c r="BN387" s="969" t="s">
        <v>676</v>
      </c>
      <c r="BO387" s="975" t="s">
        <v>660</v>
      </c>
      <c r="BP387" s="927">
        <v>1</v>
      </c>
      <c r="BQ387" s="424"/>
      <c r="BR387" s="424"/>
      <c r="BS387" s="424"/>
      <c r="BT387" s="424"/>
      <c r="BU387" s="424"/>
      <c r="BV387" s="541"/>
      <c r="BW387" s="541"/>
      <c r="BX387" s="425">
        <f t="shared" ref="BX387:BZ387" si="3190">SUM(BX388:BX399)</f>
        <v>242</v>
      </c>
      <c r="BY387" s="425">
        <f t="shared" si="3190"/>
        <v>226</v>
      </c>
      <c r="BZ387" s="425">
        <f t="shared" si="3190"/>
        <v>42</v>
      </c>
      <c r="CA387" s="765">
        <f>SUM(CA388:CA399)</f>
        <v>42</v>
      </c>
      <c r="CB387" s="765">
        <f t="shared" ref="CB387" si="3191">SUM(CB388:CB399)</f>
        <v>54</v>
      </c>
      <c r="CC387" s="765">
        <f t="shared" ref="CC387" si="3192">SUM(CC388:CC399)</f>
        <v>54</v>
      </c>
      <c r="CD387" s="765">
        <f t="shared" ref="CD387" si="3193">SUM(CD388:CD399)</f>
        <v>130</v>
      </c>
      <c r="CE387" s="765">
        <f t="shared" ref="CE387" si="3194">SUM(CE388:CE399)</f>
        <v>130</v>
      </c>
      <c r="CF387" s="766">
        <f t="shared" ref="CF387" si="3195">SUM(CF388:CF399)</f>
        <v>0</v>
      </c>
      <c r="CG387" s="766">
        <f t="shared" ref="CG387" si="3196">SUM(CG388:CG399)</f>
        <v>0</v>
      </c>
      <c r="CH387" s="766">
        <f t="shared" ref="CH387" si="3197">SUM(CH388:CH399)</f>
        <v>0</v>
      </c>
      <c r="CI387" s="766">
        <f t="shared" ref="CI387" si="3198">SUM(CI388:CI399)</f>
        <v>0</v>
      </c>
      <c r="CJ387" s="766">
        <f t="shared" ref="CJ387" si="3199">SUM(CJ388:CJ399)</f>
        <v>2</v>
      </c>
      <c r="CK387" s="765">
        <f t="shared" ref="CK387" si="3200">SUM(CK388:CK399)</f>
        <v>12.1</v>
      </c>
      <c r="CL387" s="766">
        <f t="shared" ref="CL387" si="3201">SUM(CL388:CL399)</f>
        <v>0</v>
      </c>
      <c r="CM387" s="766">
        <f t="shared" ref="CM387" si="3202">SUM(CM388:CM399)</f>
        <v>0</v>
      </c>
      <c r="CN387" s="766">
        <f t="shared" ref="CN387" si="3203">SUM(CN388:CN399)</f>
        <v>0</v>
      </c>
      <c r="CO387" s="765">
        <f t="shared" ref="CO387" si="3204">SUM(CO388:CO399)</f>
        <v>0</v>
      </c>
      <c r="CP387" s="766">
        <f t="shared" ref="CP387" si="3205">SUM(CP388:CP399)</f>
        <v>2</v>
      </c>
      <c r="CQ387" s="765">
        <f t="shared" ref="CQ387" si="3206">SUM(CQ388:CQ399)</f>
        <v>75</v>
      </c>
      <c r="CR387" s="766">
        <f t="shared" ref="CR387" si="3207">SUM(CR388:CR399)</f>
        <v>0</v>
      </c>
      <c r="CS387" s="766">
        <f t="shared" ref="CS387" si="3208">SUM(CS388:CS399)</f>
        <v>0</v>
      </c>
      <c r="CT387" s="766">
        <f t="shared" ref="CT387" si="3209">SUM(CT388:CT399)</f>
        <v>0</v>
      </c>
      <c r="CU387" s="766">
        <f t="shared" ref="CU387" si="3210">SUM(CU388:CU399)</f>
        <v>0</v>
      </c>
      <c r="CV387" s="766">
        <f t="shared" ref="CV387" si="3211">SUM(CV388:CV399)</f>
        <v>0</v>
      </c>
      <c r="CW387" s="766">
        <f t="shared" ref="CW387" si="3212">SUM(CW388:CW399)</f>
        <v>0</v>
      </c>
      <c r="CX387" s="766">
        <f t="shared" ref="CX387" si="3213">SUM(CX388:CX399)</f>
        <v>1</v>
      </c>
      <c r="CY387" s="765">
        <f t="shared" ref="CY387" si="3214">SUM(CY388:CY399)</f>
        <v>50</v>
      </c>
      <c r="CZ387" s="766">
        <f t="shared" ref="CZ387" si="3215">SUM(CZ388:CZ399)</f>
        <v>0</v>
      </c>
      <c r="DA387" s="766">
        <f t="shared" ref="DA387" si="3216">SUM(DA388:DA399)</f>
        <v>0</v>
      </c>
      <c r="DB387" s="766">
        <f t="shared" ref="DB387" si="3217">SUM(DB388:DB399)</f>
        <v>0</v>
      </c>
      <c r="DC387" s="765">
        <f t="shared" ref="DC387" si="3218">SUM(DC388:DC399)</f>
        <v>0</v>
      </c>
      <c r="DD387" s="766">
        <f t="shared" ref="DD387" si="3219">SUM(DD388:DD399)</f>
        <v>1</v>
      </c>
      <c r="DE387" s="766">
        <f>SUM(DE388:DE399)</f>
        <v>6</v>
      </c>
      <c r="DF387" s="766">
        <f t="shared" ref="DF387" si="3220">SUM(DF388:DF399)</f>
        <v>0</v>
      </c>
      <c r="DG387" s="766">
        <f t="shared" ref="DG387" si="3221">SUM(DG388:DG399)</f>
        <v>0</v>
      </c>
      <c r="DH387" s="766">
        <f t="shared" ref="DH387" si="3222">SUM(DH388:DH399)</f>
        <v>0</v>
      </c>
      <c r="DI387" s="766">
        <f t="shared" ref="DI387" si="3223">SUM(DI388:DI399)</f>
        <v>0</v>
      </c>
      <c r="DJ387" s="766">
        <f t="shared" ref="DJ387" si="3224">SUM(DJ388:DJ399)</f>
        <v>1</v>
      </c>
      <c r="DK387" s="766">
        <f t="shared" ref="DK387" si="3225">SUM(DK388:DK399)</f>
        <v>8</v>
      </c>
      <c r="DL387" s="766">
        <f t="shared" ref="DL387" si="3226">SUM(DL388:DL399)</f>
        <v>0</v>
      </c>
      <c r="DM387" s="766">
        <f t="shared" ref="DM387" si="3227">SUM(DM388:DM399)</f>
        <v>0</v>
      </c>
      <c r="DN387" s="766">
        <f t="shared" ref="DN387" si="3228">SUM(DN388:DN399)</f>
        <v>0</v>
      </c>
      <c r="DO387" s="766">
        <f>SUM(DO388:DO399)</f>
        <v>0</v>
      </c>
      <c r="DP387" s="766">
        <f t="shared" ref="DP387" si="3229">SUM(DP388:DP399)</f>
        <v>0</v>
      </c>
      <c r="DQ387" s="766">
        <f t="shared" ref="DQ387" si="3230">SUM(DQ388:DQ399)</f>
        <v>0</v>
      </c>
      <c r="DR387" s="766">
        <f>SUM(DR388:DR399)</f>
        <v>379.1</v>
      </c>
      <c r="DS387" s="766">
        <f>SUM(DS388:DS399)</f>
        <v>242</v>
      </c>
      <c r="DT387" s="425"/>
      <c r="DU387" s="424"/>
      <c r="DV387" s="424"/>
      <c r="DW387" s="424"/>
      <c r="DX387" s="424"/>
      <c r="DY387" s="424">
        <v>27</v>
      </c>
      <c r="DZ387" s="969" t="s">
        <v>676</v>
      </c>
      <c r="EA387" s="975" t="s">
        <v>660</v>
      </c>
      <c r="EB387" s="927">
        <v>1</v>
      </c>
      <c r="EC387" s="424"/>
      <c r="ED387" s="424"/>
      <c r="EE387" s="424"/>
      <c r="EF387" s="424"/>
      <c r="EG387" s="424"/>
      <c r="EH387" s="424"/>
      <c r="EI387" s="424"/>
      <c r="EJ387" s="429">
        <f t="shared" si="2689"/>
        <v>418</v>
      </c>
      <c r="EK387" s="429">
        <f t="shared" si="2690"/>
        <v>346</v>
      </c>
      <c r="EL387" s="429">
        <f t="shared" si="2691"/>
        <v>44</v>
      </c>
      <c r="EM387" s="1058">
        <f t="shared" si="2692"/>
        <v>44</v>
      </c>
      <c r="EN387" s="1058">
        <f t="shared" si="2693"/>
        <v>92</v>
      </c>
      <c r="EO387" s="1058">
        <f t="shared" si="2694"/>
        <v>116</v>
      </c>
      <c r="EP387" s="1058">
        <f t="shared" si="2695"/>
        <v>210</v>
      </c>
      <c r="EQ387" s="1058">
        <f t="shared" si="2696"/>
        <v>226</v>
      </c>
      <c r="ER387" s="1058">
        <f t="shared" si="2697"/>
        <v>0</v>
      </c>
      <c r="ES387" s="1058">
        <f t="shared" si="2698"/>
        <v>0</v>
      </c>
      <c r="ET387" s="1058">
        <f t="shared" si="2699"/>
        <v>0</v>
      </c>
      <c r="EU387" s="1058">
        <f t="shared" si="2700"/>
        <v>0</v>
      </c>
      <c r="EV387" s="1058">
        <f t="shared" si="2701"/>
        <v>6</v>
      </c>
      <c r="EW387" s="1058">
        <f t="shared" si="2702"/>
        <v>27.4</v>
      </c>
      <c r="EX387" s="1058">
        <f t="shared" si="2703"/>
        <v>0</v>
      </c>
      <c r="EY387" s="1058">
        <f t="shared" si="2704"/>
        <v>0</v>
      </c>
      <c r="EZ387" s="1058">
        <f t="shared" si="2705"/>
        <v>0</v>
      </c>
      <c r="FA387" s="1058">
        <f t="shared" si="2706"/>
        <v>0</v>
      </c>
      <c r="FB387" s="1058">
        <f t="shared" si="2707"/>
        <v>4</v>
      </c>
      <c r="FC387" s="1058">
        <f t="shared" si="2708"/>
        <v>150</v>
      </c>
      <c r="FD387" s="1058">
        <f t="shared" si="2709"/>
        <v>1</v>
      </c>
      <c r="FE387" s="1058">
        <f t="shared" si="2710"/>
        <v>144</v>
      </c>
      <c r="FF387" s="1058">
        <f t="shared" si="2711"/>
        <v>0</v>
      </c>
      <c r="FG387" s="1058">
        <f t="shared" si="2712"/>
        <v>0</v>
      </c>
      <c r="FH387" s="1058">
        <f t="shared" si="2713"/>
        <v>1</v>
      </c>
      <c r="FI387" s="1058">
        <f t="shared" si="2714"/>
        <v>24.666666666666668</v>
      </c>
      <c r="FJ387" s="1058">
        <f t="shared" si="2715"/>
        <v>2</v>
      </c>
      <c r="FK387" s="1058">
        <f t="shared" si="2716"/>
        <v>100</v>
      </c>
      <c r="FL387" s="1058">
        <f t="shared" si="2717"/>
        <v>0</v>
      </c>
      <c r="FM387" s="1058">
        <f t="shared" si="2718"/>
        <v>0</v>
      </c>
      <c r="FN387" s="1058">
        <f t="shared" si="2719"/>
        <v>0</v>
      </c>
      <c r="FO387" s="1059">
        <f t="shared" si="2720"/>
        <v>0</v>
      </c>
      <c r="FP387" s="1058">
        <f t="shared" si="2721"/>
        <v>2</v>
      </c>
      <c r="FQ387" s="1058">
        <f t="shared" si="2722"/>
        <v>12</v>
      </c>
      <c r="FR387" s="1058">
        <f t="shared" si="2723"/>
        <v>1</v>
      </c>
      <c r="FS387" s="1058">
        <f t="shared" si="2724"/>
        <v>8.3333333333333339</v>
      </c>
      <c r="FT387" s="1058">
        <f t="shared" si="2725"/>
        <v>0</v>
      </c>
      <c r="FU387" s="1058">
        <f t="shared" si="2726"/>
        <v>0</v>
      </c>
      <c r="FV387" s="1058">
        <f t="shared" si="2727"/>
        <v>3</v>
      </c>
      <c r="FW387" s="1058">
        <f t="shared" si="2728"/>
        <v>36.333333333333336</v>
      </c>
      <c r="FX387" s="1058">
        <f t="shared" si="2729"/>
        <v>0</v>
      </c>
      <c r="FY387" s="1058">
        <f t="shared" si="2730"/>
        <v>0</v>
      </c>
      <c r="FZ387" s="1058">
        <f t="shared" si="2731"/>
        <v>0</v>
      </c>
      <c r="GA387" s="1058">
        <f t="shared" si="2732"/>
        <v>0</v>
      </c>
      <c r="GB387" s="1058">
        <f t="shared" si="2733"/>
        <v>0</v>
      </c>
      <c r="GC387" s="1058">
        <f t="shared" si="2734"/>
        <v>0</v>
      </c>
      <c r="GE387" s="1058">
        <v>894.73333333333335</v>
      </c>
      <c r="GF387" s="1058">
        <v>440.33333333333337</v>
      </c>
      <c r="GG387" s="424"/>
      <c r="GH387" s="424"/>
      <c r="GI387" s="424"/>
      <c r="GJ387" s="424"/>
      <c r="GL387" s="559">
        <v>700</v>
      </c>
      <c r="GM387" s="559">
        <v>150</v>
      </c>
      <c r="GN387" s="467" t="s">
        <v>676</v>
      </c>
      <c r="GO387" s="463" t="s">
        <v>654</v>
      </c>
      <c r="GP387" s="463">
        <v>1</v>
      </c>
      <c r="GQ387" s="406"/>
      <c r="GR387" s="406"/>
    </row>
    <row r="388" spans="1:200" ht="24.75" customHeight="1" x14ac:dyDescent="0.45">
      <c r="A388" s="424"/>
      <c r="B388" s="951" t="s">
        <v>148</v>
      </c>
      <c r="C388" s="952" t="s">
        <v>183</v>
      </c>
      <c r="D388" s="929" t="s">
        <v>24</v>
      </c>
      <c r="E388" s="593" t="s">
        <v>323</v>
      </c>
      <c r="F388" s="593" t="s">
        <v>267</v>
      </c>
      <c r="G388" s="593">
        <v>5</v>
      </c>
      <c r="H388" s="593">
        <v>25</v>
      </c>
      <c r="I388" s="593">
        <v>1</v>
      </c>
      <c r="J388" s="660">
        <v>1</v>
      </c>
      <c r="K388" s="593">
        <f t="shared" ref="K388" si="3231">SUM(J388)*2</f>
        <v>2</v>
      </c>
      <c r="L388" s="629">
        <v>80</v>
      </c>
      <c r="M388" s="594">
        <f t="shared" ref="M388" si="3232">SUM(N388+P388+R388+T388+V388)</f>
        <v>50</v>
      </c>
      <c r="N388" s="595"/>
      <c r="O388" s="852"/>
      <c r="P388" s="853">
        <v>14</v>
      </c>
      <c r="Q388" s="852">
        <f t="shared" ref="Q388:Q393" si="3233">P388*J388</f>
        <v>14</v>
      </c>
      <c r="R388" s="853">
        <v>36</v>
      </c>
      <c r="S388" s="852">
        <f>SUM(R388)*J388</f>
        <v>36</v>
      </c>
      <c r="T388" s="853"/>
      <c r="U388" s="854">
        <f>SUM(T388)*K388</f>
        <v>0</v>
      </c>
      <c r="V388" s="853"/>
      <c r="W388" s="854">
        <f>SUM(V388)*J388*5</f>
        <v>0</v>
      </c>
      <c r="X388" s="852">
        <f>SUM(J388*AX388*2+K388*AZ388*2)</f>
        <v>0</v>
      </c>
      <c r="Y388" s="852">
        <f t="shared" ref="Y388" si="3234">L388*J388*0.05</f>
        <v>4</v>
      </c>
      <c r="Z388" s="853"/>
      <c r="AA388" s="854"/>
      <c r="AB388" s="853"/>
      <c r="AC388" s="852">
        <f t="shared" ref="AC388" si="3235">SUM(AB388)*3*H388/5</f>
        <v>0</v>
      </c>
      <c r="AD388" s="853"/>
      <c r="AE388" s="855">
        <f>SUM(AD388*H388*(30+4))</f>
        <v>0</v>
      </c>
      <c r="AF388" s="853"/>
      <c r="AG388" s="854">
        <f>SUM(AF388*H388*3)</f>
        <v>0</v>
      </c>
      <c r="AH388" s="854"/>
      <c r="AI388" s="854">
        <f>SUM(AH388*H388/3)</f>
        <v>0</v>
      </c>
      <c r="AJ388" s="853"/>
      <c r="AK388" s="854">
        <f>SUM(AJ388*H388*2/3)</f>
        <v>0</v>
      </c>
      <c r="AL388" s="853">
        <v>1</v>
      </c>
      <c r="AM388" s="852">
        <f t="shared" ref="AM388" si="3236">SUM(AL388*H388*2)</f>
        <v>50</v>
      </c>
      <c r="AN388" s="853"/>
      <c r="AO388" s="854">
        <f>SUM(AN388*J388*2)</f>
        <v>0</v>
      </c>
      <c r="AP388" s="853"/>
      <c r="AQ388" s="852">
        <f>SUM(AP388*H388*2)</f>
        <v>0</v>
      </c>
      <c r="AR388" s="853"/>
      <c r="AS388" s="852">
        <f>SUM(J388*AR388*6)</f>
        <v>0</v>
      </c>
      <c r="AT388" s="853">
        <v>1</v>
      </c>
      <c r="AU388" s="854">
        <f t="shared" ref="AU388:AU393" si="3237">AT388*H388/3</f>
        <v>8.3333333333333339</v>
      </c>
      <c r="AV388" s="853"/>
      <c r="AW388" s="854">
        <f t="shared" ref="AW388" si="3238">SUM(J388*AV388*6)</f>
        <v>0</v>
      </c>
      <c r="AX388" s="853"/>
      <c r="AY388" s="854">
        <f>SUM(J388*AX388*8)</f>
        <v>0</v>
      </c>
      <c r="AZ388" s="854"/>
      <c r="BA388" s="854">
        <f>SUM(AZ388*K388*5*6)</f>
        <v>0</v>
      </c>
      <c r="BB388" s="853"/>
      <c r="BC388" s="854">
        <f>SUM(BB388*K388*4*6)</f>
        <v>0</v>
      </c>
      <c r="BD388" s="853"/>
      <c r="BE388" s="854">
        <f t="shared" ref="BE388:BE389" si="3239">SUM(BD388*50)</f>
        <v>0</v>
      </c>
      <c r="BF388" s="854">
        <f t="shared" ref="BF388:BF393" si="3240">O388+Q388+S388+U388+W388+X388+Y388+AA388+AC388+AE388+AG388+AI388+AK388+AM388+AO388+AQ388+AS388+AU388+AW388+AY388+BA388+BC388+BE388</f>
        <v>112.33333333333333</v>
      </c>
      <c r="BG388" s="854">
        <f t="shared" ref="BG388:BG393" si="3241">BC388+BA388+AY388+AW388+AS388+AQ388+X388+W388+U388+S388+Q388+O388</f>
        <v>50</v>
      </c>
      <c r="BH388" s="84"/>
      <c r="BI388" s="424"/>
      <c r="BJ388" s="424"/>
      <c r="BK388" s="424"/>
      <c r="BL388" s="424"/>
      <c r="BM388" s="424"/>
      <c r="BN388" s="951" t="s">
        <v>148</v>
      </c>
      <c r="BO388" s="952" t="s">
        <v>183</v>
      </c>
      <c r="BP388" s="929" t="s">
        <v>24</v>
      </c>
      <c r="BQ388" s="593" t="s">
        <v>323</v>
      </c>
      <c r="BR388" s="593" t="s">
        <v>267</v>
      </c>
      <c r="BS388" s="593">
        <v>6</v>
      </c>
      <c r="BT388" s="593">
        <v>25</v>
      </c>
      <c r="BU388" s="593">
        <v>1</v>
      </c>
      <c r="BV388" s="660">
        <v>1</v>
      </c>
      <c r="BW388" s="660">
        <f>SUM(BV388)*2</f>
        <v>2</v>
      </c>
      <c r="BX388" s="629">
        <v>110</v>
      </c>
      <c r="BY388" s="594">
        <f t="shared" ref="BY388:BY392" si="3242">SUM(BZ388+CB388+CD388+CF388+CH388)</f>
        <v>94</v>
      </c>
      <c r="BZ388" s="595"/>
      <c r="CA388" s="767"/>
      <c r="CB388" s="796">
        <v>16</v>
      </c>
      <c r="CC388" s="767">
        <f t="shared" ref="CC388:CC389" si="3243">CB388*BV388</f>
        <v>16</v>
      </c>
      <c r="CD388" s="796">
        <v>78</v>
      </c>
      <c r="CE388" s="767">
        <f t="shared" ref="CE388" si="3244">SUM(CD388)*BV388</f>
        <v>78</v>
      </c>
      <c r="CF388" s="768"/>
      <c r="CG388" s="769">
        <f t="shared" ref="CG388" si="3245">SUM(CF388)*BW388</f>
        <v>0</v>
      </c>
      <c r="CH388" s="768"/>
      <c r="CI388" s="769">
        <f>SUM(CH388)*BW388</f>
        <v>0</v>
      </c>
      <c r="CJ388" s="769">
        <f>SUM(BV388*DJ388*2+BW388*DL388*2)</f>
        <v>0</v>
      </c>
      <c r="CK388" s="767">
        <f t="shared" ref="CK388" si="3246">BX388*BV388*0.05</f>
        <v>5.5</v>
      </c>
      <c r="CL388" s="768"/>
      <c r="CM388" s="769"/>
      <c r="CN388" s="768"/>
      <c r="CO388" s="767">
        <f>SUM(CN388)*3*BT388/5</f>
        <v>0</v>
      </c>
      <c r="CP388" s="768"/>
      <c r="CQ388" s="770">
        <f>SUM(CP388*BT388*(30+4))</f>
        <v>0</v>
      </c>
      <c r="CR388" s="768"/>
      <c r="CS388" s="769">
        <f t="shared" ref="CS388:CS392" si="3247">SUM(CR388*BT388*3)</f>
        <v>0</v>
      </c>
      <c r="CT388" s="769"/>
      <c r="CU388" s="769">
        <f t="shared" ref="CU388:CU392" si="3248">SUM(CT388*BT388/3)</f>
        <v>0</v>
      </c>
      <c r="CV388" s="768"/>
      <c r="CW388" s="769">
        <f t="shared" ref="CW388" si="3249">SUM(CV388*BT388*2/3)</f>
        <v>0</v>
      </c>
      <c r="CX388" s="768">
        <v>1</v>
      </c>
      <c r="CY388" s="767">
        <f t="shared" ref="CY388" si="3250">SUM(CX388*BT388*2)</f>
        <v>50</v>
      </c>
      <c r="CZ388" s="768"/>
      <c r="DA388" s="769">
        <f>SUM(CZ388*BV388*2)</f>
        <v>0</v>
      </c>
      <c r="DB388" s="768"/>
      <c r="DC388" s="767">
        <f t="shared" ref="DC388:DC389" si="3251">SUM(DB388*BT388*2)</f>
        <v>0</v>
      </c>
      <c r="DD388" s="768">
        <v>1</v>
      </c>
      <c r="DE388" s="769">
        <f>DD388*BV388*6</f>
        <v>6</v>
      </c>
      <c r="DF388" s="768"/>
      <c r="DG388" s="769">
        <f t="shared" ref="DG388:DG392" si="3252">DF388*BT388/3</f>
        <v>0</v>
      </c>
      <c r="DH388" s="768"/>
      <c r="DI388" s="769">
        <f>SUM(BV388*DH388*6)</f>
        <v>0</v>
      </c>
      <c r="DJ388" s="768"/>
      <c r="DK388" s="769">
        <f>SUM(BV388*DJ388*8)</f>
        <v>0</v>
      </c>
      <c r="DL388" s="769"/>
      <c r="DM388" s="769">
        <f t="shared" ref="DM388" si="3253">SUM(DL388*BW388*5*6)</f>
        <v>0</v>
      </c>
      <c r="DN388" s="768"/>
      <c r="DO388" s="769">
        <f t="shared" ref="DO388" si="3254">SUM(DN388*BW388*4*6)</f>
        <v>0</v>
      </c>
      <c r="DP388" s="768"/>
      <c r="DQ388" s="769">
        <f t="shared" ref="DQ388:DQ392" si="3255">SUM(DP388*50)</f>
        <v>0</v>
      </c>
      <c r="DR388" s="769">
        <f t="shared" ref="DR388:DR392" si="3256">CA388+CC388+CE388+CG388+CI388+CJ388+CK388+CM388+CO388+CQ388+CS388+CU388+CW388+CY388+DA388+DC388+DE388+DG388+DI388+DK388+DM388+DO388+DQ388</f>
        <v>155.5</v>
      </c>
      <c r="DS388" s="769">
        <f t="shared" ref="DS388:DS392" si="3257">DO388+DM388+DK388+DI388+DE388+DC388+CJ388+CI388+CG388+CE388+CC388+CA388</f>
        <v>100</v>
      </c>
      <c r="DT388" s="84"/>
      <c r="DU388" s="424"/>
      <c r="DV388" s="424"/>
      <c r="DW388" s="424"/>
      <c r="DX388" s="424"/>
      <c r="DY388" s="424"/>
      <c r="DZ388" s="971"/>
      <c r="EA388" s="972"/>
      <c r="EB388" s="611"/>
      <c r="EC388" s="424"/>
      <c r="ED388" s="424"/>
      <c r="EE388" s="424"/>
      <c r="EF388" s="424"/>
      <c r="EG388" s="424"/>
      <c r="EH388" s="424"/>
      <c r="EI388" s="424"/>
      <c r="EJ388" s="429">
        <f t="shared" si="2689"/>
        <v>190</v>
      </c>
      <c r="EK388" s="429">
        <f t="shared" si="2690"/>
        <v>144</v>
      </c>
      <c r="EL388" s="429">
        <f t="shared" si="2691"/>
        <v>0</v>
      </c>
      <c r="EM388" s="1058">
        <f t="shared" si="2692"/>
        <v>0</v>
      </c>
      <c r="EN388" s="1058">
        <f t="shared" si="2693"/>
        <v>30</v>
      </c>
      <c r="EO388" s="1058">
        <f t="shared" si="2694"/>
        <v>30</v>
      </c>
      <c r="EP388" s="1058">
        <f t="shared" si="2695"/>
        <v>114</v>
      </c>
      <c r="EQ388" s="1058">
        <f t="shared" si="2696"/>
        <v>114</v>
      </c>
      <c r="ER388" s="1058">
        <f t="shared" si="2697"/>
        <v>0</v>
      </c>
      <c r="ES388" s="1058">
        <f t="shared" si="2698"/>
        <v>0</v>
      </c>
      <c r="ET388" s="1058">
        <f t="shared" si="2699"/>
        <v>0</v>
      </c>
      <c r="EU388" s="1058">
        <f t="shared" si="2700"/>
        <v>0</v>
      </c>
      <c r="EV388" s="1058">
        <f t="shared" si="2701"/>
        <v>0</v>
      </c>
      <c r="EW388" s="1058">
        <f t="shared" si="2702"/>
        <v>9.5</v>
      </c>
      <c r="EX388" s="1058">
        <f t="shared" si="2703"/>
        <v>0</v>
      </c>
      <c r="EY388" s="1058">
        <f t="shared" si="2704"/>
        <v>0</v>
      </c>
      <c r="EZ388" s="1058">
        <f t="shared" si="2705"/>
        <v>0</v>
      </c>
      <c r="FA388" s="1058">
        <f t="shared" si="2706"/>
        <v>0</v>
      </c>
      <c r="FB388" s="1058">
        <f t="shared" si="2707"/>
        <v>0</v>
      </c>
      <c r="FC388" s="1058">
        <f t="shared" si="2708"/>
        <v>0</v>
      </c>
      <c r="FD388" s="1058">
        <f t="shared" si="2709"/>
        <v>0</v>
      </c>
      <c r="FE388" s="1058">
        <f t="shared" si="2710"/>
        <v>0</v>
      </c>
      <c r="FF388" s="1058">
        <f t="shared" si="2711"/>
        <v>0</v>
      </c>
      <c r="FG388" s="1058">
        <f t="shared" si="2712"/>
        <v>0</v>
      </c>
      <c r="FH388" s="1058">
        <f t="shared" si="2713"/>
        <v>0</v>
      </c>
      <c r="FI388" s="1058">
        <f t="shared" si="2714"/>
        <v>0</v>
      </c>
      <c r="FJ388" s="1058">
        <f t="shared" si="2715"/>
        <v>2</v>
      </c>
      <c r="FK388" s="1058">
        <f t="shared" si="2716"/>
        <v>100</v>
      </c>
      <c r="FL388" s="1058">
        <f t="shared" si="2717"/>
        <v>0</v>
      </c>
      <c r="FM388" s="1058">
        <f t="shared" si="2718"/>
        <v>0</v>
      </c>
      <c r="FN388" s="1058">
        <f t="shared" si="2719"/>
        <v>0</v>
      </c>
      <c r="FO388" s="1059">
        <f t="shared" si="2720"/>
        <v>0</v>
      </c>
      <c r="FP388" s="1058">
        <f t="shared" si="2721"/>
        <v>1</v>
      </c>
      <c r="FQ388" s="1058">
        <f t="shared" si="2722"/>
        <v>6</v>
      </c>
      <c r="FR388" s="1058">
        <f t="shared" si="2723"/>
        <v>1</v>
      </c>
      <c r="FS388" s="1058">
        <f t="shared" si="2724"/>
        <v>8.3333333333333339</v>
      </c>
      <c r="FT388" s="1058">
        <f t="shared" si="2725"/>
        <v>0</v>
      </c>
      <c r="FU388" s="1058">
        <f t="shared" si="2726"/>
        <v>0</v>
      </c>
      <c r="FV388" s="1058">
        <f t="shared" si="2727"/>
        <v>0</v>
      </c>
      <c r="FW388" s="1058">
        <f t="shared" si="2728"/>
        <v>0</v>
      </c>
      <c r="FX388" s="1058">
        <f t="shared" si="2729"/>
        <v>0</v>
      </c>
      <c r="FY388" s="1058">
        <f t="shared" si="2730"/>
        <v>0</v>
      </c>
      <c r="FZ388" s="1058">
        <f t="shared" si="2731"/>
        <v>0</v>
      </c>
      <c r="GA388" s="1058">
        <f t="shared" si="2732"/>
        <v>0</v>
      </c>
      <c r="GB388" s="1058">
        <f t="shared" si="2733"/>
        <v>0</v>
      </c>
      <c r="GC388" s="1058">
        <f t="shared" si="2734"/>
        <v>0</v>
      </c>
      <c r="GE388" s="1058">
        <v>267.83333333333331</v>
      </c>
      <c r="GF388" s="1058">
        <v>150</v>
      </c>
      <c r="GG388" s="424"/>
      <c r="GH388" s="424"/>
      <c r="GI388" s="424"/>
      <c r="GJ388" s="424"/>
      <c r="GL388" s="559"/>
      <c r="GM388" s="559"/>
      <c r="GN388" s="9"/>
      <c r="GO388" s="17"/>
      <c r="GP388" s="17"/>
      <c r="GQ388" s="406"/>
      <c r="GR388" s="406"/>
    </row>
    <row r="389" spans="1:200" ht="24.75" customHeight="1" x14ac:dyDescent="0.45">
      <c r="A389" s="424"/>
      <c r="B389" s="951" t="s">
        <v>148</v>
      </c>
      <c r="C389" s="952" t="s">
        <v>183</v>
      </c>
      <c r="D389" s="929" t="s">
        <v>24</v>
      </c>
      <c r="E389" s="593" t="s">
        <v>323</v>
      </c>
      <c r="F389" s="593" t="s">
        <v>383</v>
      </c>
      <c r="G389" s="592">
        <v>7</v>
      </c>
      <c r="H389" s="593">
        <v>48</v>
      </c>
      <c r="I389" s="593">
        <v>2</v>
      </c>
      <c r="J389" s="660">
        <v>2</v>
      </c>
      <c r="K389" s="593">
        <f>SUM(J389)*2</f>
        <v>4</v>
      </c>
      <c r="L389" s="591">
        <v>50</v>
      </c>
      <c r="M389" s="594">
        <f t="shared" ref="M389:M393" si="3258">SUM(N389+P389+R389+T389+V389)</f>
        <v>26</v>
      </c>
      <c r="N389" s="595"/>
      <c r="O389" s="852"/>
      <c r="P389" s="853">
        <v>10</v>
      </c>
      <c r="Q389" s="852">
        <f t="shared" si="3233"/>
        <v>20</v>
      </c>
      <c r="R389" s="853">
        <v>16</v>
      </c>
      <c r="S389" s="852">
        <f t="shared" ref="S389:S390" si="3259">SUM(R389)*J389</f>
        <v>32</v>
      </c>
      <c r="T389" s="853"/>
      <c r="U389" s="854">
        <f t="shared" ref="U389" si="3260">SUM(T389)*K389</f>
        <v>0</v>
      </c>
      <c r="V389" s="853"/>
      <c r="W389" s="854">
        <f t="shared" ref="W389" si="3261">SUM(V389)*J389*5</f>
        <v>0</v>
      </c>
      <c r="X389" s="852">
        <f t="shared" ref="X389:X390" si="3262">SUM(J389*AX389*2+K389*AZ389*2)</f>
        <v>4</v>
      </c>
      <c r="Y389" s="852">
        <f>L389*J389*0.05</f>
        <v>5</v>
      </c>
      <c r="Z389" s="853"/>
      <c r="AA389" s="854"/>
      <c r="AB389" s="853"/>
      <c r="AC389" s="852">
        <f>SUM(AB389)*3*H389/5</f>
        <v>0</v>
      </c>
      <c r="AD389" s="853"/>
      <c r="AE389" s="855">
        <f t="shared" ref="AE389:AE390" si="3263">SUM(AD389*H389*(30+4))</f>
        <v>0</v>
      </c>
      <c r="AF389" s="853">
        <v>1</v>
      </c>
      <c r="AG389" s="854">
        <f t="shared" ref="AG389:AG390" si="3264">SUM(AF389*H389*3)</f>
        <v>144</v>
      </c>
      <c r="AH389" s="853"/>
      <c r="AI389" s="854">
        <f t="shared" ref="AI389:AI390" si="3265">SUM(AH389*H389/3)</f>
        <v>0</v>
      </c>
      <c r="AJ389" s="853"/>
      <c r="AK389" s="854">
        <f t="shared" ref="AK389:AK390" si="3266">SUM(AJ389*H389*2/3)</f>
        <v>0</v>
      </c>
      <c r="AL389" s="853"/>
      <c r="AM389" s="852">
        <f>SUM(AL389*H389*2)</f>
        <v>0</v>
      </c>
      <c r="AN389" s="853"/>
      <c r="AO389" s="854">
        <f t="shared" ref="AO389" si="3267">SUM(AN389*J389*2)</f>
        <v>0</v>
      </c>
      <c r="AP389" s="853"/>
      <c r="AQ389" s="852">
        <f t="shared" ref="AQ389:AQ390" si="3268">SUM(AP389*H389*2)</f>
        <v>0</v>
      </c>
      <c r="AR389" s="853"/>
      <c r="AS389" s="852">
        <f>AR389*H389/3</f>
        <v>0</v>
      </c>
      <c r="AT389" s="853"/>
      <c r="AU389" s="854">
        <f t="shared" si="3237"/>
        <v>0</v>
      </c>
      <c r="AV389" s="853"/>
      <c r="AW389" s="854">
        <f>SUM(J389*AV389*6)</f>
        <v>0</v>
      </c>
      <c r="AX389" s="853">
        <v>1</v>
      </c>
      <c r="AY389" s="854">
        <f>AX389*H389/3</f>
        <v>16</v>
      </c>
      <c r="AZ389" s="853"/>
      <c r="BA389" s="854">
        <f t="shared" ref="BA389:BA390" si="3269">SUM(AZ389*K389*5*6)</f>
        <v>0</v>
      </c>
      <c r="BB389" s="853"/>
      <c r="BC389" s="854">
        <f t="shared" ref="BC389:BC390" si="3270">SUM(BB389*K389*4*6)</f>
        <v>0</v>
      </c>
      <c r="BD389" s="853"/>
      <c r="BE389" s="854">
        <f t="shared" si="3239"/>
        <v>0</v>
      </c>
      <c r="BF389" s="854">
        <f t="shared" si="3240"/>
        <v>221</v>
      </c>
      <c r="BG389" s="854">
        <f t="shared" si="3241"/>
        <v>72</v>
      </c>
      <c r="BH389" s="84"/>
      <c r="BI389" s="424"/>
      <c r="BJ389" s="424"/>
      <c r="BK389" s="424"/>
      <c r="BL389" s="424"/>
      <c r="BM389" s="424"/>
      <c r="BN389" s="985" t="s">
        <v>149</v>
      </c>
      <c r="BO389" s="986" t="s">
        <v>253</v>
      </c>
      <c r="BP389" s="943" t="s">
        <v>24</v>
      </c>
      <c r="BQ389" s="654" t="s">
        <v>322</v>
      </c>
      <c r="BR389" s="653" t="s">
        <v>314</v>
      </c>
      <c r="BS389" s="654">
        <v>8</v>
      </c>
      <c r="BT389" s="653">
        <v>25</v>
      </c>
      <c r="BU389" s="653">
        <v>1</v>
      </c>
      <c r="BV389" s="660">
        <v>1</v>
      </c>
      <c r="BW389" s="660">
        <f>SUM(BV389)*2</f>
        <v>2</v>
      </c>
      <c r="BX389" s="680">
        <v>90</v>
      </c>
      <c r="BY389" s="655">
        <f t="shared" si="3242"/>
        <v>90</v>
      </c>
      <c r="BZ389" s="604">
        <v>30</v>
      </c>
      <c r="CA389" s="767">
        <f>SUM(BZ389)*BU389</f>
        <v>30</v>
      </c>
      <c r="CB389" s="796">
        <v>30</v>
      </c>
      <c r="CC389" s="767">
        <f t="shared" si="3243"/>
        <v>30</v>
      </c>
      <c r="CD389" s="796">
        <v>30</v>
      </c>
      <c r="CE389" s="767">
        <f>SUM(CD389)*BV389</f>
        <v>30</v>
      </c>
      <c r="CF389" s="773"/>
      <c r="CG389" s="791">
        <f>SUM(CF389)*BW389</f>
        <v>0</v>
      </c>
      <c r="CH389" s="773"/>
      <c r="CI389" s="791">
        <f>SUM(CH389)*BV389*5</f>
        <v>0</v>
      </c>
      <c r="CJ389" s="791">
        <f t="shared" ref="CJ389" si="3271">SUM(BV389*DJ389*2+BW389*DL389*2)</f>
        <v>2</v>
      </c>
      <c r="CK389" s="767">
        <f t="shared" ref="CK389" si="3272">SUM(BX389*5/100*BV389)</f>
        <v>4.5</v>
      </c>
      <c r="CL389" s="773"/>
      <c r="CM389" s="791"/>
      <c r="CN389" s="773"/>
      <c r="CO389" s="767">
        <f t="shared" ref="CO389:CO392" si="3273">SUM(CN389)*3*BT389/5</f>
        <v>0</v>
      </c>
      <c r="CP389" s="773"/>
      <c r="CQ389" s="770">
        <f t="shared" ref="CQ389" si="3274">SUM(CP389*BT389*(30+4))</f>
        <v>0</v>
      </c>
      <c r="CR389" s="773"/>
      <c r="CS389" s="791">
        <f t="shared" si="3247"/>
        <v>0</v>
      </c>
      <c r="CT389" s="773"/>
      <c r="CU389" s="791">
        <f t="shared" si="3248"/>
        <v>0</v>
      </c>
      <c r="CV389" s="773"/>
      <c r="CW389" s="791">
        <f t="shared" ref="CW389" si="3275">SUM(CV389*BT389*2/3)</f>
        <v>0</v>
      </c>
      <c r="CX389" s="773"/>
      <c r="CY389" s="767">
        <f t="shared" ref="CY389" si="3276">SUM(CX389*BT389*2)</f>
        <v>0</v>
      </c>
      <c r="CZ389" s="773"/>
      <c r="DA389" s="791">
        <f>SUM(CZ389*BV389*2)</f>
        <v>0</v>
      </c>
      <c r="DB389" s="773"/>
      <c r="DC389" s="767">
        <f t="shared" si="3251"/>
        <v>0</v>
      </c>
      <c r="DD389" s="773"/>
      <c r="DE389" s="791">
        <f>DD389*BT389/3</f>
        <v>0</v>
      </c>
      <c r="DF389" s="773"/>
      <c r="DG389" s="769">
        <f t="shared" si="3252"/>
        <v>0</v>
      </c>
      <c r="DH389" s="773"/>
      <c r="DI389" s="791">
        <f>SUM(BV389*DH389*6)</f>
        <v>0</v>
      </c>
      <c r="DJ389" s="773">
        <v>1</v>
      </c>
      <c r="DK389" s="791">
        <f>DJ389*BV389*8</f>
        <v>8</v>
      </c>
      <c r="DL389" s="773"/>
      <c r="DM389" s="791">
        <f t="shared" ref="DM389" si="3277">SUM(DL389*BW389*5*6)</f>
        <v>0</v>
      </c>
      <c r="DN389" s="773"/>
      <c r="DO389" s="791">
        <f t="shared" ref="DO389" si="3278">SUM(DN389*BW389*4*6)</f>
        <v>0</v>
      </c>
      <c r="DP389" s="773"/>
      <c r="DQ389" s="791">
        <f t="shared" si="3255"/>
        <v>0</v>
      </c>
      <c r="DR389" s="769">
        <f t="shared" si="3256"/>
        <v>104.5</v>
      </c>
      <c r="DS389" s="769">
        <f t="shared" si="3257"/>
        <v>100</v>
      </c>
      <c r="DT389" s="84"/>
      <c r="DU389" s="424"/>
      <c r="DV389" s="424"/>
      <c r="DW389" s="424"/>
      <c r="DX389" s="424"/>
      <c r="DY389" s="424"/>
      <c r="DZ389" s="971"/>
      <c r="EA389" s="972"/>
      <c r="EB389" s="611"/>
      <c r="EC389" s="424"/>
      <c r="ED389" s="424"/>
      <c r="EE389" s="424"/>
      <c r="EF389" s="424"/>
      <c r="EG389" s="424"/>
      <c r="EH389" s="424"/>
      <c r="EI389" s="424"/>
      <c r="EJ389" s="429">
        <f t="shared" si="2689"/>
        <v>140</v>
      </c>
      <c r="EK389" s="429">
        <f t="shared" si="2690"/>
        <v>116</v>
      </c>
      <c r="EL389" s="429">
        <f t="shared" si="2691"/>
        <v>30</v>
      </c>
      <c r="EM389" s="1058">
        <f t="shared" si="2692"/>
        <v>30</v>
      </c>
      <c r="EN389" s="1058">
        <f t="shared" si="2693"/>
        <v>40</v>
      </c>
      <c r="EO389" s="1058">
        <f t="shared" si="2694"/>
        <v>50</v>
      </c>
      <c r="EP389" s="1058">
        <f t="shared" si="2695"/>
        <v>46</v>
      </c>
      <c r="EQ389" s="1058">
        <f t="shared" si="2696"/>
        <v>62</v>
      </c>
      <c r="ER389" s="1058">
        <f t="shared" si="2697"/>
        <v>0</v>
      </c>
      <c r="ES389" s="1058">
        <f t="shared" si="2698"/>
        <v>0</v>
      </c>
      <c r="ET389" s="1058">
        <f t="shared" si="2699"/>
        <v>0</v>
      </c>
      <c r="EU389" s="1058">
        <f t="shared" si="2700"/>
        <v>0</v>
      </c>
      <c r="EV389" s="1058">
        <f t="shared" si="2701"/>
        <v>6</v>
      </c>
      <c r="EW389" s="1058">
        <f t="shared" si="2702"/>
        <v>9.5</v>
      </c>
      <c r="EX389" s="1058">
        <f t="shared" si="2703"/>
        <v>0</v>
      </c>
      <c r="EY389" s="1058">
        <f t="shared" si="2704"/>
        <v>0</v>
      </c>
      <c r="EZ389" s="1058">
        <f t="shared" si="2705"/>
        <v>0</v>
      </c>
      <c r="FA389" s="1058">
        <f t="shared" si="2706"/>
        <v>0</v>
      </c>
      <c r="FB389" s="1058">
        <f t="shared" si="2707"/>
        <v>0</v>
      </c>
      <c r="FC389" s="1058">
        <f t="shared" si="2708"/>
        <v>0</v>
      </c>
      <c r="FD389" s="1058">
        <f t="shared" si="2709"/>
        <v>1</v>
      </c>
      <c r="FE389" s="1058">
        <f t="shared" si="2710"/>
        <v>144</v>
      </c>
      <c r="FF389" s="1058">
        <f t="shared" si="2711"/>
        <v>0</v>
      </c>
      <c r="FG389" s="1058">
        <f t="shared" si="2712"/>
        <v>0</v>
      </c>
      <c r="FH389" s="1058">
        <f t="shared" si="2713"/>
        <v>0</v>
      </c>
      <c r="FI389" s="1058">
        <f t="shared" si="2714"/>
        <v>0</v>
      </c>
      <c r="FJ389" s="1058">
        <f t="shared" si="2715"/>
        <v>0</v>
      </c>
      <c r="FK389" s="1058">
        <f t="shared" si="2716"/>
        <v>0</v>
      </c>
      <c r="FL389" s="1058">
        <f t="shared" si="2717"/>
        <v>0</v>
      </c>
      <c r="FM389" s="1058">
        <f t="shared" si="2718"/>
        <v>0</v>
      </c>
      <c r="FN389" s="1058">
        <f t="shared" si="2719"/>
        <v>0</v>
      </c>
      <c r="FO389" s="1059">
        <f t="shared" si="2720"/>
        <v>0</v>
      </c>
      <c r="FP389" s="1058">
        <f t="shared" si="2721"/>
        <v>0</v>
      </c>
      <c r="FQ389" s="1058">
        <f t="shared" si="2722"/>
        <v>0</v>
      </c>
      <c r="FR389" s="1058">
        <f t="shared" si="2723"/>
        <v>0</v>
      </c>
      <c r="FS389" s="1058">
        <f t="shared" si="2724"/>
        <v>0</v>
      </c>
      <c r="FT389" s="1058">
        <f t="shared" si="2725"/>
        <v>0</v>
      </c>
      <c r="FU389" s="1058">
        <f t="shared" si="2726"/>
        <v>0</v>
      </c>
      <c r="FV389" s="1058">
        <f t="shared" si="2727"/>
        <v>2</v>
      </c>
      <c r="FW389" s="1058">
        <f t="shared" si="2728"/>
        <v>24</v>
      </c>
      <c r="FX389" s="1058">
        <f t="shared" si="2729"/>
        <v>0</v>
      </c>
      <c r="FY389" s="1058">
        <f t="shared" si="2730"/>
        <v>0</v>
      </c>
      <c r="FZ389" s="1058">
        <f t="shared" si="2731"/>
        <v>0</v>
      </c>
      <c r="GA389" s="1058">
        <f t="shared" si="2732"/>
        <v>0</v>
      </c>
      <c r="GB389" s="1058">
        <f t="shared" si="2733"/>
        <v>0</v>
      </c>
      <c r="GC389" s="1058">
        <f t="shared" si="2734"/>
        <v>0</v>
      </c>
      <c r="GE389" s="1058">
        <v>325.5</v>
      </c>
      <c r="GF389" s="1058">
        <v>172</v>
      </c>
      <c r="GG389" s="424"/>
      <c r="GH389" s="424"/>
      <c r="GI389" s="424"/>
      <c r="GJ389" s="424"/>
      <c r="GL389" s="559"/>
      <c r="GM389" s="559"/>
      <c r="GN389" s="9"/>
      <c r="GO389" s="17"/>
      <c r="GP389" s="17"/>
      <c r="GQ389" s="406"/>
      <c r="GR389" s="406"/>
    </row>
    <row r="390" spans="1:200" ht="24.75" customHeight="1" x14ac:dyDescent="0.45">
      <c r="A390" s="424"/>
      <c r="B390" s="985" t="s">
        <v>155</v>
      </c>
      <c r="C390" s="986" t="s">
        <v>183</v>
      </c>
      <c r="D390" s="943" t="s">
        <v>24</v>
      </c>
      <c r="E390" s="653" t="s">
        <v>323</v>
      </c>
      <c r="F390" s="654" t="s">
        <v>125</v>
      </c>
      <c r="G390" s="654">
        <v>7</v>
      </c>
      <c r="H390" s="653">
        <v>23</v>
      </c>
      <c r="I390" s="653">
        <v>1</v>
      </c>
      <c r="J390" s="660">
        <v>1</v>
      </c>
      <c r="K390" s="653">
        <f t="shared" ref="K390" si="3279">SUM(J390)*2</f>
        <v>2</v>
      </c>
      <c r="L390" s="652">
        <v>30</v>
      </c>
      <c r="M390" s="655">
        <f t="shared" si="3258"/>
        <v>28</v>
      </c>
      <c r="N390" s="604"/>
      <c r="O390" s="852"/>
      <c r="P390" s="858"/>
      <c r="Q390" s="852">
        <f t="shared" si="3233"/>
        <v>0</v>
      </c>
      <c r="R390" s="858">
        <v>28</v>
      </c>
      <c r="S390" s="852">
        <f t="shared" si="3259"/>
        <v>28</v>
      </c>
      <c r="T390" s="858"/>
      <c r="U390" s="887">
        <f t="shared" ref="U390" si="3280">SUM(T390)*K390</f>
        <v>0</v>
      </c>
      <c r="V390" s="858"/>
      <c r="W390" s="887">
        <f t="shared" ref="W390" si="3281">SUM(V390)*J390*5</f>
        <v>0</v>
      </c>
      <c r="X390" s="887">
        <f t="shared" si="3262"/>
        <v>0</v>
      </c>
      <c r="Y390" s="852">
        <f t="shared" ref="Y390" si="3282">L390*J390*0.05</f>
        <v>1.5</v>
      </c>
      <c r="Z390" s="858"/>
      <c r="AA390" s="887"/>
      <c r="AB390" s="858"/>
      <c r="AC390" s="852">
        <f t="shared" ref="AC390" si="3283">SUM(AB390)*3*H390/5</f>
        <v>0</v>
      </c>
      <c r="AD390" s="858"/>
      <c r="AE390" s="855">
        <f t="shared" si="3263"/>
        <v>0</v>
      </c>
      <c r="AF390" s="858"/>
      <c r="AG390" s="887">
        <f t="shared" si="3264"/>
        <v>0</v>
      </c>
      <c r="AH390" s="858"/>
      <c r="AI390" s="887">
        <f t="shared" si="3265"/>
        <v>0</v>
      </c>
      <c r="AJ390" s="858"/>
      <c r="AK390" s="887">
        <f t="shared" si="3266"/>
        <v>0</v>
      </c>
      <c r="AL390" s="858"/>
      <c r="AM390" s="852">
        <f t="shared" ref="AM390" si="3284">SUM(AL390*H390*2)</f>
        <v>0</v>
      </c>
      <c r="AN390" s="858"/>
      <c r="AO390" s="887">
        <f>SUM(AN390*J390*2)</f>
        <v>0</v>
      </c>
      <c r="AP390" s="858"/>
      <c r="AQ390" s="852">
        <f t="shared" si="3268"/>
        <v>0</v>
      </c>
      <c r="AR390" s="858">
        <v>1</v>
      </c>
      <c r="AS390" s="852">
        <f t="shared" ref="AS390" si="3285">AR390*J390*6</f>
        <v>6</v>
      </c>
      <c r="AT390" s="858"/>
      <c r="AU390" s="854">
        <f t="shared" si="3237"/>
        <v>0</v>
      </c>
      <c r="AV390" s="858"/>
      <c r="AW390" s="887">
        <f t="shared" ref="AW390" si="3286">SUM(J390*AV390*6)</f>
        <v>0</v>
      </c>
      <c r="AX390" s="858"/>
      <c r="AY390" s="887">
        <f t="shared" ref="AY390" si="3287">SUM(J390*AX390*8)</f>
        <v>0</v>
      </c>
      <c r="AZ390" s="858"/>
      <c r="BA390" s="887">
        <f t="shared" si="3269"/>
        <v>0</v>
      </c>
      <c r="BB390" s="858"/>
      <c r="BC390" s="887">
        <f t="shared" si="3270"/>
        <v>0</v>
      </c>
      <c r="BD390" s="858"/>
      <c r="BE390" s="887">
        <f t="shared" ref="BE390" si="3288">SUM(BD390*50)</f>
        <v>0</v>
      </c>
      <c r="BF390" s="854">
        <f t="shared" si="3240"/>
        <v>35.5</v>
      </c>
      <c r="BG390" s="854">
        <f t="shared" si="3241"/>
        <v>34</v>
      </c>
      <c r="BH390" s="84"/>
      <c r="BI390" s="424"/>
      <c r="BJ390" s="424"/>
      <c r="BK390" s="424"/>
      <c r="BL390" s="424"/>
      <c r="BM390" s="424"/>
      <c r="BN390" s="1023" t="s">
        <v>431</v>
      </c>
      <c r="BO390" s="1024" t="s">
        <v>252</v>
      </c>
      <c r="BP390" s="1010" t="s">
        <v>24</v>
      </c>
      <c r="BQ390" s="397" t="s">
        <v>322</v>
      </c>
      <c r="BR390" s="397" t="s">
        <v>348</v>
      </c>
      <c r="BS390" s="397">
        <v>2</v>
      </c>
      <c r="BT390" s="397">
        <v>25</v>
      </c>
      <c r="BU390" s="397">
        <v>1</v>
      </c>
      <c r="BV390" s="746">
        <v>1</v>
      </c>
      <c r="BW390" s="746">
        <f t="shared" ref="BW390" si="3289">SUM(BV390)*2</f>
        <v>2</v>
      </c>
      <c r="BX390" s="398">
        <f>42</f>
        <v>42</v>
      </c>
      <c r="BY390" s="399">
        <f t="shared" si="3242"/>
        <v>42</v>
      </c>
      <c r="BZ390" s="398">
        <f>12</f>
        <v>12</v>
      </c>
      <c r="CA390" s="774">
        <f t="shared" ref="CA390" si="3290">SUM(BZ390)*BU390</f>
        <v>12</v>
      </c>
      <c r="CB390" s="774">
        <v>8</v>
      </c>
      <c r="CC390" s="774">
        <f t="shared" ref="CC390" si="3291">BV390*CB390</f>
        <v>8</v>
      </c>
      <c r="CD390" s="774">
        <f>22</f>
        <v>22</v>
      </c>
      <c r="CE390" s="774">
        <f t="shared" ref="CE390" si="3292">SUM(CD390)*BV390</f>
        <v>22</v>
      </c>
      <c r="CF390" s="814"/>
      <c r="CG390" s="815">
        <f t="shared" ref="CG390" si="3293">SUM(CF390)*BW390</f>
        <v>0</v>
      </c>
      <c r="CH390" s="814"/>
      <c r="CI390" s="815">
        <f t="shared" ref="CI390" si="3294">SUM(CH390)*BV390*1</f>
        <v>0</v>
      </c>
      <c r="CJ390" s="803">
        <f t="shared" ref="CJ390" si="3295">2/8*BV390*DJ390</f>
        <v>0</v>
      </c>
      <c r="CK390" s="774">
        <f t="shared" ref="CK390" si="3296">SUM(BX390*5/100*BV390)</f>
        <v>2.1</v>
      </c>
      <c r="CL390" s="814"/>
      <c r="CM390" s="815"/>
      <c r="CN390" s="814"/>
      <c r="CO390" s="816">
        <f t="shared" si="3273"/>
        <v>0</v>
      </c>
      <c r="CP390" s="814"/>
      <c r="CQ390" s="816">
        <f t="shared" ref="CQ390" si="3297">SUM(CP390*BT390*(30+4))</f>
        <v>0</v>
      </c>
      <c r="CR390" s="814"/>
      <c r="CS390" s="815">
        <f t="shared" si="3247"/>
        <v>0</v>
      </c>
      <c r="CT390" s="814"/>
      <c r="CU390" s="803">
        <f t="shared" si="3248"/>
        <v>0</v>
      </c>
      <c r="CV390" s="814"/>
      <c r="CW390" s="803">
        <f t="shared" ref="CW390" si="3298">SUM(CV390*BT390*2/3)</f>
        <v>0</v>
      </c>
      <c r="CX390" s="814"/>
      <c r="CY390" s="816">
        <f t="shared" ref="CY390" si="3299">SUM(CX390*BT390)</f>
        <v>0</v>
      </c>
      <c r="CZ390" s="814"/>
      <c r="DA390" s="815">
        <f t="shared" ref="DA390" si="3300">SUM(CZ390*BV390)</f>
        <v>0</v>
      </c>
      <c r="DB390" s="814"/>
      <c r="DC390" s="816">
        <f t="shared" ref="DC390:DC392" si="3301">SUM(DB390*BT390*2)</f>
        <v>0</v>
      </c>
      <c r="DD390" s="814"/>
      <c r="DE390" s="803">
        <f t="shared" ref="DE390:DE392" si="3302">SUM(BV390*DD390*6)</f>
        <v>0</v>
      </c>
      <c r="DF390" s="817"/>
      <c r="DG390" s="803">
        <f t="shared" si="3252"/>
        <v>0</v>
      </c>
      <c r="DH390" s="814"/>
      <c r="DI390" s="803">
        <f t="shared" ref="DI390:DI392" si="3303">SUM(DH390*BT390/3)</f>
        <v>0</v>
      </c>
      <c r="DJ390" s="817"/>
      <c r="DK390" s="803">
        <f t="shared" ref="DK390" si="3304">DJ390*BV390*8/2</f>
        <v>0</v>
      </c>
      <c r="DL390" s="814"/>
      <c r="DM390" s="803">
        <f t="shared" ref="DM390" si="3305">DL390*BV390*8/2</f>
        <v>0</v>
      </c>
      <c r="DN390" s="814"/>
      <c r="DO390" s="815">
        <f t="shared" ref="DO390:DO392" si="3306">SUM(DN390*BW390*4*6)</f>
        <v>0</v>
      </c>
      <c r="DP390" s="814"/>
      <c r="DQ390" s="803">
        <f t="shared" si="3255"/>
        <v>0</v>
      </c>
      <c r="DR390" s="803">
        <f t="shared" si="3256"/>
        <v>44.1</v>
      </c>
      <c r="DS390" s="803">
        <f t="shared" si="3257"/>
        <v>42</v>
      </c>
      <c r="DT390" s="84"/>
      <c r="DU390" s="424"/>
      <c r="DV390" s="424"/>
      <c r="DW390" s="424"/>
      <c r="DX390" s="424"/>
      <c r="DY390" s="424"/>
      <c r="DZ390" s="971"/>
      <c r="EA390" s="972"/>
      <c r="EB390" s="611"/>
      <c r="EC390" s="424"/>
      <c r="ED390" s="424"/>
      <c r="EE390" s="424"/>
      <c r="EF390" s="424"/>
      <c r="EG390" s="424"/>
      <c r="EH390" s="424"/>
      <c r="EI390" s="424"/>
      <c r="EJ390" s="429">
        <f t="shared" si="2689"/>
        <v>72</v>
      </c>
      <c r="EK390" s="429">
        <f t="shared" si="2690"/>
        <v>70</v>
      </c>
      <c r="EL390" s="429">
        <f t="shared" si="2691"/>
        <v>12</v>
      </c>
      <c r="EM390" s="1058">
        <f t="shared" si="2692"/>
        <v>12</v>
      </c>
      <c r="EN390" s="1058">
        <f t="shared" si="2693"/>
        <v>8</v>
      </c>
      <c r="EO390" s="1058">
        <f t="shared" si="2694"/>
        <v>8</v>
      </c>
      <c r="EP390" s="1058">
        <f t="shared" si="2695"/>
        <v>50</v>
      </c>
      <c r="EQ390" s="1058">
        <f t="shared" si="2696"/>
        <v>50</v>
      </c>
      <c r="ER390" s="1058">
        <f t="shared" si="2697"/>
        <v>0</v>
      </c>
      <c r="ES390" s="1058">
        <f t="shared" si="2698"/>
        <v>0</v>
      </c>
      <c r="ET390" s="1058">
        <f t="shared" si="2699"/>
        <v>0</v>
      </c>
      <c r="EU390" s="1058">
        <f t="shared" si="2700"/>
        <v>0</v>
      </c>
      <c r="EV390" s="1058">
        <f t="shared" si="2701"/>
        <v>0</v>
      </c>
      <c r="EW390" s="1058">
        <f t="shared" si="2702"/>
        <v>3.6</v>
      </c>
      <c r="EX390" s="1058">
        <f t="shared" si="2703"/>
        <v>0</v>
      </c>
      <c r="EY390" s="1058">
        <f t="shared" si="2704"/>
        <v>0</v>
      </c>
      <c r="EZ390" s="1058">
        <f t="shared" si="2705"/>
        <v>0</v>
      </c>
      <c r="FA390" s="1058">
        <f t="shared" si="2706"/>
        <v>0</v>
      </c>
      <c r="FB390" s="1058">
        <f t="shared" si="2707"/>
        <v>0</v>
      </c>
      <c r="FC390" s="1058">
        <f t="shared" si="2708"/>
        <v>0</v>
      </c>
      <c r="FD390" s="1058">
        <f t="shared" si="2709"/>
        <v>0</v>
      </c>
      <c r="FE390" s="1058">
        <f t="shared" si="2710"/>
        <v>0</v>
      </c>
      <c r="FF390" s="1058">
        <f t="shared" si="2711"/>
        <v>0</v>
      </c>
      <c r="FG390" s="1058">
        <f t="shared" si="2712"/>
        <v>0</v>
      </c>
      <c r="FH390" s="1058">
        <f t="shared" si="2713"/>
        <v>0</v>
      </c>
      <c r="FI390" s="1058">
        <f t="shared" si="2714"/>
        <v>0</v>
      </c>
      <c r="FJ390" s="1058">
        <f t="shared" si="2715"/>
        <v>0</v>
      </c>
      <c r="FK390" s="1058">
        <f t="shared" si="2716"/>
        <v>0</v>
      </c>
      <c r="FL390" s="1058">
        <f t="shared" si="2717"/>
        <v>0</v>
      </c>
      <c r="FM390" s="1058">
        <f t="shared" si="2718"/>
        <v>0</v>
      </c>
      <c r="FN390" s="1058">
        <f t="shared" si="2719"/>
        <v>0</v>
      </c>
      <c r="FO390" s="1059">
        <f t="shared" si="2720"/>
        <v>0</v>
      </c>
      <c r="FP390" s="1058">
        <f t="shared" si="2721"/>
        <v>1</v>
      </c>
      <c r="FQ390" s="1058">
        <f t="shared" si="2722"/>
        <v>6</v>
      </c>
      <c r="FR390" s="1058">
        <f t="shared" si="2723"/>
        <v>0</v>
      </c>
      <c r="FS390" s="1058">
        <f t="shared" si="2724"/>
        <v>0</v>
      </c>
      <c r="FT390" s="1058">
        <f t="shared" si="2725"/>
        <v>0</v>
      </c>
      <c r="FU390" s="1058">
        <f t="shared" si="2726"/>
        <v>0</v>
      </c>
      <c r="FV390" s="1058">
        <f t="shared" si="2727"/>
        <v>0</v>
      </c>
      <c r="FW390" s="1058">
        <f t="shared" si="2728"/>
        <v>0</v>
      </c>
      <c r="FX390" s="1058">
        <f t="shared" si="2729"/>
        <v>0</v>
      </c>
      <c r="FY390" s="1058">
        <f t="shared" si="2730"/>
        <v>0</v>
      </c>
      <c r="FZ390" s="1058">
        <f t="shared" si="2731"/>
        <v>0</v>
      </c>
      <c r="GA390" s="1058">
        <f t="shared" si="2732"/>
        <v>0</v>
      </c>
      <c r="GB390" s="1058">
        <f t="shared" si="2733"/>
        <v>0</v>
      </c>
      <c r="GC390" s="1058">
        <f t="shared" si="2734"/>
        <v>0</v>
      </c>
      <c r="GE390" s="1058">
        <v>79.599999999999994</v>
      </c>
      <c r="GF390" s="1058">
        <v>76</v>
      </c>
      <c r="GG390" s="424"/>
      <c r="GH390" s="424"/>
      <c r="GI390" s="424"/>
      <c r="GJ390" s="424"/>
      <c r="GL390" s="559"/>
      <c r="GM390" s="559"/>
      <c r="GN390" s="9"/>
      <c r="GO390" s="17"/>
      <c r="GP390" s="17"/>
      <c r="GQ390" s="406"/>
      <c r="GR390" s="406"/>
    </row>
    <row r="391" spans="1:200" ht="24.75" customHeight="1" x14ac:dyDescent="0.45">
      <c r="A391" s="424"/>
      <c r="B391" s="951" t="s">
        <v>149</v>
      </c>
      <c r="C391" s="952" t="s">
        <v>184</v>
      </c>
      <c r="D391" s="929" t="s">
        <v>51</v>
      </c>
      <c r="E391" s="593" t="s">
        <v>233</v>
      </c>
      <c r="F391" s="593" t="s">
        <v>390</v>
      </c>
      <c r="G391" s="593">
        <v>7</v>
      </c>
      <c r="H391" s="593">
        <v>37</v>
      </c>
      <c r="I391" s="593">
        <v>1</v>
      </c>
      <c r="J391" s="660">
        <v>2</v>
      </c>
      <c r="K391" s="593">
        <v>1</v>
      </c>
      <c r="L391" s="591">
        <v>16</v>
      </c>
      <c r="M391" s="594">
        <f t="shared" si="3258"/>
        <v>16</v>
      </c>
      <c r="N391" s="595">
        <v>2</v>
      </c>
      <c r="O391" s="852">
        <f>SUM(N391)*I391</f>
        <v>2</v>
      </c>
      <c r="P391" s="853">
        <v>14</v>
      </c>
      <c r="Q391" s="852">
        <f t="shared" si="3233"/>
        <v>28</v>
      </c>
      <c r="R391" s="853"/>
      <c r="S391" s="852">
        <f>SUM(R391)*J391</f>
        <v>0</v>
      </c>
      <c r="T391" s="853"/>
      <c r="U391" s="854">
        <f>SUM(T391)*K391</f>
        <v>0</v>
      </c>
      <c r="V391" s="853"/>
      <c r="W391" s="854">
        <f>SUM(V391)*J391*5</f>
        <v>0</v>
      </c>
      <c r="X391" s="854">
        <v>0</v>
      </c>
      <c r="Y391" s="852">
        <f t="shared" ref="Y391" si="3307">SUM(L391*15/100*J391)</f>
        <v>4.8</v>
      </c>
      <c r="Z391" s="853"/>
      <c r="AA391" s="854"/>
      <c r="AB391" s="853"/>
      <c r="AC391" s="852">
        <f>SUM(AB391)*3*H391/5</f>
        <v>0</v>
      </c>
      <c r="AD391" s="853"/>
      <c r="AE391" s="855">
        <f>SUM(AD391*H391*(30+4))</f>
        <v>0</v>
      </c>
      <c r="AF391" s="853"/>
      <c r="AG391" s="854">
        <f>SUM(AF391*H391*3)</f>
        <v>0</v>
      </c>
      <c r="AH391" s="853"/>
      <c r="AI391" s="854">
        <f>SUM(AH391*H391/3)</f>
        <v>0</v>
      </c>
      <c r="AJ391" s="853">
        <v>1</v>
      </c>
      <c r="AK391" s="854">
        <f>SUM(AJ391*H391*2/3)</f>
        <v>24.666666666666668</v>
      </c>
      <c r="AL391" s="853"/>
      <c r="AM391" s="852">
        <f>SUM(AL391*H391*2)</f>
        <v>0</v>
      </c>
      <c r="AN391" s="853"/>
      <c r="AO391" s="854">
        <f>SUM(AN391*J391*2)</f>
        <v>0</v>
      </c>
      <c r="AP391" s="853"/>
      <c r="AQ391" s="852">
        <f>SUM(AP391*H391*2)</f>
        <v>0</v>
      </c>
      <c r="AR391" s="853"/>
      <c r="AS391" s="852">
        <f>SUM(J391*AR391*6)</f>
        <v>0</v>
      </c>
      <c r="AT391" s="853"/>
      <c r="AU391" s="854">
        <f t="shared" si="3237"/>
        <v>0</v>
      </c>
      <c r="AV391" s="853"/>
      <c r="AW391" s="854">
        <f>SUM(J391*AV391*6)</f>
        <v>0</v>
      </c>
      <c r="AX391" s="853">
        <v>1</v>
      </c>
      <c r="AY391" s="854">
        <f>AX391*H391/3</f>
        <v>12.333333333333334</v>
      </c>
      <c r="AZ391" s="853"/>
      <c r="BA391" s="854">
        <f>SUM(AZ391*K391*5*6)</f>
        <v>0</v>
      </c>
      <c r="BB391" s="853"/>
      <c r="BC391" s="854">
        <f>SUM(BB391*K391*4*6)</f>
        <v>0</v>
      </c>
      <c r="BD391" s="853"/>
      <c r="BE391" s="854">
        <f>SUM(BD391*50)</f>
        <v>0</v>
      </c>
      <c r="BF391" s="854">
        <f t="shared" si="3240"/>
        <v>71.8</v>
      </c>
      <c r="BG391" s="854">
        <f t="shared" si="3241"/>
        <v>42.333333333333336</v>
      </c>
      <c r="BH391" s="84"/>
      <c r="BI391" s="424"/>
      <c r="BJ391" s="424"/>
      <c r="BK391" s="424"/>
      <c r="BL391" s="424"/>
      <c r="BM391" s="424"/>
      <c r="BN391" s="955" t="s">
        <v>150</v>
      </c>
      <c r="BO391" s="956" t="s">
        <v>183</v>
      </c>
      <c r="BP391" s="932" t="s">
        <v>24</v>
      </c>
      <c r="BQ391" s="160" t="s">
        <v>323</v>
      </c>
      <c r="BR391" s="160" t="s">
        <v>512</v>
      </c>
      <c r="BS391" s="160">
        <v>10</v>
      </c>
      <c r="BT391" s="160">
        <v>2</v>
      </c>
      <c r="BU391" s="160">
        <v>1</v>
      </c>
      <c r="BV391" s="563">
        <v>1</v>
      </c>
      <c r="BW391" s="563">
        <v>1</v>
      </c>
      <c r="BX391" s="159"/>
      <c r="BY391" s="259">
        <f t="shared" si="3242"/>
        <v>0</v>
      </c>
      <c r="BZ391" s="258"/>
      <c r="CA391" s="774">
        <f t="shared" ref="CA391" si="3308">SUM(BZ391)*BU391</f>
        <v>0</v>
      </c>
      <c r="CB391" s="808"/>
      <c r="CC391" s="774">
        <f t="shared" ref="CC391:CC392" si="3309">CB391*BV391</f>
        <v>0</v>
      </c>
      <c r="CD391" s="808"/>
      <c r="CE391" s="774">
        <f t="shared" ref="CE391:CE392" si="3310">SUM(CD391)*BV391</f>
        <v>0</v>
      </c>
      <c r="CF391" s="775"/>
      <c r="CG391" s="776">
        <f t="shared" ref="CG391:CG392" si="3311">SUM(CF391)*BW391</f>
        <v>0</v>
      </c>
      <c r="CH391" s="775"/>
      <c r="CI391" s="776">
        <f t="shared" ref="CI391:CI392" si="3312">SUM(CH391)*BV391*5</f>
        <v>0</v>
      </c>
      <c r="CJ391" s="776"/>
      <c r="CK391" s="774">
        <f t="shared" ref="CK391:CK392" si="3313">BX391*BV391*0.05</f>
        <v>0</v>
      </c>
      <c r="CL391" s="775"/>
      <c r="CM391" s="776"/>
      <c r="CN391" s="775"/>
      <c r="CO391" s="774">
        <f t="shared" si="3273"/>
        <v>0</v>
      </c>
      <c r="CP391" s="775">
        <v>1</v>
      </c>
      <c r="CQ391" s="777">
        <f>SUM(CP391*BT391*(15))</f>
        <v>30</v>
      </c>
      <c r="CR391" s="775"/>
      <c r="CS391" s="776">
        <f t="shared" si="3247"/>
        <v>0</v>
      </c>
      <c r="CT391" s="775"/>
      <c r="CU391" s="776">
        <f t="shared" si="3248"/>
        <v>0</v>
      </c>
      <c r="CV391" s="775"/>
      <c r="CW391" s="776">
        <f t="shared" ref="CW391:CW392" si="3314">SUM(CV391*BT391*2/3)</f>
        <v>0</v>
      </c>
      <c r="CX391" s="775"/>
      <c r="CY391" s="774">
        <f t="shared" ref="CY391:CY392" si="3315">SUM(CX391*BT391*2)</f>
        <v>0</v>
      </c>
      <c r="CZ391" s="775"/>
      <c r="DA391" s="776">
        <f t="shared" ref="DA391:DA392" si="3316">SUM(CZ391*BV391)</f>
        <v>0</v>
      </c>
      <c r="DB391" s="775"/>
      <c r="DC391" s="774">
        <f t="shared" si="3301"/>
        <v>0</v>
      </c>
      <c r="DD391" s="775"/>
      <c r="DE391" s="776">
        <f t="shared" si="3302"/>
        <v>0</v>
      </c>
      <c r="DF391" s="778"/>
      <c r="DG391" s="779">
        <f t="shared" si="3252"/>
        <v>0</v>
      </c>
      <c r="DH391" s="775"/>
      <c r="DI391" s="776">
        <f t="shared" si="3303"/>
        <v>0</v>
      </c>
      <c r="DJ391" s="775"/>
      <c r="DK391" s="776">
        <f t="shared" ref="DK391:DK392" si="3317">SUM(BV391*DJ391*8)</f>
        <v>0</v>
      </c>
      <c r="DL391" s="775"/>
      <c r="DM391" s="776">
        <f>BW391*DL391*3*8</f>
        <v>0</v>
      </c>
      <c r="DN391" s="775"/>
      <c r="DO391" s="776">
        <f t="shared" si="3306"/>
        <v>0</v>
      </c>
      <c r="DP391" s="775"/>
      <c r="DQ391" s="776">
        <f t="shared" si="3255"/>
        <v>0</v>
      </c>
      <c r="DR391" s="779">
        <f t="shared" si="3256"/>
        <v>30</v>
      </c>
      <c r="DS391" s="779">
        <f t="shared" si="3257"/>
        <v>0</v>
      </c>
      <c r="DT391" s="84"/>
      <c r="DU391" s="424"/>
      <c r="DV391" s="424"/>
      <c r="DW391" s="424"/>
      <c r="DX391" s="424"/>
      <c r="DY391" s="424"/>
      <c r="DZ391" s="971"/>
      <c r="EA391" s="972"/>
      <c r="EB391" s="611"/>
      <c r="EC391" s="424"/>
      <c r="ED391" s="424"/>
      <c r="EE391" s="424"/>
      <c r="EF391" s="424"/>
      <c r="EG391" s="424"/>
      <c r="EH391" s="424"/>
      <c r="EI391" s="424"/>
      <c r="EJ391" s="429">
        <f t="shared" si="2689"/>
        <v>16</v>
      </c>
      <c r="EK391" s="429">
        <f t="shared" si="2690"/>
        <v>16</v>
      </c>
      <c r="EL391" s="429">
        <f t="shared" si="2691"/>
        <v>2</v>
      </c>
      <c r="EM391" s="1058">
        <f t="shared" si="2692"/>
        <v>2</v>
      </c>
      <c r="EN391" s="1058">
        <f t="shared" si="2693"/>
        <v>14</v>
      </c>
      <c r="EO391" s="1058">
        <f t="shared" si="2694"/>
        <v>28</v>
      </c>
      <c r="EP391" s="1058">
        <f t="shared" si="2695"/>
        <v>0</v>
      </c>
      <c r="EQ391" s="1058">
        <f t="shared" si="2696"/>
        <v>0</v>
      </c>
      <c r="ER391" s="1058">
        <f t="shared" si="2697"/>
        <v>0</v>
      </c>
      <c r="ES391" s="1058">
        <f t="shared" si="2698"/>
        <v>0</v>
      </c>
      <c r="ET391" s="1058">
        <f t="shared" si="2699"/>
        <v>0</v>
      </c>
      <c r="EU391" s="1058">
        <f t="shared" si="2700"/>
        <v>0</v>
      </c>
      <c r="EV391" s="1058">
        <f t="shared" si="2701"/>
        <v>0</v>
      </c>
      <c r="EW391" s="1058">
        <f t="shared" si="2702"/>
        <v>4.8</v>
      </c>
      <c r="EX391" s="1058">
        <f t="shared" si="2703"/>
        <v>0</v>
      </c>
      <c r="EY391" s="1058">
        <f t="shared" si="2704"/>
        <v>0</v>
      </c>
      <c r="EZ391" s="1058">
        <f t="shared" si="2705"/>
        <v>0</v>
      </c>
      <c r="FA391" s="1058">
        <f t="shared" si="2706"/>
        <v>0</v>
      </c>
      <c r="FB391" s="1058">
        <f t="shared" si="2707"/>
        <v>1</v>
      </c>
      <c r="FC391" s="1058">
        <f t="shared" si="2708"/>
        <v>30</v>
      </c>
      <c r="FD391" s="1058">
        <f t="shared" si="2709"/>
        <v>0</v>
      </c>
      <c r="FE391" s="1058">
        <f t="shared" si="2710"/>
        <v>0</v>
      </c>
      <c r="FF391" s="1058">
        <f t="shared" si="2711"/>
        <v>0</v>
      </c>
      <c r="FG391" s="1058">
        <f t="shared" si="2712"/>
        <v>0</v>
      </c>
      <c r="FH391" s="1058">
        <f t="shared" si="2713"/>
        <v>1</v>
      </c>
      <c r="FI391" s="1058">
        <f t="shared" si="2714"/>
        <v>24.666666666666668</v>
      </c>
      <c r="FJ391" s="1058">
        <f t="shared" si="2715"/>
        <v>0</v>
      </c>
      <c r="FK391" s="1058">
        <f t="shared" si="2716"/>
        <v>0</v>
      </c>
      <c r="FL391" s="1058">
        <f t="shared" si="2717"/>
        <v>0</v>
      </c>
      <c r="FM391" s="1058">
        <f t="shared" si="2718"/>
        <v>0</v>
      </c>
      <c r="FN391" s="1058">
        <f t="shared" si="2719"/>
        <v>0</v>
      </c>
      <c r="FO391" s="1059">
        <f t="shared" si="2720"/>
        <v>0</v>
      </c>
      <c r="FP391" s="1058">
        <f t="shared" si="2721"/>
        <v>0</v>
      </c>
      <c r="FQ391" s="1058">
        <f t="shared" si="2722"/>
        <v>0</v>
      </c>
      <c r="FR391" s="1058">
        <f t="shared" si="2723"/>
        <v>0</v>
      </c>
      <c r="FS391" s="1058">
        <f t="shared" si="2724"/>
        <v>0</v>
      </c>
      <c r="FT391" s="1058">
        <f t="shared" si="2725"/>
        <v>0</v>
      </c>
      <c r="FU391" s="1058">
        <f t="shared" si="2726"/>
        <v>0</v>
      </c>
      <c r="FV391" s="1058">
        <f t="shared" si="2727"/>
        <v>1</v>
      </c>
      <c r="FW391" s="1058">
        <f t="shared" si="2728"/>
        <v>12.333333333333334</v>
      </c>
      <c r="FX391" s="1058">
        <f t="shared" si="2729"/>
        <v>0</v>
      </c>
      <c r="FY391" s="1058">
        <f t="shared" si="2730"/>
        <v>0</v>
      </c>
      <c r="FZ391" s="1058">
        <f t="shared" si="2731"/>
        <v>0</v>
      </c>
      <c r="GA391" s="1058">
        <f t="shared" si="2732"/>
        <v>0</v>
      </c>
      <c r="GB391" s="1058">
        <f t="shared" si="2733"/>
        <v>0</v>
      </c>
      <c r="GC391" s="1058">
        <f t="shared" si="2734"/>
        <v>0</v>
      </c>
      <c r="GE391" s="1058">
        <v>101.8</v>
      </c>
      <c r="GF391" s="1058">
        <v>42.333333333333336</v>
      </c>
      <c r="GG391" s="424"/>
      <c r="GH391" s="424"/>
      <c r="GI391" s="424"/>
      <c r="GJ391" s="424"/>
      <c r="GL391" s="559"/>
      <c r="GM391" s="559"/>
      <c r="GN391" s="9"/>
      <c r="GO391" s="17"/>
      <c r="GP391" s="17"/>
      <c r="GQ391" s="406"/>
      <c r="GR391" s="406"/>
    </row>
    <row r="392" spans="1:200" ht="24.75" customHeight="1" x14ac:dyDescent="0.45">
      <c r="A392" s="424"/>
      <c r="B392" s="955" t="s">
        <v>150</v>
      </c>
      <c r="C392" s="956" t="s">
        <v>183</v>
      </c>
      <c r="D392" s="932" t="s">
        <v>24</v>
      </c>
      <c r="E392" s="160" t="s">
        <v>323</v>
      </c>
      <c r="F392" s="160" t="s">
        <v>512</v>
      </c>
      <c r="G392" s="160">
        <v>9</v>
      </c>
      <c r="H392" s="160">
        <v>2</v>
      </c>
      <c r="I392" s="160">
        <v>1</v>
      </c>
      <c r="J392" s="563">
        <v>1</v>
      </c>
      <c r="K392" s="160">
        <v>1</v>
      </c>
      <c r="L392" s="159"/>
      <c r="M392" s="259">
        <f t="shared" si="3258"/>
        <v>0</v>
      </c>
      <c r="N392" s="258"/>
      <c r="O392" s="859">
        <f t="shared" ref="O392:O393" si="3318">SUM(N392)*I392</f>
        <v>0</v>
      </c>
      <c r="P392" s="860"/>
      <c r="Q392" s="859">
        <f t="shared" si="3233"/>
        <v>0</v>
      </c>
      <c r="R392" s="860"/>
      <c r="S392" s="859">
        <f t="shared" ref="S392" si="3319">SUM(R392)*J392</f>
        <v>0</v>
      </c>
      <c r="T392" s="860"/>
      <c r="U392" s="861">
        <f t="shared" ref="U392" si="3320">SUM(T392)*K392</f>
        <v>0</v>
      </c>
      <c r="V392" s="860"/>
      <c r="W392" s="861">
        <f t="shared" ref="W392:W393" si="3321">SUM(V392)*J392*5</f>
        <v>0</v>
      </c>
      <c r="X392" s="861"/>
      <c r="Y392" s="859">
        <f t="shared" ref="Y392:Y393" si="3322">L392*J392*0.05</f>
        <v>0</v>
      </c>
      <c r="Z392" s="860"/>
      <c r="AA392" s="861"/>
      <c r="AB392" s="860"/>
      <c r="AC392" s="859">
        <f t="shared" ref="AC392:AC393" si="3323">SUM(AB392)*3*H392/5</f>
        <v>0</v>
      </c>
      <c r="AD392" s="860">
        <v>1</v>
      </c>
      <c r="AE392" s="862">
        <f t="shared" ref="AE392:AE393" si="3324">SUM(AD392*H392*(15))</f>
        <v>30</v>
      </c>
      <c r="AF392" s="860"/>
      <c r="AG392" s="861">
        <f t="shared" ref="AG392:AG393" si="3325">SUM(AF392*H392*3)</f>
        <v>0</v>
      </c>
      <c r="AH392" s="860"/>
      <c r="AI392" s="861">
        <f t="shared" ref="AI392:AI393" si="3326">SUM(AH392*H392/3)</f>
        <v>0</v>
      </c>
      <c r="AJ392" s="860"/>
      <c r="AK392" s="861">
        <f t="shared" ref="AK392:AK393" si="3327">SUM(AJ392*H392*2/3)</f>
        <v>0</v>
      </c>
      <c r="AL392" s="860"/>
      <c r="AM392" s="859">
        <f t="shared" ref="AM392:AM393" si="3328">SUM(AL392*H392*2)</f>
        <v>0</v>
      </c>
      <c r="AN392" s="860"/>
      <c r="AO392" s="861">
        <f t="shared" ref="AO392:AO393" si="3329">SUM(AN392*J392)</f>
        <v>0</v>
      </c>
      <c r="AP392" s="860"/>
      <c r="AQ392" s="859">
        <f t="shared" ref="AQ392:AQ393" si="3330">SUM(AP392*H392*2)</f>
        <v>0</v>
      </c>
      <c r="AR392" s="860"/>
      <c r="AS392" s="861">
        <f t="shared" ref="AS392:AS393" si="3331">SUM(J392*AR392*6)</f>
        <v>0</v>
      </c>
      <c r="AT392" s="863"/>
      <c r="AU392" s="864">
        <f t="shared" si="3237"/>
        <v>0</v>
      </c>
      <c r="AV392" s="860"/>
      <c r="AW392" s="861">
        <f t="shared" ref="AW392:AW393" si="3332">SUM(AV392*H392/3)</f>
        <v>0</v>
      </c>
      <c r="AX392" s="860"/>
      <c r="AY392" s="861">
        <f t="shared" ref="AY392:AY393" si="3333">SUM(J392*AX392*8)</f>
        <v>0</v>
      </c>
      <c r="AZ392" s="860"/>
      <c r="BA392" s="861">
        <f>SUM(AZ392*H392*5*2/3)</f>
        <v>0</v>
      </c>
      <c r="BB392" s="860"/>
      <c r="BC392" s="861">
        <f t="shared" ref="BC392:BC393" si="3334">SUM(BB392*K392*4*6)</f>
        <v>0</v>
      </c>
      <c r="BD392" s="860"/>
      <c r="BE392" s="861">
        <f t="shared" ref="BE392:BE393" si="3335">SUM(BD392*50)</f>
        <v>0</v>
      </c>
      <c r="BF392" s="864">
        <f t="shared" si="3240"/>
        <v>30</v>
      </c>
      <c r="BG392" s="864">
        <f t="shared" si="3241"/>
        <v>0</v>
      </c>
      <c r="BH392" s="84"/>
      <c r="BI392" s="424"/>
      <c r="BJ392" s="424"/>
      <c r="BK392" s="424"/>
      <c r="BL392" s="424"/>
      <c r="BM392" s="424"/>
      <c r="BN392" s="955" t="s">
        <v>150</v>
      </c>
      <c r="BO392" s="956" t="s">
        <v>183</v>
      </c>
      <c r="BP392" s="932" t="s">
        <v>24</v>
      </c>
      <c r="BQ392" s="160" t="s">
        <v>323</v>
      </c>
      <c r="BR392" s="160" t="s">
        <v>512</v>
      </c>
      <c r="BS392" s="160">
        <v>10</v>
      </c>
      <c r="BT392" s="160">
        <v>3</v>
      </c>
      <c r="BU392" s="160">
        <v>1</v>
      </c>
      <c r="BV392" s="563">
        <v>1</v>
      </c>
      <c r="BW392" s="563">
        <v>1</v>
      </c>
      <c r="BX392" s="159"/>
      <c r="BY392" s="259">
        <f t="shared" si="3242"/>
        <v>0</v>
      </c>
      <c r="BZ392" s="258"/>
      <c r="CA392" s="774">
        <f t="shared" ref="CA392" si="3336">SUM(BZ392)*BU392</f>
        <v>0</v>
      </c>
      <c r="CB392" s="808"/>
      <c r="CC392" s="774">
        <f t="shared" si="3309"/>
        <v>0</v>
      </c>
      <c r="CD392" s="808"/>
      <c r="CE392" s="774">
        <f t="shared" si="3310"/>
        <v>0</v>
      </c>
      <c r="CF392" s="775"/>
      <c r="CG392" s="776">
        <f t="shared" si="3311"/>
        <v>0</v>
      </c>
      <c r="CH392" s="775"/>
      <c r="CI392" s="776">
        <f t="shared" si="3312"/>
        <v>0</v>
      </c>
      <c r="CJ392" s="776"/>
      <c r="CK392" s="774">
        <f t="shared" si="3313"/>
        <v>0</v>
      </c>
      <c r="CL392" s="775"/>
      <c r="CM392" s="776"/>
      <c r="CN392" s="775"/>
      <c r="CO392" s="774">
        <f t="shared" si="3273"/>
        <v>0</v>
      </c>
      <c r="CP392" s="775">
        <v>1</v>
      </c>
      <c r="CQ392" s="777">
        <f>SUM(CP392*BT392*(15))</f>
        <v>45</v>
      </c>
      <c r="CR392" s="775"/>
      <c r="CS392" s="776">
        <f t="shared" si="3247"/>
        <v>0</v>
      </c>
      <c r="CT392" s="775"/>
      <c r="CU392" s="776">
        <f t="shared" si="3248"/>
        <v>0</v>
      </c>
      <c r="CV392" s="775"/>
      <c r="CW392" s="776">
        <f t="shared" si="3314"/>
        <v>0</v>
      </c>
      <c r="CX392" s="775"/>
      <c r="CY392" s="774">
        <f t="shared" si="3315"/>
        <v>0</v>
      </c>
      <c r="CZ392" s="775"/>
      <c r="DA392" s="776">
        <f t="shared" si="3316"/>
        <v>0</v>
      </c>
      <c r="DB392" s="775"/>
      <c r="DC392" s="774">
        <f t="shared" si="3301"/>
        <v>0</v>
      </c>
      <c r="DD392" s="775"/>
      <c r="DE392" s="776">
        <f t="shared" si="3302"/>
        <v>0</v>
      </c>
      <c r="DF392" s="778"/>
      <c r="DG392" s="779">
        <f t="shared" si="3252"/>
        <v>0</v>
      </c>
      <c r="DH392" s="775"/>
      <c r="DI392" s="776">
        <f t="shared" si="3303"/>
        <v>0</v>
      </c>
      <c r="DJ392" s="775"/>
      <c r="DK392" s="776">
        <f t="shared" si="3317"/>
        <v>0</v>
      </c>
      <c r="DL392" s="775"/>
      <c r="DM392" s="776">
        <f>BW392*DL392*3*8</f>
        <v>0</v>
      </c>
      <c r="DN392" s="775"/>
      <c r="DO392" s="776">
        <f t="shared" si="3306"/>
        <v>0</v>
      </c>
      <c r="DP392" s="775"/>
      <c r="DQ392" s="776">
        <f t="shared" si="3255"/>
        <v>0</v>
      </c>
      <c r="DR392" s="779">
        <f t="shared" si="3256"/>
        <v>45</v>
      </c>
      <c r="DS392" s="779">
        <f t="shared" si="3257"/>
        <v>0</v>
      </c>
      <c r="DT392" s="84"/>
      <c r="DU392" s="424"/>
      <c r="DV392" s="424"/>
      <c r="DW392" s="424"/>
      <c r="DX392" s="424"/>
      <c r="DY392" s="424"/>
      <c r="DZ392" s="971"/>
      <c r="EA392" s="972"/>
      <c r="EB392" s="611"/>
      <c r="EC392" s="424"/>
      <c r="ED392" s="424"/>
      <c r="EE392" s="424"/>
      <c r="EF392" s="424"/>
      <c r="EG392" s="424"/>
      <c r="EH392" s="424"/>
      <c r="EI392" s="424"/>
      <c r="EJ392" s="429">
        <f t="shared" si="2689"/>
        <v>0</v>
      </c>
      <c r="EK392" s="429">
        <f t="shared" si="2690"/>
        <v>0</v>
      </c>
      <c r="EL392" s="429">
        <f t="shared" si="2691"/>
        <v>0</v>
      </c>
      <c r="EM392" s="1058">
        <f t="shared" si="2692"/>
        <v>0</v>
      </c>
      <c r="EN392" s="1058">
        <f t="shared" si="2693"/>
        <v>0</v>
      </c>
      <c r="EO392" s="1058">
        <f t="shared" si="2694"/>
        <v>0</v>
      </c>
      <c r="EP392" s="1058">
        <f t="shared" si="2695"/>
        <v>0</v>
      </c>
      <c r="EQ392" s="1058">
        <f t="shared" si="2696"/>
        <v>0</v>
      </c>
      <c r="ER392" s="1058">
        <f t="shared" si="2697"/>
        <v>0</v>
      </c>
      <c r="ES392" s="1058">
        <f t="shared" si="2698"/>
        <v>0</v>
      </c>
      <c r="ET392" s="1058">
        <f t="shared" si="2699"/>
        <v>0</v>
      </c>
      <c r="EU392" s="1058">
        <f t="shared" si="2700"/>
        <v>0</v>
      </c>
      <c r="EV392" s="1058">
        <f t="shared" si="2701"/>
        <v>0</v>
      </c>
      <c r="EW392" s="1058">
        <f t="shared" si="2702"/>
        <v>0</v>
      </c>
      <c r="EX392" s="1058">
        <f t="shared" si="2703"/>
        <v>0</v>
      </c>
      <c r="EY392" s="1058">
        <f t="shared" si="2704"/>
        <v>0</v>
      </c>
      <c r="EZ392" s="1058">
        <f t="shared" si="2705"/>
        <v>0</v>
      </c>
      <c r="FA392" s="1058">
        <f t="shared" si="2706"/>
        <v>0</v>
      </c>
      <c r="FB392" s="1058">
        <f t="shared" si="2707"/>
        <v>2</v>
      </c>
      <c r="FC392" s="1058">
        <f t="shared" si="2708"/>
        <v>75</v>
      </c>
      <c r="FD392" s="1058">
        <f t="shared" si="2709"/>
        <v>0</v>
      </c>
      <c r="FE392" s="1058">
        <f t="shared" si="2710"/>
        <v>0</v>
      </c>
      <c r="FF392" s="1058">
        <f t="shared" si="2711"/>
        <v>0</v>
      </c>
      <c r="FG392" s="1058">
        <f t="shared" si="2712"/>
        <v>0</v>
      </c>
      <c r="FH392" s="1058">
        <f t="shared" si="2713"/>
        <v>0</v>
      </c>
      <c r="FI392" s="1058">
        <f t="shared" si="2714"/>
        <v>0</v>
      </c>
      <c r="FJ392" s="1058">
        <f t="shared" si="2715"/>
        <v>0</v>
      </c>
      <c r="FK392" s="1058">
        <f t="shared" si="2716"/>
        <v>0</v>
      </c>
      <c r="FL392" s="1058">
        <f t="shared" si="2717"/>
        <v>0</v>
      </c>
      <c r="FM392" s="1058">
        <f t="shared" si="2718"/>
        <v>0</v>
      </c>
      <c r="FN392" s="1058">
        <f t="shared" si="2719"/>
        <v>0</v>
      </c>
      <c r="FO392" s="1059">
        <f t="shared" si="2720"/>
        <v>0</v>
      </c>
      <c r="FP392" s="1058">
        <f t="shared" si="2721"/>
        <v>0</v>
      </c>
      <c r="FQ392" s="1058">
        <f t="shared" si="2722"/>
        <v>0</v>
      </c>
      <c r="FR392" s="1058">
        <f t="shared" si="2723"/>
        <v>0</v>
      </c>
      <c r="FS392" s="1058">
        <f t="shared" si="2724"/>
        <v>0</v>
      </c>
      <c r="FT392" s="1058">
        <f t="shared" si="2725"/>
        <v>0</v>
      </c>
      <c r="FU392" s="1058">
        <f t="shared" si="2726"/>
        <v>0</v>
      </c>
      <c r="FV392" s="1058">
        <f t="shared" si="2727"/>
        <v>0</v>
      </c>
      <c r="FW392" s="1058">
        <f t="shared" si="2728"/>
        <v>0</v>
      </c>
      <c r="FX392" s="1058">
        <f t="shared" si="2729"/>
        <v>0</v>
      </c>
      <c r="FY392" s="1058">
        <f t="shared" si="2730"/>
        <v>0</v>
      </c>
      <c r="FZ392" s="1058">
        <f t="shared" si="2731"/>
        <v>0</v>
      </c>
      <c r="GA392" s="1058">
        <f t="shared" si="2732"/>
        <v>0</v>
      </c>
      <c r="GB392" s="1058">
        <f t="shared" si="2733"/>
        <v>0</v>
      </c>
      <c r="GC392" s="1058">
        <f t="shared" si="2734"/>
        <v>0</v>
      </c>
      <c r="GE392" s="1058">
        <v>75</v>
      </c>
      <c r="GF392" s="1058">
        <v>0</v>
      </c>
      <c r="GG392" s="424"/>
      <c r="GH392" s="424"/>
      <c r="GI392" s="424"/>
      <c r="GJ392" s="424"/>
      <c r="GL392" s="559"/>
      <c r="GM392" s="559"/>
      <c r="GN392" s="9"/>
      <c r="GO392" s="17"/>
      <c r="GP392" s="17"/>
      <c r="GQ392" s="406"/>
      <c r="GR392" s="406"/>
    </row>
    <row r="393" spans="1:200" ht="24.75" customHeight="1" x14ac:dyDescent="0.45">
      <c r="A393" s="424"/>
      <c r="B393" s="955" t="s">
        <v>150</v>
      </c>
      <c r="C393" s="956" t="s">
        <v>183</v>
      </c>
      <c r="D393" s="932" t="s">
        <v>24</v>
      </c>
      <c r="E393" s="160" t="s">
        <v>323</v>
      </c>
      <c r="F393" s="160" t="s">
        <v>512</v>
      </c>
      <c r="G393" s="160">
        <v>9</v>
      </c>
      <c r="H393" s="160">
        <v>3</v>
      </c>
      <c r="I393" s="160">
        <v>1</v>
      </c>
      <c r="J393" s="563">
        <v>1</v>
      </c>
      <c r="K393" s="160">
        <v>1</v>
      </c>
      <c r="L393" s="159"/>
      <c r="M393" s="259">
        <f t="shared" si="3258"/>
        <v>0</v>
      </c>
      <c r="N393" s="258"/>
      <c r="O393" s="859">
        <f t="shared" si="3318"/>
        <v>0</v>
      </c>
      <c r="P393" s="860"/>
      <c r="Q393" s="859">
        <f t="shared" si="3233"/>
        <v>0</v>
      </c>
      <c r="R393" s="860"/>
      <c r="S393" s="859">
        <f t="shared" ref="S393" si="3337">SUM(R393)*J393</f>
        <v>0</v>
      </c>
      <c r="T393" s="860"/>
      <c r="U393" s="861">
        <f t="shared" ref="U393" si="3338">SUM(T393)*K393</f>
        <v>0</v>
      </c>
      <c r="V393" s="860"/>
      <c r="W393" s="861">
        <f t="shared" si="3321"/>
        <v>0</v>
      </c>
      <c r="X393" s="861"/>
      <c r="Y393" s="859">
        <f t="shared" si="3322"/>
        <v>0</v>
      </c>
      <c r="Z393" s="860"/>
      <c r="AA393" s="861"/>
      <c r="AB393" s="860"/>
      <c r="AC393" s="859">
        <f t="shared" si="3323"/>
        <v>0</v>
      </c>
      <c r="AD393" s="860">
        <v>1</v>
      </c>
      <c r="AE393" s="862">
        <f t="shared" si="3324"/>
        <v>45</v>
      </c>
      <c r="AF393" s="860"/>
      <c r="AG393" s="861">
        <f t="shared" si="3325"/>
        <v>0</v>
      </c>
      <c r="AH393" s="860"/>
      <c r="AI393" s="861">
        <f t="shared" si="3326"/>
        <v>0</v>
      </c>
      <c r="AJ393" s="860"/>
      <c r="AK393" s="861">
        <f t="shared" si="3327"/>
        <v>0</v>
      </c>
      <c r="AL393" s="860"/>
      <c r="AM393" s="859">
        <f t="shared" si="3328"/>
        <v>0</v>
      </c>
      <c r="AN393" s="860"/>
      <c r="AO393" s="861">
        <f t="shared" si="3329"/>
        <v>0</v>
      </c>
      <c r="AP393" s="860"/>
      <c r="AQ393" s="859">
        <f t="shared" si="3330"/>
        <v>0</v>
      </c>
      <c r="AR393" s="860"/>
      <c r="AS393" s="861">
        <f t="shared" si="3331"/>
        <v>0</v>
      </c>
      <c r="AT393" s="863"/>
      <c r="AU393" s="864">
        <f t="shared" si="3237"/>
        <v>0</v>
      </c>
      <c r="AV393" s="860"/>
      <c r="AW393" s="861">
        <f t="shared" si="3332"/>
        <v>0</v>
      </c>
      <c r="AX393" s="860"/>
      <c r="AY393" s="861">
        <f t="shared" si="3333"/>
        <v>0</v>
      </c>
      <c r="AZ393" s="860"/>
      <c r="BA393" s="861">
        <f>SUM(AZ393*H393*5*2/3)</f>
        <v>0</v>
      </c>
      <c r="BB393" s="860"/>
      <c r="BC393" s="861">
        <f t="shared" si="3334"/>
        <v>0</v>
      </c>
      <c r="BD393" s="860"/>
      <c r="BE393" s="861">
        <f t="shared" si="3335"/>
        <v>0</v>
      </c>
      <c r="BF393" s="864">
        <f t="shared" si="3240"/>
        <v>45</v>
      </c>
      <c r="BG393" s="864">
        <f t="shared" si="3241"/>
        <v>0</v>
      </c>
      <c r="BH393" s="84"/>
      <c r="BI393" s="424"/>
      <c r="BJ393" s="424"/>
      <c r="BK393" s="424"/>
      <c r="BL393" s="424"/>
      <c r="BM393" s="424"/>
      <c r="BN393" s="957"/>
      <c r="BO393" s="958"/>
      <c r="BP393" s="867"/>
      <c r="BQ393" s="612"/>
      <c r="BR393" s="612"/>
      <c r="BS393" s="606"/>
      <c r="BT393" s="606"/>
      <c r="BU393" s="606"/>
      <c r="BV393" s="747"/>
      <c r="BW393" s="749"/>
      <c r="BX393" s="71"/>
      <c r="BY393" s="608"/>
      <c r="BZ393" s="70"/>
      <c r="CA393" s="767"/>
      <c r="CB393" s="796"/>
      <c r="CC393" s="767"/>
      <c r="CD393" s="796"/>
      <c r="CE393" s="767"/>
      <c r="CF393" s="780"/>
      <c r="CG393" s="612"/>
      <c r="CH393" s="780"/>
      <c r="CI393" s="612"/>
      <c r="CJ393" s="612"/>
      <c r="CK393" s="767"/>
      <c r="CL393" s="780"/>
      <c r="CM393" s="612"/>
      <c r="CN393" s="780"/>
      <c r="CO393" s="767"/>
      <c r="CP393" s="780"/>
      <c r="CQ393" s="770"/>
      <c r="CR393" s="780"/>
      <c r="CS393" s="612"/>
      <c r="CT393" s="780"/>
      <c r="CU393" s="612"/>
      <c r="CV393" s="780"/>
      <c r="CW393" s="612"/>
      <c r="CX393" s="780"/>
      <c r="CY393" s="767"/>
      <c r="CZ393" s="780"/>
      <c r="DA393" s="612"/>
      <c r="DB393" s="780"/>
      <c r="DC393" s="767"/>
      <c r="DD393" s="780"/>
      <c r="DE393" s="612"/>
      <c r="DF393" s="780"/>
      <c r="DG393" s="612"/>
      <c r="DH393" s="780"/>
      <c r="DI393" s="612"/>
      <c r="DJ393" s="780"/>
      <c r="DK393" s="612"/>
      <c r="DL393" s="780"/>
      <c r="DM393" s="612"/>
      <c r="DN393" s="780"/>
      <c r="DO393" s="612"/>
      <c r="DP393" s="780"/>
      <c r="DQ393" s="612"/>
      <c r="DR393" s="612"/>
      <c r="DS393" s="612"/>
      <c r="DT393" s="84"/>
      <c r="DU393" s="424"/>
      <c r="DV393" s="424"/>
      <c r="DW393" s="424"/>
      <c r="DX393" s="424"/>
      <c r="DY393" s="424"/>
      <c r="DZ393" s="971"/>
      <c r="EA393" s="972"/>
      <c r="EB393" s="611"/>
      <c r="EC393" s="424"/>
      <c r="ED393" s="424"/>
      <c r="EE393" s="424"/>
      <c r="EF393" s="424"/>
      <c r="EG393" s="424"/>
      <c r="EH393" s="424"/>
      <c r="EI393" s="424"/>
      <c r="EJ393" s="429">
        <f t="shared" si="2689"/>
        <v>0</v>
      </c>
      <c r="EK393" s="429">
        <f t="shared" si="2690"/>
        <v>0</v>
      </c>
      <c r="EL393" s="429">
        <f t="shared" si="2691"/>
        <v>0</v>
      </c>
      <c r="EM393" s="1058">
        <f t="shared" si="2692"/>
        <v>0</v>
      </c>
      <c r="EN393" s="1058">
        <f t="shared" si="2693"/>
        <v>0</v>
      </c>
      <c r="EO393" s="1058">
        <f t="shared" si="2694"/>
        <v>0</v>
      </c>
      <c r="EP393" s="1058">
        <f t="shared" si="2695"/>
        <v>0</v>
      </c>
      <c r="EQ393" s="1058">
        <f t="shared" si="2696"/>
        <v>0</v>
      </c>
      <c r="ER393" s="1058">
        <f t="shared" si="2697"/>
        <v>0</v>
      </c>
      <c r="ES393" s="1058">
        <f t="shared" si="2698"/>
        <v>0</v>
      </c>
      <c r="ET393" s="1058">
        <f t="shared" si="2699"/>
        <v>0</v>
      </c>
      <c r="EU393" s="1058">
        <f t="shared" si="2700"/>
        <v>0</v>
      </c>
      <c r="EV393" s="1058">
        <f t="shared" si="2701"/>
        <v>0</v>
      </c>
      <c r="EW393" s="1058">
        <f t="shared" si="2702"/>
        <v>0</v>
      </c>
      <c r="EX393" s="1058">
        <f t="shared" si="2703"/>
        <v>0</v>
      </c>
      <c r="EY393" s="1058">
        <f t="shared" si="2704"/>
        <v>0</v>
      </c>
      <c r="EZ393" s="1058">
        <f t="shared" si="2705"/>
        <v>0</v>
      </c>
      <c r="FA393" s="1058">
        <f t="shared" si="2706"/>
        <v>0</v>
      </c>
      <c r="FB393" s="1058">
        <f t="shared" si="2707"/>
        <v>1</v>
      </c>
      <c r="FC393" s="1058">
        <f t="shared" si="2708"/>
        <v>45</v>
      </c>
      <c r="FD393" s="1058">
        <f t="shared" si="2709"/>
        <v>0</v>
      </c>
      <c r="FE393" s="1058">
        <f t="shared" si="2710"/>
        <v>0</v>
      </c>
      <c r="FF393" s="1058">
        <f t="shared" si="2711"/>
        <v>0</v>
      </c>
      <c r="FG393" s="1058">
        <f t="shared" si="2712"/>
        <v>0</v>
      </c>
      <c r="FH393" s="1058">
        <f t="shared" si="2713"/>
        <v>0</v>
      </c>
      <c r="FI393" s="1058">
        <f t="shared" si="2714"/>
        <v>0</v>
      </c>
      <c r="FJ393" s="1058">
        <f t="shared" si="2715"/>
        <v>0</v>
      </c>
      <c r="FK393" s="1058">
        <f t="shared" si="2716"/>
        <v>0</v>
      </c>
      <c r="FL393" s="1058">
        <f t="shared" si="2717"/>
        <v>0</v>
      </c>
      <c r="FM393" s="1058">
        <f t="shared" si="2718"/>
        <v>0</v>
      </c>
      <c r="FN393" s="1058">
        <f t="shared" si="2719"/>
        <v>0</v>
      </c>
      <c r="FO393" s="1059">
        <f t="shared" si="2720"/>
        <v>0</v>
      </c>
      <c r="FP393" s="1058">
        <f t="shared" si="2721"/>
        <v>0</v>
      </c>
      <c r="FQ393" s="1058">
        <f t="shared" si="2722"/>
        <v>0</v>
      </c>
      <c r="FR393" s="1058">
        <f t="shared" si="2723"/>
        <v>0</v>
      </c>
      <c r="FS393" s="1058">
        <f t="shared" si="2724"/>
        <v>0</v>
      </c>
      <c r="FT393" s="1058">
        <f t="shared" si="2725"/>
        <v>0</v>
      </c>
      <c r="FU393" s="1058">
        <f t="shared" si="2726"/>
        <v>0</v>
      </c>
      <c r="FV393" s="1058">
        <f t="shared" si="2727"/>
        <v>0</v>
      </c>
      <c r="FW393" s="1058">
        <f t="shared" si="2728"/>
        <v>0</v>
      </c>
      <c r="FX393" s="1058">
        <f t="shared" si="2729"/>
        <v>0</v>
      </c>
      <c r="FY393" s="1058">
        <f t="shared" si="2730"/>
        <v>0</v>
      </c>
      <c r="FZ393" s="1058">
        <f t="shared" si="2731"/>
        <v>0</v>
      </c>
      <c r="GA393" s="1058">
        <f t="shared" si="2732"/>
        <v>0</v>
      </c>
      <c r="GB393" s="1058">
        <f t="shared" si="2733"/>
        <v>0</v>
      </c>
      <c r="GC393" s="1058">
        <f t="shared" si="2734"/>
        <v>0</v>
      </c>
      <c r="GE393" s="1058">
        <v>45</v>
      </c>
      <c r="GF393" s="1058">
        <v>0</v>
      </c>
      <c r="GG393" s="424"/>
      <c r="GH393" s="424"/>
      <c r="GI393" s="424"/>
      <c r="GJ393" s="424"/>
      <c r="GL393" s="559"/>
      <c r="GM393" s="559"/>
      <c r="GN393" s="9"/>
      <c r="GO393" s="17"/>
      <c r="GP393" s="17"/>
      <c r="GQ393" s="406"/>
      <c r="GR393" s="406"/>
    </row>
    <row r="394" spans="1:200" ht="24.75" customHeight="1" x14ac:dyDescent="0.45">
      <c r="A394" s="424"/>
      <c r="B394" s="957"/>
      <c r="C394" s="958"/>
      <c r="D394" s="867"/>
      <c r="E394" s="612"/>
      <c r="F394" s="612"/>
      <c r="G394" s="606"/>
      <c r="H394" s="606"/>
      <c r="I394" s="606"/>
      <c r="J394" s="747"/>
      <c r="K394" s="606"/>
      <c r="L394" s="71"/>
      <c r="M394" s="608"/>
      <c r="N394" s="70"/>
      <c r="O394" s="852"/>
      <c r="P394" s="866"/>
      <c r="Q394" s="852"/>
      <c r="R394" s="866"/>
      <c r="S394" s="852"/>
      <c r="T394" s="866"/>
      <c r="U394" s="867"/>
      <c r="V394" s="866"/>
      <c r="W394" s="867"/>
      <c r="X394" s="852"/>
      <c r="Y394" s="852"/>
      <c r="Z394" s="866"/>
      <c r="AA394" s="867"/>
      <c r="AB394" s="866"/>
      <c r="AC394" s="852"/>
      <c r="AD394" s="866"/>
      <c r="AE394" s="855"/>
      <c r="AF394" s="866"/>
      <c r="AG394" s="867"/>
      <c r="AH394" s="866"/>
      <c r="AI394" s="867"/>
      <c r="AJ394" s="866"/>
      <c r="AK394" s="867"/>
      <c r="AL394" s="866"/>
      <c r="AM394" s="852"/>
      <c r="AN394" s="866"/>
      <c r="AO394" s="867"/>
      <c r="AP394" s="866"/>
      <c r="AQ394" s="852"/>
      <c r="AR394" s="866"/>
      <c r="AS394" s="852"/>
      <c r="AT394" s="866"/>
      <c r="AU394" s="867"/>
      <c r="AV394" s="866"/>
      <c r="AW394" s="867"/>
      <c r="AX394" s="866"/>
      <c r="AY394" s="867"/>
      <c r="AZ394" s="866"/>
      <c r="BA394" s="867"/>
      <c r="BB394" s="866"/>
      <c r="BC394" s="867"/>
      <c r="BD394" s="866"/>
      <c r="BE394" s="867"/>
      <c r="BF394" s="867"/>
      <c r="BG394" s="867"/>
      <c r="BH394" s="84"/>
      <c r="BI394" s="424"/>
      <c r="BJ394" s="424"/>
      <c r="BK394" s="424"/>
      <c r="BL394" s="424"/>
      <c r="BM394" s="424"/>
      <c r="BN394" s="957"/>
      <c r="BO394" s="958"/>
      <c r="BP394" s="867"/>
      <c r="BQ394" s="612"/>
      <c r="BR394" s="612"/>
      <c r="BS394" s="606"/>
      <c r="BT394" s="606"/>
      <c r="BU394" s="606"/>
      <c r="BV394" s="747"/>
      <c r="BW394" s="749"/>
      <c r="BX394" s="71"/>
      <c r="BY394" s="608"/>
      <c r="BZ394" s="70"/>
      <c r="CA394" s="767"/>
      <c r="CB394" s="796"/>
      <c r="CC394" s="767"/>
      <c r="CD394" s="796"/>
      <c r="CE394" s="767"/>
      <c r="CF394" s="780"/>
      <c r="CG394" s="612"/>
      <c r="CH394" s="780"/>
      <c r="CI394" s="612"/>
      <c r="CJ394" s="612"/>
      <c r="CK394" s="767"/>
      <c r="CL394" s="780"/>
      <c r="CM394" s="612"/>
      <c r="CN394" s="780"/>
      <c r="CO394" s="767"/>
      <c r="CP394" s="780"/>
      <c r="CQ394" s="770"/>
      <c r="CR394" s="780"/>
      <c r="CS394" s="612"/>
      <c r="CT394" s="780"/>
      <c r="CU394" s="612"/>
      <c r="CV394" s="780"/>
      <c r="CW394" s="612"/>
      <c r="CX394" s="780"/>
      <c r="CY394" s="767"/>
      <c r="CZ394" s="780"/>
      <c r="DA394" s="612"/>
      <c r="DB394" s="780"/>
      <c r="DC394" s="767"/>
      <c r="DD394" s="780"/>
      <c r="DE394" s="612"/>
      <c r="DF394" s="780"/>
      <c r="DG394" s="612"/>
      <c r="DH394" s="780"/>
      <c r="DI394" s="612"/>
      <c r="DJ394" s="780"/>
      <c r="DK394" s="612"/>
      <c r="DL394" s="780"/>
      <c r="DM394" s="612"/>
      <c r="DN394" s="780"/>
      <c r="DO394" s="612"/>
      <c r="DP394" s="780"/>
      <c r="DQ394" s="612"/>
      <c r="DR394" s="612"/>
      <c r="DS394" s="612"/>
      <c r="DT394" s="84"/>
      <c r="DU394" s="424"/>
      <c r="DV394" s="424"/>
      <c r="DW394" s="424"/>
      <c r="DX394" s="424"/>
      <c r="DY394" s="424"/>
      <c r="DZ394" s="971"/>
      <c r="EA394" s="972"/>
      <c r="EB394" s="611"/>
      <c r="EC394" s="424"/>
      <c r="ED394" s="424"/>
      <c r="EE394" s="424"/>
      <c r="EF394" s="424"/>
      <c r="EG394" s="424"/>
      <c r="EH394" s="424"/>
      <c r="EI394" s="424"/>
      <c r="EJ394" s="429">
        <f t="shared" ref="EJ394:EJ457" si="3339">SUM(BX394+L394)</f>
        <v>0</v>
      </c>
      <c r="EK394" s="429">
        <f t="shared" ref="EK394:EK457" si="3340">SUM(BY394+M394)</f>
        <v>0</v>
      </c>
      <c r="EL394" s="429">
        <f t="shared" ref="EL394:EL457" si="3341">SUM(BZ394+N394)</f>
        <v>0</v>
      </c>
      <c r="EM394" s="1058">
        <f t="shared" ref="EM394:EM457" si="3342">SUM(CA394+O394)</f>
        <v>0</v>
      </c>
      <c r="EN394" s="1058">
        <f t="shared" ref="EN394:EN457" si="3343">SUM(CB394+P394)</f>
        <v>0</v>
      </c>
      <c r="EO394" s="1058">
        <f t="shared" ref="EO394:EO457" si="3344">SUM(CC394+Q394)</f>
        <v>0</v>
      </c>
      <c r="EP394" s="1058">
        <f t="shared" ref="EP394:EP457" si="3345">SUM(CD394+R394)</f>
        <v>0</v>
      </c>
      <c r="EQ394" s="1058">
        <f t="shared" ref="EQ394:EQ457" si="3346">SUM(CE394+S394)</f>
        <v>0</v>
      </c>
      <c r="ER394" s="1058">
        <f t="shared" ref="ER394:ER457" si="3347">SUM(CF394+T394)</f>
        <v>0</v>
      </c>
      <c r="ES394" s="1058">
        <f t="shared" ref="ES394:ES457" si="3348">SUM(CG394+U394)</f>
        <v>0</v>
      </c>
      <c r="ET394" s="1058">
        <f t="shared" ref="ET394:ET457" si="3349">SUM(CH394+V394)</f>
        <v>0</v>
      </c>
      <c r="EU394" s="1058">
        <f t="shared" ref="EU394:EU457" si="3350">SUM(CI394+W394)</f>
        <v>0</v>
      </c>
      <c r="EV394" s="1058">
        <f t="shared" ref="EV394:EV457" si="3351">SUM(CJ394+X394)</f>
        <v>0</v>
      </c>
      <c r="EW394" s="1058">
        <f t="shared" ref="EW394:EW457" si="3352">SUM(CK394+Y394)</f>
        <v>0</v>
      </c>
      <c r="EX394" s="1058">
        <f t="shared" ref="EX394:EX457" si="3353">SUM(CL394+Z394)</f>
        <v>0</v>
      </c>
      <c r="EY394" s="1058">
        <f t="shared" ref="EY394:EY457" si="3354">SUM(CM394+AA394)</f>
        <v>0</v>
      </c>
      <c r="EZ394" s="1058">
        <f t="shared" ref="EZ394:EZ457" si="3355">SUM(CN394+AB394)</f>
        <v>0</v>
      </c>
      <c r="FA394" s="1058">
        <f t="shared" ref="FA394:FA457" si="3356">SUM(CO394+AC394)</f>
        <v>0</v>
      </c>
      <c r="FB394" s="1058">
        <f t="shared" ref="FB394:FB457" si="3357">SUM(CP394+AD394)</f>
        <v>0</v>
      </c>
      <c r="FC394" s="1058">
        <f t="shared" ref="FC394:FC457" si="3358">SUM(CQ394+AE394)</f>
        <v>0</v>
      </c>
      <c r="FD394" s="1058">
        <f t="shared" ref="FD394:FD457" si="3359">SUM(CR394+AF394)</f>
        <v>0</v>
      </c>
      <c r="FE394" s="1058">
        <f t="shared" ref="FE394:FE457" si="3360">SUM(CS394+AG394)</f>
        <v>0</v>
      </c>
      <c r="FF394" s="1058">
        <f t="shared" ref="FF394:FF457" si="3361">SUM(CT394+AH394)</f>
        <v>0</v>
      </c>
      <c r="FG394" s="1058">
        <f t="shared" ref="FG394:FG457" si="3362">SUM(CU394+AI394)</f>
        <v>0</v>
      </c>
      <c r="FH394" s="1058">
        <f t="shared" ref="FH394:FH457" si="3363">SUM(CV394+AJ394)</f>
        <v>0</v>
      </c>
      <c r="FI394" s="1058">
        <f t="shared" ref="FI394:FI457" si="3364">SUM(CW394+AK394)</f>
        <v>0</v>
      </c>
      <c r="FJ394" s="1058">
        <f t="shared" ref="FJ394:FJ457" si="3365">SUM(CX394+AL394)</f>
        <v>0</v>
      </c>
      <c r="FK394" s="1058">
        <f t="shared" ref="FK394:FK457" si="3366">SUM(CY394+AM394)</f>
        <v>0</v>
      </c>
      <c r="FL394" s="1058">
        <f t="shared" ref="FL394:FL457" si="3367">SUM(CZ394+AN394)</f>
        <v>0</v>
      </c>
      <c r="FM394" s="1058">
        <f t="shared" ref="FM394:FM457" si="3368">SUM(DA394+AO394)</f>
        <v>0</v>
      </c>
      <c r="FN394" s="1058">
        <f t="shared" ref="FN394:FN457" si="3369">SUM(DB394+AP394)</f>
        <v>0</v>
      </c>
      <c r="FO394" s="1059">
        <f t="shared" ref="FO394:FO457" si="3370">SUM(DC394+AQ394)</f>
        <v>0</v>
      </c>
      <c r="FP394" s="1058">
        <f t="shared" ref="FP394:FP457" si="3371">SUM(DD394+AR394)</f>
        <v>0</v>
      </c>
      <c r="FQ394" s="1058">
        <f t="shared" ref="FQ394:FQ457" si="3372">SUM(DE394+AS394)</f>
        <v>0</v>
      </c>
      <c r="FR394" s="1058">
        <f t="shared" ref="FR394:FR457" si="3373">SUM(DF394+AT394)</f>
        <v>0</v>
      </c>
      <c r="FS394" s="1058">
        <f t="shared" ref="FS394:FS457" si="3374">SUM(DG394+AU394)</f>
        <v>0</v>
      </c>
      <c r="FT394" s="1058">
        <f t="shared" ref="FT394:FT457" si="3375">SUM(DH394+AV394)</f>
        <v>0</v>
      </c>
      <c r="FU394" s="1058">
        <f t="shared" ref="FU394:FU457" si="3376">SUM(DI394+AW394)</f>
        <v>0</v>
      </c>
      <c r="FV394" s="1058">
        <f t="shared" ref="FV394:FV457" si="3377">SUM(DJ394+AX394)</f>
        <v>0</v>
      </c>
      <c r="FW394" s="1058">
        <f t="shared" ref="FW394:FW457" si="3378">SUM(DK394+AY394)</f>
        <v>0</v>
      </c>
      <c r="FX394" s="1058">
        <f t="shared" ref="FX394:FX457" si="3379">SUM(DL394+AZ394)</f>
        <v>0</v>
      </c>
      <c r="FY394" s="1058">
        <f t="shared" ref="FY394:FY457" si="3380">SUM(DM394+BA394)</f>
        <v>0</v>
      </c>
      <c r="FZ394" s="1058">
        <f t="shared" ref="FZ394:FZ457" si="3381">SUM(DN394+BB394)</f>
        <v>0</v>
      </c>
      <c r="GA394" s="1058">
        <f t="shared" ref="GA394:GA457" si="3382">SUM(DO394+BC394)</f>
        <v>0</v>
      </c>
      <c r="GB394" s="1058">
        <f t="shared" ref="GB394:GB457" si="3383">SUM(DP394+BD394)</f>
        <v>0</v>
      </c>
      <c r="GC394" s="1058">
        <f t="shared" ref="GC394:GC457" si="3384">SUM(DQ394+BE394)</f>
        <v>0</v>
      </c>
      <c r="GE394" s="1058">
        <v>0</v>
      </c>
      <c r="GF394" s="1058">
        <v>0</v>
      </c>
      <c r="GG394" s="424"/>
      <c r="GH394" s="424"/>
      <c r="GI394" s="424"/>
      <c r="GJ394" s="424"/>
      <c r="GL394" s="559"/>
      <c r="GM394" s="559"/>
      <c r="GN394" s="9"/>
      <c r="GO394" s="17"/>
      <c r="GP394" s="17"/>
      <c r="GQ394" s="406"/>
      <c r="GR394" s="406"/>
    </row>
    <row r="395" spans="1:200" ht="24.75" customHeight="1" x14ac:dyDescent="0.45">
      <c r="A395" s="424"/>
      <c r="B395" s="957"/>
      <c r="C395" s="958"/>
      <c r="D395" s="867"/>
      <c r="E395" s="612"/>
      <c r="F395" s="612"/>
      <c r="G395" s="606"/>
      <c r="H395" s="606"/>
      <c r="I395" s="606"/>
      <c r="J395" s="747"/>
      <c r="K395" s="606"/>
      <c r="L395" s="71"/>
      <c r="M395" s="608"/>
      <c r="N395" s="70"/>
      <c r="O395" s="852"/>
      <c r="P395" s="866"/>
      <c r="Q395" s="852"/>
      <c r="R395" s="866"/>
      <c r="S395" s="852"/>
      <c r="T395" s="866"/>
      <c r="U395" s="867"/>
      <c r="V395" s="866"/>
      <c r="W395" s="867"/>
      <c r="X395" s="852"/>
      <c r="Y395" s="852"/>
      <c r="Z395" s="866"/>
      <c r="AA395" s="867"/>
      <c r="AB395" s="866"/>
      <c r="AC395" s="852"/>
      <c r="AD395" s="866"/>
      <c r="AE395" s="855"/>
      <c r="AF395" s="866"/>
      <c r="AG395" s="867"/>
      <c r="AH395" s="866"/>
      <c r="AI395" s="867"/>
      <c r="AJ395" s="866"/>
      <c r="AK395" s="867"/>
      <c r="AL395" s="866"/>
      <c r="AM395" s="852"/>
      <c r="AN395" s="866"/>
      <c r="AO395" s="867"/>
      <c r="AP395" s="866"/>
      <c r="AQ395" s="852"/>
      <c r="AR395" s="866"/>
      <c r="AS395" s="852"/>
      <c r="AT395" s="866"/>
      <c r="AU395" s="867"/>
      <c r="AV395" s="866"/>
      <c r="AW395" s="867"/>
      <c r="AX395" s="866"/>
      <c r="AY395" s="867"/>
      <c r="AZ395" s="866"/>
      <c r="BA395" s="867"/>
      <c r="BB395" s="866"/>
      <c r="BC395" s="867"/>
      <c r="BD395" s="866"/>
      <c r="BE395" s="867"/>
      <c r="BF395" s="867"/>
      <c r="BG395" s="867"/>
      <c r="BH395" s="84"/>
      <c r="BI395" s="424"/>
      <c r="BJ395" s="424"/>
      <c r="BK395" s="424"/>
      <c r="BL395" s="424"/>
      <c r="BM395" s="424"/>
      <c r="BN395" s="957"/>
      <c r="BO395" s="958"/>
      <c r="BP395" s="867"/>
      <c r="BQ395" s="612"/>
      <c r="BR395" s="612"/>
      <c r="BS395" s="606"/>
      <c r="BT395" s="606"/>
      <c r="BU395" s="606"/>
      <c r="BV395" s="747"/>
      <c r="BW395" s="749"/>
      <c r="BX395" s="71"/>
      <c r="BY395" s="608"/>
      <c r="BZ395" s="70"/>
      <c r="CA395" s="767"/>
      <c r="CB395" s="796"/>
      <c r="CC395" s="767"/>
      <c r="CD395" s="796"/>
      <c r="CE395" s="767"/>
      <c r="CF395" s="780"/>
      <c r="CG395" s="612"/>
      <c r="CH395" s="780"/>
      <c r="CI395" s="612"/>
      <c r="CJ395" s="612"/>
      <c r="CK395" s="767"/>
      <c r="CL395" s="780"/>
      <c r="CM395" s="612"/>
      <c r="CN395" s="780"/>
      <c r="CO395" s="767"/>
      <c r="CP395" s="780"/>
      <c r="CQ395" s="770"/>
      <c r="CR395" s="780"/>
      <c r="CS395" s="612"/>
      <c r="CT395" s="780"/>
      <c r="CU395" s="612"/>
      <c r="CV395" s="780"/>
      <c r="CW395" s="612"/>
      <c r="CX395" s="780"/>
      <c r="CY395" s="767"/>
      <c r="CZ395" s="780"/>
      <c r="DA395" s="612"/>
      <c r="DB395" s="780"/>
      <c r="DC395" s="767"/>
      <c r="DD395" s="780"/>
      <c r="DE395" s="612"/>
      <c r="DF395" s="780"/>
      <c r="DG395" s="612"/>
      <c r="DH395" s="780"/>
      <c r="DI395" s="612"/>
      <c r="DJ395" s="780"/>
      <c r="DK395" s="612"/>
      <c r="DL395" s="780"/>
      <c r="DM395" s="612"/>
      <c r="DN395" s="780"/>
      <c r="DO395" s="612"/>
      <c r="DP395" s="780"/>
      <c r="DQ395" s="612"/>
      <c r="DR395" s="612"/>
      <c r="DS395" s="612"/>
      <c r="DT395" s="84"/>
      <c r="DU395" s="424"/>
      <c r="DV395" s="424"/>
      <c r="DW395" s="424"/>
      <c r="DX395" s="424"/>
      <c r="DY395" s="424"/>
      <c r="DZ395" s="971"/>
      <c r="EA395" s="972"/>
      <c r="EB395" s="611"/>
      <c r="EC395" s="424"/>
      <c r="ED395" s="424"/>
      <c r="EE395" s="424"/>
      <c r="EF395" s="424"/>
      <c r="EG395" s="424"/>
      <c r="EH395" s="424"/>
      <c r="EI395" s="424"/>
      <c r="EJ395" s="429">
        <f t="shared" si="3339"/>
        <v>0</v>
      </c>
      <c r="EK395" s="429">
        <f t="shared" si="3340"/>
        <v>0</v>
      </c>
      <c r="EL395" s="429">
        <f t="shared" si="3341"/>
        <v>0</v>
      </c>
      <c r="EM395" s="1058">
        <f t="shared" si="3342"/>
        <v>0</v>
      </c>
      <c r="EN395" s="1058">
        <f t="shared" si="3343"/>
        <v>0</v>
      </c>
      <c r="EO395" s="1058">
        <f t="shared" si="3344"/>
        <v>0</v>
      </c>
      <c r="EP395" s="1058">
        <f t="shared" si="3345"/>
        <v>0</v>
      </c>
      <c r="EQ395" s="1058">
        <f t="shared" si="3346"/>
        <v>0</v>
      </c>
      <c r="ER395" s="1058">
        <f t="shared" si="3347"/>
        <v>0</v>
      </c>
      <c r="ES395" s="1058">
        <f t="shared" si="3348"/>
        <v>0</v>
      </c>
      <c r="ET395" s="1058">
        <f t="shared" si="3349"/>
        <v>0</v>
      </c>
      <c r="EU395" s="1058">
        <f t="shared" si="3350"/>
        <v>0</v>
      </c>
      <c r="EV395" s="1058">
        <f t="shared" si="3351"/>
        <v>0</v>
      </c>
      <c r="EW395" s="1058">
        <f t="shared" si="3352"/>
        <v>0</v>
      </c>
      <c r="EX395" s="1058">
        <f t="shared" si="3353"/>
        <v>0</v>
      </c>
      <c r="EY395" s="1058">
        <f t="shared" si="3354"/>
        <v>0</v>
      </c>
      <c r="EZ395" s="1058">
        <f t="shared" si="3355"/>
        <v>0</v>
      </c>
      <c r="FA395" s="1058">
        <f t="shared" si="3356"/>
        <v>0</v>
      </c>
      <c r="FB395" s="1058">
        <f t="shared" si="3357"/>
        <v>0</v>
      </c>
      <c r="FC395" s="1058">
        <f t="shared" si="3358"/>
        <v>0</v>
      </c>
      <c r="FD395" s="1058">
        <f t="shared" si="3359"/>
        <v>0</v>
      </c>
      <c r="FE395" s="1058">
        <f t="shared" si="3360"/>
        <v>0</v>
      </c>
      <c r="FF395" s="1058">
        <f t="shared" si="3361"/>
        <v>0</v>
      </c>
      <c r="FG395" s="1058">
        <f t="shared" si="3362"/>
        <v>0</v>
      </c>
      <c r="FH395" s="1058">
        <f t="shared" si="3363"/>
        <v>0</v>
      </c>
      <c r="FI395" s="1058">
        <f t="shared" si="3364"/>
        <v>0</v>
      </c>
      <c r="FJ395" s="1058">
        <f t="shared" si="3365"/>
        <v>0</v>
      </c>
      <c r="FK395" s="1058">
        <f t="shared" si="3366"/>
        <v>0</v>
      </c>
      <c r="FL395" s="1058">
        <f t="shared" si="3367"/>
        <v>0</v>
      </c>
      <c r="FM395" s="1058">
        <f t="shared" si="3368"/>
        <v>0</v>
      </c>
      <c r="FN395" s="1058">
        <f t="shared" si="3369"/>
        <v>0</v>
      </c>
      <c r="FO395" s="1059">
        <f t="shared" si="3370"/>
        <v>0</v>
      </c>
      <c r="FP395" s="1058">
        <f t="shared" si="3371"/>
        <v>0</v>
      </c>
      <c r="FQ395" s="1058">
        <f t="shared" si="3372"/>
        <v>0</v>
      </c>
      <c r="FR395" s="1058">
        <f t="shared" si="3373"/>
        <v>0</v>
      </c>
      <c r="FS395" s="1058">
        <f t="shared" si="3374"/>
        <v>0</v>
      </c>
      <c r="FT395" s="1058">
        <f t="shared" si="3375"/>
        <v>0</v>
      </c>
      <c r="FU395" s="1058">
        <f t="shared" si="3376"/>
        <v>0</v>
      </c>
      <c r="FV395" s="1058">
        <f t="shared" si="3377"/>
        <v>0</v>
      </c>
      <c r="FW395" s="1058">
        <f t="shared" si="3378"/>
        <v>0</v>
      </c>
      <c r="FX395" s="1058">
        <f t="shared" si="3379"/>
        <v>0</v>
      </c>
      <c r="FY395" s="1058">
        <f t="shared" si="3380"/>
        <v>0</v>
      </c>
      <c r="FZ395" s="1058">
        <f t="shared" si="3381"/>
        <v>0</v>
      </c>
      <c r="GA395" s="1058">
        <f t="shared" si="3382"/>
        <v>0</v>
      </c>
      <c r="GB395" s="1058">
        <f t="shared" si="3383"/>
        <v>0</v>
      </c>
      <c r="GC395" s="1058">
        <f t="shared" si="3384"/>
        <v>0</v>
      </c>
      <c r="GE395" s="1058">
        <v>0</v>
      </c>
      <c r="GF395" s="1058">
        <v>0</v>
      </c>
      <c r="GG395" s="424"/>
      <c r="GH395" s="424"/>
      <c r="GI395" s="424"/>
      <c r="GJ395" s="424"/>
      <c r="GL395" s="559"/>
      <c r="GM395" s="559"/>
      <c r="GN395" s="9"/>
      <c r="GO395" s="17"/>
      <c r="GP395" s="17"/>
      <c r="GQ395" s="406"/>
      <c r="GR395" s="406"/>
    </row>
    <row r="396" spans="1:200" ht="24.75" customHeight="1" x14ac:dyDescent="0.45">
      <c r="A396" s="424"/>
      <c r="B396" s="957"/>
      <c r="C396" s="958"/>
      <c r="D396" s="867"/>
      <c r="E396" s="612"/>
      <c r="F396" s="612"/>
      <c r="G396" s="606"/>
      <c r="H396" s="606"/>
      <c r="I396" s="606"/>
      <c r="J396" s="747"/>
      <c r="K396" s="606"/>
      <c r="L396" s="71"/>
      <c r="M396" s="608"/>
      <c r="N396" s="70"/>
      <c r="O396" s="852"/>
      <c r="P396" s="866"/>
      <c r="Q396" s="852"/>
      <c r="R396" s="866"/>
      <c r="S396" s="852"/>
      <c r="T396" s="866"/>
      <c r="U396" s="867"/>
      <c r="V396" s="866"/>
      <c r="W396" s="867"/>
      <c r="X396" s="852"/>
      <c r="Y396" s="852"/>
      <c r="Z396" s="866"/>
      <c r="AA396" s="867"/>
      <c r="AB396" s="866"/>
      <c r="AC396" s="852"/>
      <c r="AD396" s="866"/>
      <c r="AE396" s="855"/>
      <c r="AF396" s="866"/>
      <c r="AG396" s="867"/>
      <c r="AH396" s="866"/>
      <c r="AI396" s="867"/>
      <c r="AJ396" s="866"/>
      <c r="AK396" s="867"/>
      <c r="AL396" s="866"/>
      <c r="AM396" s="852"/>
      <c r="AN396" s="866"/>
      <c r="AO396" s="867"/>
      <c r="AP396" s="866"/>
      <c r="AQ396" s="852"/>
      <c r="AR396" s="866"/>
      <c r="AS396" s="852"/>
      <c r="AT396" s="866"/>
      <c r="AU396" s="867"/>
      <c r="AV396" s="866"/>
      <c r="AW396" s="867"/>
      <c r="AX396" s="866"/>
      <c r="AY396" s="867"/>
      <c r="AZ396" s="866"/>
      <c r="BA396" s="867"/>
      <c r="BB396" s="866"/>
      <c r="BC396" s="867"/>
      <c r="BD396" s="866"/>
      <c r="BE396" s="867"/>
      <c r="BF396" s="867"/>
      <c r="BG396" s="867"/>
      <c r="BH396" s="84"/>
      <c r="BI396" s="424"/>
      <c r="BJ396" s="424"/>
      <c r="BK396" s="424"/>
      <c r="BL396" s="424"/>
      <c r="BM396" s="424"/>
      <c r="BN396" s="957"/>
      <c r="BO396" s="958"/>
      <c r="BP396" s="867"/>
      <c r="BQ396" s="612"/>
      <c r="BR396" s="612"/>
      <c r="BS396" s="606"/>
      <c r="BT396" s="606"/>
      <c r="BU396" s="606"/>
      <c r="BV396" s="747"/>
      <c r="BW396" s="749"/>
      <c r="BX396" s="71"/>
      <c r="BY396" s="608"/>
      <c r="BZ396" s="70"/>
      <c r="CA396" s="767"/>
      <c r="CB396" s="796"/>
      <c r="CC396" s="767"/>
      <c r="CD396" s="796"/>
      <c r="CE396" s="767"/>
      <c r="CF396" s="780"/>
      <c r="CG396" s="612"/>
      <c r="CH396" s="780"/>
      <c r="CI396" s="612"/>
      <c r="CJ396" s="612"/>
      <c r="CK396" s="767"/>
      <c r="CL396" s="780"/>
      <c r="CM396" s="612"/>
      <c r="CN396" s="780"/>
      <c r="CO396" s="767"/>
      <c r="CP396" s="780"/>
      <c r="CQ396" s="770"/>
      <c r="CR396" s="780"/>
      <c r="CS396" s="612"/>
      <c r="CT396" s="780"/>
      <c r="CU396" s="612"/>
      <c r="CV396" s="780"/>
      <c r="CW396" s="612"/>
      <c r="CX396" s="780"/>
      <c r="CY396" s="767"/>
      <c r="CZ396" s="780"/>
      <c r="DA396" s="612"/>
      <c r="DB396" s="780"/>
      <c r="DC396" s="767"/>
      <c r="DD396" s="780"/>
      <c r="DE396" s="612"/>
      <c r="DF396" s="780"/>
      <c r="DG396" s="612"/>
      <c r="DH396" s="780"/>
      <c r="DI396" s="612"/>
      <c r="DJ396" s="780"/>
      <c r="DK396" s="612"/>
      <c r="DL396" s="780"/>
      <c r="DM396" s="612"/>
      <c r="DN396" s="780"/>
      <c r="DO396" s="612"/>
      <c r="DP396" s="780"/>
      <c r="DQ396" s="612"/>
      <c r="DR396" s="612"/>
      <c r="DS396" s="612"/>
      <c r="DT396" s="84"/>
      <c r="DU396" s="424"/>
      <c r="DV396" s="424"/>
      <c r="DW396" s="424"/>
      <c r="DX396" s="424"/>
      <c r="DY396" s="424"/>
      <c r="DZ396" s="971"/>
      <c r="EA396" s="972"/>
      <c r="EB396" s="611"/>
      <c r="EC396" s="424"/>
      <c r="ED396" s="424"/>
      <c r="EE396" s="424"/>
      <c r="EF396" s="424"/>
      <c r="EG396" s="424"/>
      <c r="EH396" s="424"/>
      <c r="EI396" s="424"/>
      <c r="EJ396" s="429">
        <f t="shared" si="3339"/>
        <v>0</v>
      </c>
      <c r="EK396" s="429">
        <f t="shared" si="3340"/>
        <v>0</v>
      </c>
      <c r="EL396" s="429">
        <f t="shared" si="3341"/>
        <v>0</v>
      </c>
      <c r="EM396" s="1058">
        <f t="shared" si="3342"/>
        <v>0</v>
      </c>
      <c r="EN396" s="1058">
        <f t="shared" si="3343"/>
        <v>0</v>
      </c>
      <c r="EO396" s="1058">
        <f t="shared" si="3344"/>
        <v>0</v>
      </c>
      <c r="EP396" s="1058">
        <f t="shared" si="3345"/>
        <v>0</v>
      </c>
      <c r="EQ396" s="1058">
        <f t="shared" si="3346"/>
        <v>0</v>
      </c>
      <c r="ER396" s="1058">
        <f t="shared" si="3347"/>
        <v>0</v>
      </c>
      <c r="ES396" s="1058">
        <f t="shared" si="3348"/>
        <v>0</v>
      </c>
      <c r="ET396" s="1058">
        <f t="shared" si="3349"/>
        <v>0</v>
      </c>
      <c r="EU396" s="1058">
        <f t="shared" si="3350"/>
        <v>0</v>
      </c>
      <c r="EV396" s="1058">
        <f t="shared" si="3351"/>
        <v>0</v>
      </c>
      <c r="EW396" s="1058">
        <f t="shared" si="3352"/>
        <v>0</v>
      </c>
      <c r="EX396" s="1058">
        <f t="shared" si="3353"/>
        <v>0</v>
      </c>
      <c r="EY396" s="1058">
        <f t="shared" si="3354"/>
        <v>0</v>
      </c>
      <c r="EZ396" s="1058">
        <f t="shared" si="3355"/>
        <v>0</v>
      </c>
      <c r="FA396" s="1058">
        <f t="shared" si="3356"/>
        <v>0</v>
      </c>
      <c r="FB396" s="1058">
        <f t="shared" si="3357"/>
        <v>0</v>
      </c>
      <c r="FC396" s="1058">
        <f t="shared" si="3358"/>
        <v>0</v>
      </c>
      <c r="FD396" s="1058">
        <f t="shared" si="3359"/>
        <v>0</v>
      </c>
      <c r="FE396" s="1058">
        <f t="shared" si="3360"/>
        <v>0</v>
      </c>
      <c r="FF396" s="1058">
        <f t="shared" si="3361"/>
        <v>0</v>
      </c>
      <c r="FG396" s="1058">
        <f t="shared" si="3362"/>
        <v>0</v>
      </c>
      <c r="FH396" s="1058">
        <f t="shared" si="3363"/>
        <v>0</v>
      </c>
      <c r="FI396" s="1058">
        <f t="shared" si="3364"/>
        <v>0</v>
      </c>
      <c r="FJ396" s="1058">
        <f t="shared" si="3365"/>
        <v>0</v>
      </c>
      <c r="FK396" s="1058">
        <f t="shared" si="3366"/>
        <v>0</v>
      </c>
      <c r="FL396" s="1058">
        <f t="shared" si="3367"/>
        <v>0</v>
      </c>
      <c r="FM396" s="1058">
        <f t="shared" si="3368"/>
        <v>0</v>
      </c>
      <c r="FN396" s="1058">
        <f t="shared" si="3369"/>
        <v>0</v>
      </c>
      <c r="FO396" s="1059">
        <f t="shared" si="3370"/>
        <v>0</v>
      </c>
      <c r="FP396" s="1058">
        <f t="shared" si="3371"/>
        <v>0</v>
      </c>
      <c r="FQ396" s="1058">
        <f t="shared" si="3372"/>
        <v>0</v>
      </c>
      <c r="FR396" s="1058">
        <f t="shared" si="3373"/>
        <v>0</v>
      </c>
      <c r="FS396" s="1058">
        <f t="shared" si="3374"/>
        <v>0</v>
      </c>
      <c r="FT396" s="1058">
        <f t="shared" si="3375"/>
        <v>0</v>
      </c>
      <c r="FU396" s="1058">
        <f t="shared" si="3376"/>
        <v>0</v>
      </c>
      <c r="FV396" s="1058">
        <f t="shared" si="3377"/>
        <v>0</v>
      </c>
      <c r="FW396" s="1058">
        <f t="shared" si="3378"/>
        <v>0</v>
      </c>
      <c r="FX396" s="1058">
        <f t="shared" si="3379"/>
        <v>0</v>
      </c>
      <c r="FY396" s="1058">
        <f t="shared" si="3380"/>
        <v>0</v>
      </c>
      <c r="FZ396" s="1058">
        <f t="shared" si="3381"/>
        <v>0</v>
      </c>
      <c r="GA396" s="1058">
        <f t="shared" si="3382"/>
        <v>0</v>
      </c>
      <c r="GB396" s="1058">
        <f t="shared" si="3383"/>
        <v>0</v>
      </c>
      <c r="GC396" s="1058">
        <f t="shared" si="3384"/>
        <v>0</v>
      </c>
      <c r="GE396" s="1058">
        <v>0</v>
      </c>
      <c r="GF396" s="1058">
        <v>0</v>
      </c>
      <c r="GG396" s="424"/>
      <c r="GH396" s="424"/>
      <c r="GI396" s="424"/>
      <c r="GJ396" s="424"/>
      <c r="GL396" s="559"/>
      <c r="GM396" s="559"/>
      <c r="GN396" s="9"/>
      <c r="GO396" s="17"/>
      <c r="GP396" s="17"/>
      <c r="GQ396" s="406"/>
      <c r="GR396" s="406"/>
    </row>
    <row r="397" spans="1:200" ht="24.75" customHeight="1" x14ac:dyDescent="0.45">
      <c r="A397" s="424"/>
      <c r="B397" s="957"/>
      <c r="C397" s="958"/>
      <c r="D397" s="867"/>
      <c r="E397" s="612"/>
      <c r="F397" s="612"/>
      <c r="G397" s="606"/>
      <c r="H397" s="606"/>
      <c r="I397" s="606"/>
      <c r="J397" s="747"/>
      <c r="K397" s="606"/>
      <c r="L397" s="71"/>
      <c r="M397" s="608"/>
      <c r="N397" s="70"/>
      <c r="O397" s="852"/>
      <c r="P397" s="866"/>
      <c r="Q397" s="852"/>
      <c r="R397" s="866"/>
      <c r="S397" s="852"/>
      <c r="T397" s="866"/>
      <c r="U397" s="867"/>
      <c r="V397" s="866"/>
      <c r="W397" s="867"/>
      <c r="X397" s="852"/>
      <c r="Y397" s="852"/>
      <c r="Z397" s="866"/>
      <c r="AA397" s="867"/>
      <c r="AB397" s="866"/>
      <c r="AC397" s="852"/>
      <c r="AD397" s="866"/>
      <c r="AE397" s="855"/>
      <c r="AF397" s="866"/>
      <c r="AG397" s="867"/>
      <c r="AH397" s="866"/>
      <c r="AI397" s="867"/>
      <c r="AJ397" s="866"/>
      <c r="AK397" s="867"/>
      <c r="AL397" s="866"/>
      <c r="AM397" s="852"/>
      <c r="AN397" s="866"/>
      <c r="AO397" s="867"/>
      <c r="AP397" s="866"/>
      <c r="AQ397" s="852"/>
      <c r="AR397" s="866"/>
      <c r="AS397" s="852"/>
      <c r="AT397" s="866"/>
      <c r="AU397" s="867"/>
      <c r="AV397" s="866"/>
      <c r="AW397" s="867"/>
      <c r="AX397" s="866"/>
      <c r="AY397" s="867"/>
      <c r="AZ397" s="866"/>
      <c r="BA397" s="867"/>
      <c r="BB397" s="866"/>
      <c r="BC397" s="867"/>
      <c r="BD397" s="866"/>
      <c r="BE397" s="867"/>
      <c r="BF397" s="867"/>
      <c r="BG397" s="867"/>
      <c r="BH397" s="84"/>
      <c r="BI397" s="424"/>
      <c r="BJ397" s="424"/>
      <c r="BK397" s="424"/>
      <c r="BL397" s="424"/>
      <c r="BM397" s="424"/>
      <c r="BN397" s="957"/>
      <c r="BO397" s="958"/>
      <c r="BP397" s="867"/>
      <c r="BQ397" s="612"/>
      <c r="BR397" s="612"/>
      <c r="BS397" s="606"/>
      <c r="BT397" s="606"/>
      <c r="BU397" s="606"/>
      <c r="BV397" s="747"/>
      <c r="BW397" s="749"/>
      <c r="BX397" s="71"/>
      <c r="BY397" s="608"/>
      <c r="BZ397" s="70"/>
      <c r="CA397" s="767"/>
      <c r="CB397" s="796"/>
      <c r="CC397" s="767"/>
      <c r="CD397" s="796"/>
      <c r="CE397" s="767"/>
      <c r="CF397" s="780"/>
      <c r="CG397" s="612"/>
      <c r="CH397" s="780"/>
      <c r="CI397" s="612"/>
      <c r="CJ397" s="612"/>
      <c r="CK397" s="767"/>
      <c r="CL397" s="780"/>
      <c r="CM397" s="612"/>
      <c r="CN397" s="780"/>
      <c r="CO397" s="767"/>
      <c r="CP397" s="780"/>
      <c r="CQ397" s="770"/>
      <c r="CR397" s="780"/>
      <c r="CS397" s="612"/>
      <c r="CT397" s="780"/>
      <c r="CU397" s="612"/>
      <c r="CV397" s="780"/>
      <c r="CW397" s="612"/>
      <c r="CX397" s="780"/>
      <c r="CY397" s="767"/>
      <c r="CZ397" s="780"/>
      <c r="DA397" s="612"/>
      <c r="DB397" s="780"/>
      <c r="DC397" s="767"/>
      <c r="DD397" s="780"/>
      <c r="DE397" s="612"/>
      <c r="DF397" s="780"/>
      <c r="DG397" s="612"/>
      <c r="DH397" s="780"/>
      <c r="DI397" s="612"/>
      <c r="DJ397" s="780"/>
      <c r="DK397" s="612"/>
      <c r="DL397" s="780"/>
      <c r="DM397" s="612"/>
      <c r="DN397" s="780"/>
      <c r="DO397" s="612"/>
      <c r="DP397" s="780"/>
      <c r="DQ397" s="612"/>
      <c r="DR397" s="612"/>
      <c r="DS397" s="612"/>
      <c r="DT397" s="84"/>
      <c r="DU397" s="424"/>
      <c r="DV397" s="424"/>
      <c r="DW397" s="424"/>
      <c r="DX397" s="424"/>
      <c r="DY397" s="424"/>
      <c r="DZ397" s="971"/>
      <c r="EA397" s="972"/>
      <c r="EB397" s="611"/>
      <c r="EC397" s="424"/>
      <c r="ED397" s="424"/>
      <c r="EE397" s="424"/>
      <c r="EF397" s="424"/>
      <c r="EG397" s="424"/>
      <c r="EH397" s="424"/>
      <c r="EI397" s="424"/>
      <c r="EJ397" s="429">
        <f t="shared" si="3339"/>
        <v>0</v>
      </c>
      <c r="EK397" s="429">
        <f t="shared" si="3340"/>
        <v>0</v>
      </c>
      <c r="EL397" s="429">
        <f t="shared" si="3341"/>
        <v>0</v>
      </c>
      <c r="EM397" s="1058">
        <f t="shared" si="3342"/>
        <v>0</v>
      </c>
      <c r="EN397" s="1058">
        <f t="shared" si="3343"/>
        <v>0</v>
      </c>
      <c r="EO397" s="1058">
        <f t="shared" si="3344"/>
        <v>0</v>
      </c>
      <c r="EP397" s="1058">
        <f t="shared" si="3345"/>
        <v>0</v>
      </c>
      <c r="EQ397" s="1058">
        <f t="shared" si="3346"/>
        <v>0</v>
      </c>
      <c r="ER397" s="1058">
        <f t="shared" si="3347"/>
        <v>0</v>
      </c>
      <c r="ES397" s="1058">
        <f t="shared" si="3348"/>
        <v>0</v>
      </c>
      <c r="ET397" s="1058">
        <f t="shared" si="3349"/>
        <v>0</v>
      </c>
      <c r="EU397" s="1058">
        <f t="shared" si="3350"/>
        <v>0</v>
      </c>
      <c r="EV397" s="1058">
        <f t="shared" si="3351"/>
        <v>0</v>
      </c>
      <c r="EW397" s="1058">
        <f t="shared" si="3352"/>
        <v>0</v>
      </c>
      <c r="EX397" s="1058">
        <f t="shared" si="3353"/>
        <v>0</v>
      </c>
      <c r="EY397" s="1058">
        <f t="shared" si="3354"/>
        <v>0</v>
      </c>
      <c r="EZ397" s="1058">
        <f t="shared" si="3355"/>
        <v>0</v>
      </c>
      <c r="FA397" s="1058">
        <f t="shared" si="3356"/>
        <v>0</v>
      </c>
      <c r="FB397" s="1058">
        <f t="shared" si="3357"/>
        <v>0</v>
      </c>
      <c r="FC397" s="1058">
        <f t="shared" si="3358"/>
        <v>0</v>
      </c>
      <c r="FD397" s="1058">
        <f t="shared" si="3359"/>
        <v>0</v>
      </c>
      <c r="FE397" s="1058">
        <f t="shared" si="3360"/>
        <v>0</v>
      </c>
      <c r="FF397" s="1058">
        <f t="shared" si="3361"/>
        <v>0</v>
      </c>
      <c r="FG397" s="1058">
        <f t="shared" si="3362"/>
        <v>0</v>
      </c>
      <c r="FH397" s="1058">
        <f t="shared" si="3363"/>
        <v>0</v>
      </c>
      <c r="FI397" s="1058">
        <f t="shared" si="3364"/>
        <v>0</v>
      </c>
      <c r="FJ397" s="1058">
        <f t="shared" si="3365"/>
        <v>0</v>
      </c>
      <c r="FK397" s="1058">
        <f t="shared" si="3366"/>
        <v>0</v>
      </c>
      <c r="FL397" s="1058">
        <f t="shared" si="3367"/>
        <v>0</v>
      </c>
      <c r="FM397" s="1058">
        <f t="shared" si="3368"/>
        <v>0</v>
      </c>
      <c r="FN397" s="1058">
        <f t="shared" si="3369"/>
        <v>0</v>
      </c>
      <c r="FO397" s="1059">
        <f t="shared" si="3370"/>
        <v>0</v>
      </c>
      <c r="FP397" s="1058">
        <f t="shared" si="3371"/>
        <v>0</v>
      </c>
      <c r="FQ397" s="1058">
        <f t="shared" si="3372"/>
        <v>0</v>
      </c>
      <c r="FR397" s="1058">
        <f t="shared" si="3373"/>
        <v>0</v>
      </c>
      <c r="FS397" s="1058">
        <f t="shared" si="3374"/>
        <v>0</v>
      </c>
      <c r="FT397" s="1058">
        <f t="shared" si="3375"/>
        <v>0</v>
      </c>
      <c r="FU397" s="1058">
        <f t="shared" si="3376"/>
        <v>0</v>
      </c>
      <c r="FV397" s="1058">
        <f t="shared" si="3377"/>
        <v>0</v>
      </c>
      <c r="FW397" s="1058">
        <f t="shared" si="3378"/>
        <v>0</v>
      </c>
      <c r="FX397" s="1058">
        <f t="shared" si="3379"/>
        <v>0</v>
      </c>
      <c r="FY397" s="1058">
        <f t="shared" si="3380"/>
        <v>0</v>
      </c>
      <c r="FZ397" s="1058">
        <f t="shared" si="3381"/>
        <v>0</v>
      </c>
      <c r="GA397" s="1058">
        <f t="shared" si="3382"/>
        <v>0</v>
      </c>
      <c r="GB397" s="1058">
        <f t="shared" si="3383"/>
        <v>0</v>
      </c>
      <c r="GC397" s="1058">
        <f t="shared" si="3384"/>
        <v>0</v>
      </c>
      <c r="GE397" s="1058">
        <v>0</v>
      </c>
      <c r="GF397" s="1058">
        <v>0</v>
      </c>
      <c r="GG397" s="424"/>
      <c r="GH397" s="424"/>
      <c r="GI397" s="424"/>
      <c r="GJ397" s="424"/>
      <c r="GL397" s="559"/>
      <c r="GM397" s="559"/>
      <c r="GN397" s="9"/>
      <c r="GO397" s="17"/>
      <c r="GP397" s="17"/>
      <c r="GQ397" s="406"/>
      <c r="GR397" s="406"/>
    </row>
    <row r="398" spans="1:200" ht="24.75" customHeight="1" x14ac:dyDescent="0.45">
      <c r="A398" s="424"/>
      <c r="B398" s="957"/>
      <c r="C398" s="958"/>
      <c r="D398" s="867"/>
      <c r="E398" s="612"/>
      <c r="F398" s="612"/>
      <c r="G398" s="606"/>
      <c r="H398" s="606"/>
      <c r="I398" s="606"/>
      <c r="J398" s="747"/>
      <c r="K398" s="606"/>
      <c r="L398" s="71"/>
      <c r="M398" s="608"/>
      <c r="N398" s="70"/>
      <c r="O398" s="852"/>
      <c r="P398" s="866"/>
      <c r="Q398" s="852"/>
      <c r="R398" s="866"/>
      <c r="S398" s="852"/>
      <c r="T398" s="866"/>
      <c r="U398" s="867"/>
      <c r="V398" s="866"/>
      <c r="W398" s="867"/>
      <c r="X398" s="852"/>
      <c r="Y398" s="852"/>
      <c r="Z398" s="866"/>
      <c r="AA398" s="867"/>
      <c r="AB398" s="866"/>
      <c r="AC398" s="852"/>
      <c r="AD398" s="866"/>
      <c r="AE398" s="855"/>
      <c r="AF398" s="866"/>
      <c r="AG398" s="867"/>
      <c r="AH398" s="866"/>
      <c r="AI398" s="867"/>
      <c r="AJ398" s="866"/>
      <c r="AK398" s="867"/>
      <c r="AL398" s="866"/>
      <c r="AM398" s="852"/>
      <c r="AN398" s="866"/>
      <c r="AO398" s="867"/>
      <c r="AP398" s="866"/>
      <c r="AQ398" s="852"/>
      <c r="AR398" s="866"/>
      <c r="AS398" s="852"/>
      <c r="AT398" s="866"/>
      <c r="AU398" s="867"/>
      <c r="AV398" s="866"/>
      <c r="AW398" s="867"/>
      <c r="AX398" s="866"/>
      <c r="AY398" s="867"/>
      <c r="AZ398" s="866"/>
      <c r="BA398" s="867"/>
      <c r="BB398" s="866"/>
      <c r="BC398" s="867"/>
      <c r="BD398" s="866"/>
      <c r="BE398" s="867"/>
      <c r="BF398" s="867"/>
      <c r="BG398" s="867"/>
      <c r="BH398" s="84"/>
      <c r="BI398" s="424"/>
      <c r="BJ398" s="424"/>
      <c r="BK398" s="424"/>
      <c r="BL398" s="424"/>
      <c r="BM398" s="424"/>
      <c r="BN398" s="957"/>
      <c r="BO398" s="958"/>
      <c r="BP398" s="867"/>
      <c r="BQ398" s="612"/>
      <c r="BR398" s="612"/>
      <c r="BS398" s="606"/>
      <c r="BT398" s="606"/>
      <c r="BU398" s="606"/>
      <c r="BV398" s="747"/>
      <c r="BW398" s="749"/>
      <c r="BX398" s="71"/>
      <c r="BY398" s="608"/>
      <c r="BZ398" s="70"/>
      <c r="CA398" s="767"/>
      <c r="CB398" s="796"/>
      <c r="CC398" s="767"/>
      <c r="CD398" s="796"/>
      <c r="CE398" s="767"/>
      <c r="CF398" s="780"/>
      <c r="CG398" s="612"/>
      <c r="CH398" s="780"/>
      <c r="CI398" s="612"/>
      <c r="CJ398" s="612"/>
      <c r="CK398" s="767"/>
      <c r="CL398" s="780"/>
      <c r="CM398" s="612"/>
      <c r="CN398" s="780"/>
      <c r="CO398" s="767"/>
      <c r="CP398" s="780"/>
      <c r="CQ398" s="770"/>
      <c r="CR398" s="780"/>
      <c r="CS398" s="612"/>
      <c r="CT398" s="780"/>
      <c r="CU398" s="612"/>
      <c r="CV398" s="780"/>
      <c r="CW398" s="612"/>
      <c r="CX398" s="780"/>
      <c r="CY398" s="767"/>
      <c r="CZ398" s="780"/>
      <c r="DA398" s="612"/>
      <c r="DB398" s="780"/>
      <c r="DC398" s="767"/>
      <c r="DD398" s="780"/>
      <c r="DE398" s="612"/>
      <c r="DF398" s="780"/>
      <c r="DG398" s="612"/>
      <c r="DH398" s="780"/>
      <c r="DI398" s="612"/>
      <c r="DJ398" s="780"/>
      <c r="DK398" s="612"/>
      <c r="DL398" s="780"/>
      <c r="DM398" s="612"/>
      <c r="DN398" s="780"/>
      <c r="DO398" s="612"/>
      <c r="DP398" s="780"/>
      <c r="DQ398" s="612"/>
      <c r="DR398" s="612"/>
      <c r="DS398" s="612"/>
      <c r="DT398" s="84"/>
      <c r="DU398" s="424"/>
      <c r="DV398" s="424"/>
      <c r="DW398" s="424"/>
      <c r="DX398" s="424"/>
      <c r="DY398" s="424"/>
      <c r="DZ398" s="971"/>
      <c r="EA398" s="972"/>
      <c r="EB398" s="611"/>
      <c r="EC398" s="424"/>
      <c r="ED398" s="424"/>
      <c r="EE398" s="424"/>
      <c r="EF398" s="424"/>
      <c r="EG398" s="424"/>
      <c r="EH398" s="424"/>
      <c r="EI398" s="424"/>
      <c r="EJ398" s="429">
        <f t="shared" si="3339"/>
        <v>0</v>
      </c>
      <c r="EK398" s="429">
        <f t="shared" si="3340"/>
        <v>0</v>
      </c>
      <c r="EL398" s="429">
        <f t="shared" si="3341"/>
        <v>0</v>
      </c>
      <c r="EM398" s="1058">
        <f t="shared" si="3342"/>
        <v>0</v>
      </c>
      <c r="EN398" s="1058">
        <f t="shared" si="3343"/>
        <v>0</v>
      </c>
      <c r="EO398" s="1058">
        <f t="shared" si="3344"/>
        <v>0</v>
      </c>
      <c r="EP398" s="1058">
        <f t="shared" si="3345"/>
        <v>0</v>
      </c>
      <c r="EQ398" s="1058">
        <f t="shared" si="3346"/>
        <v>0</v>
      </c>
      <c r="ER398" s="1058">
        <f t="shared" si="3347"/>
        <v>0</v>
      </c>
      <c r="ES398" s="1058">
        <f t="shared" si="3348"/>
        <v>0</v>
      </c>
      <c r="ET398" s="1058">
        <f t="shared" si="3349"/>
        <v>0</v>
      </c>
      <c r="EU398" s="1058">
        <f t="shared" si="3350"/>
        <v>0</v>
      </c>
      <c r="EV398" s="1058">
        <f t="shared" si="3351"/>
        <v>0</v>
      </c>
      <c r="EW398" s="1058">
        <f t="shared" si="3352"/>
        <v>0</v>
      </c>
      <c r="EX398" s="1058">
        <f t="shared" si="3353"/>
        <v>0</v>
      </c>
      <c r="EY398" s="1058">
        <f t="shared" si="3354"/>
        <v>0</v>
      </c>
      <c r="EZ398" s="1058">
        <f t="shared" si="3355"/>
        <v>0</v>
      </c>
      <c r="FA398" s="1058">
        <f t="shared" si="3356"/>
        <v>0</v>
      </c>
      <c r="FB398" s="1058">
        <f t="shared" si="3357"/>
        <v>0</v>
      </c>
      <c r="FC398" s="1058">
        <f t="shared" si="3358"/>
        <v>0</v>
      </c>
      <c r="FD398" s="1058">
        <f t="shared" si="3359"/>
        <v>0</v>
      </c>
      <c r="FE398" s="1058">
        <f t="shared" si="3360"/>
        <v>0</v>
      </c>
      <c r="FF398" s="1058">
        <f t="shared" si="3361"/>
        <v>0</v>
      </c>
      <c r="FG398" s="1058">
        <f t="shared" si="3362"/>
        <v>0</v>
      </c>
      <c r="FH398" s="1058">
        <f t="shared" si="3363"/>
        <v>0</v>
      </c>
      <c r="FI398" s="1058">
        <f t="shared" si="3364"/>
        <v>0</v>
      </c>
      <c r="FJ398" s="1058">
        <f t="shared" si="3365"/>
        <v>0</v>
      </c>
      <c r="FK398" s="1058">
        <f t="shared" si="3366"/>
        <v>0</v>
      </c>
      <c r="FL398" s="1058">
        <f t="shared" si="3367"/>
        <v>0</v>
      </c>
      <c r="FM398" s="1058">
        <f t="shared" si="3368"/>
        <v>0</v>
      </c>
      <c r="FN398" s="1058">
        <f t="shared" si="3369"/>
        <v>0</v>
      </c>
      <c r="FO398" s="1059">
        <f t="shared" si="3370"/>
        <v>0</v>
      </c>
      <c r="FP398" s="1058">
        <f t="shared" si="3371"/>
        <v>0</v>
      </c>
      <c r="FQ398" s="1058">
        <f t="shared" si="3372"/>
        <v>0</v>
      </c>
      <c r="FR398" s="1058">
        <f t="shared" si="3373"/>
        <v>0</v>
      </c>
      <c r="FS398" s="1058">
        <f t="shared" si="3374"/>
        <v>0</v>
      </c>
      <c r="FT398" s="1058">
        <f t="shared" si="3375"/>
        <v>0</v>
      </c>
      <c r="FU398" s="1058">
        <f t="shared" si="3376"/>
        <v>0</v>
      </c>
      <c r="FV398" s="1058">
        <f t="shared" si="3377"/>
        <v>0</v>
      </c>
      <c r="FW398" s="1058">
        <f t="shared" si="3378"/>
        <v>0</v>
      </c>
      <c r="FX398" s="1058">
        <f t="shared" si="3379"/>
        <v>0</v>
      </c>
      <c r="FY398" s="1058">
        <f t="shared" si="3380"/>
        <v>0</v>
      </c>
      <c r="FZ398" s="1058">
        <f t="shared" si="3381"/>
        <v>0</v>
      </c>
      <c r="GA398" s="1058">
        <f t="shared" si="3382"/>
        <v>0</v>
      </c>
      <c r="GB398" s="1058">
        <f t="shared" si="3383"/>
        <v>0</v>
      </c>
      <c r="GC398" s="1058">
        <f t="shared" si="3384"/>
        <v>0</v>
      </c>
      <c r="GE398" s="1058">
        <v>0</v>
      </c>
      <c r="GF398" s="1058">
        <v>0</v>
      </c>
      <c r="GG398" s="424"/>
      <c r="GH398" s="424"/>
      <c r="GI398" s="424"/>
      <c r="GJ398" s="424"/>
      <c r="GL398" s="559"/>
      <c r="GM398" s="559"/>
      <c r="GN398" s="9"/>
      <c r="GO398" s="17"/>
      <c r="GP398" s="17"/>
      <c r="GQ398" s="406"/>
      <c r="GR398" s="406"/>
    </row>
    <row r="399" spans="1:200" ht="24.75" customHeight="1" x14ac:dyDescent="0.45">
      <c r="A399" s="424"/>
      <c r="B399" s="957"/>
      <c r="C399" s="958"/>
      <c r="D399" s="867"/>
      <c r="E399" s="612"/>
      <c r="F399" s="612"/>
      <c r="G399" s="606"/>
      <c r="H399" s="606"/>
      <c r="I399" s="606"/>
      <c r="J399" s="747"/>
      <c r="K399" s="606"/>
      <c r="L399" s="71"/>
      <c r="M399" s="608"/>
      <c r="N399" s="70"/>
      <c r="O399" s="852"/>
      <c r="P399" s="866"/>
      <c r="Q399" s="852"/>
      <c r="R399" s="866"/>
      <c r="S399" s="852"/>
      <c r="T399" s="866"/>
      <c r="U399" s="867"/>
      <c r="V399" s="866"/>
      <c r="W399" s="867"/>
      <c r="X399" s="852"/>
      <c r="Y399" s="852"/>
      <c r="Z399" s="866"/>
      <c r="AA399" s="867"/>
      <c r="AB399" s="866"/>
      <c r="AC399" s="852"/>
      <c r="AD399" s="866"/>
      <c r="AE399" s="855"/>
      <c r="AF399" s="866"/>
      <c r="AG399" s="867"/>
      <c r="AH399" s="866"/>
      <c r="AI399" s="867"/>
      <c r="AJ399" s="866"/>
      <c r="AK399" s="867"/>
      <c r="AL399" s="866"/>
      <c r="AM399" s="852"/>
      <c r="AN399" s="866"/>
      <c r="AO399" s="867"/>
      <c r="AP399" s="866"/>
      <c r="AQ399" s="852"/>
      <c r="AR399" s="866"/>
      <c r="AS399" s="852"/>
      <c r="AT399" s="866"/>
      <c r="AU399" s="867"/>
      <c r="AV399" s="866"/>
      <c r="AW399" s="867"/>
      <c r="AX399" s="866"/>
      <c r="AY399" s="867"/>
      <c r="AZ399" s="866"/>
      <c r="BA399" s="867"/>
      <c r="BB399" s="866"/>
      <c r="BC399" s="867"/>
      <c r="BD399" s="866"/>
      <c r="BE399" s="867"/>
      <c r="BF399" s="867"/>
      <c r="BG399" s="867"/>
      <c r="BH399" s="84"/>
      <c r="BI399" s="424"/>
      <c r="BJ399" s="424"/>
      <c r="BK399" s="424"/>
      <c r="BL399" s="424"/>
      <c r="BM399" s="424"/>
      <c r="BN399" s="957"/>
      <c r="BO399" s="958"/>
      <c r="BP399" s="867"/>
      <c r="BQ399" s="612"/>
      <c r="BR399" s="612"/>
      <c r="BS399" s="606"/>
      <c r="BT399" s="606"/>
      <c r="BU399" s="606"/>
      <c r="BV399" s="747"/>
      <c r="BW399" s="749"/>
      <c r="BX399" s="71"/>
      <c r="BY399" s="608"/>
      <c r="BZ399" s="70"/>
      <c r="CA399" s="767"/>
      <c r="CB399" s="796"/>
      <c r="CC399" s="767"/>
      <c r="CD399" s="796"/>
      <c r="CE399" s="767"/>
      <c r="CF399" s="780"/>
      <c r="CG399" s="612"/>
      <c r="CH399" s="780"/>
      <c r="CI399" s="612"/>
      <c r="CJ399" s="612"/>
      <c r="CK399" s="767"/>
      <c r="CL399" s="780"/>
      <c r="CM399" s="612"/>
      <c r="CN399" s="780"/>
      <c r="CO399" s="767"/>
      <c r="CP399" s="780"/>
      <c r="CQ399" s="770"/>
      <c r="CR399" s="780"/>
      <c r="CS399" s="612"/>
      <c r="CT399" s="780"/>
      <c r="CU399" s="612"/>
      <c r="CV399" s="780"/>
      <c r="CW399" s="612"/>
      <c r="CX399" s="780"/>
      <c r="CY399" s="767"/>
      <c r="CZ399" s="780"/>
      <c r="DA399" s="612"/>
      <c r="DB399" s="780"/>
      <c r="DC399" s="767"/>
      <c r="DD399" s="780"/>
      <c r="DE399" s="612"/>
      <c r="DF399" s="780"/>
      <c r="DG399" s="612"/>
      <c r="DH399" s="780"/>
      <c r="DI399" s="612"/>
      <c r="DJ399" s="780"/>
      <c r="DK399" s="612"/>
      <c r="DL399" s="780"/>
      <c r="DM399" s="612"/>
      <c r="DN399" s="780"/>
      <c r="DO399" s="612"/>
      <c r="DP399" s="780"/>
      <c r="DQ399" s="612"/>
      <c r="DR399" s="612"/>
      <c r="DS399" s="612"/>
      <c r="DT399" s="84"/>
      <c r="DU399" s="424"/>
      <c r="DV399" s="424"/>
      <c r="DW399" s="424"/>
      <c r="DX399" s="424"/>
      <c r="DY399" s="424"/>
      <c r="DZ399" s="971"/>
      <c r="EA399" s="972"/>
      <c r="EB399" s="611"/>
      <c r="EC399" s="424"/>
      <c r="ED399" s="424"/>
      <c r="EE399" s="424"/>
      <c r="EF399" s="424"/>
      <c r="EG399" s="424"/>
      <c r="EH399" s="424"/>
      <c r="EI399" s="424"/>
      <c r="EJ399" s="429">
        <f t="shared" si="3339"/>
        <v>0</v>
      </c>
      <c r="EK399" s="429">
        <f t="shared" si="3340"/>
        <v>0</v>
      </c>
      <c r="EL399" s="429">
        <f t="shared" si="3341"/>
        <v>0</v>
      </c>
      <c r="EM399" s="1058">
        <f t="shared" si="3342"/>
        <v>0</v>
      </c>
      <c r="EN399" s="1058">
        <f t="shared" si="3343"/>
        <v>0</v>
      </c>
      <c r="EO399" s="1058">
        <f t="shared" si="3344"/>
        <v>0</v>
      </c>
      <c r="EP399" s="1058">
        <f t="shared" si="3345"/>
        <v>0</v>
      </c>
      <c r="EQ399" s="1058">
        <f t="shared" si="3346"/>
        <v>0</v>
      </c>
      <c r="ER399" s="1058">
        <f t="shared" si="3347"/>
        <v>0</v>
      </c>
      <c r="ES399" s="1058">
        <f t="shared" si="3348"/>
        <v>0</v>
      </c>
      <c r="ET399" s="1058">
        <f t="shared" si="3349"/>
        <v>0</v>
      </c>
      <c r="EU399" s="1058">
        <f t="shared" si="3350"/>
        <v>0</v>
      </c>
      <c r="EV399" s="1058">
        <f t="shared" si="3351"/>
        <v>0</v>
      </c>
      <c r="EW399" s="1058">
        <f t="shared" si="3352"/>
        <v>0</v>
      </c>
      <c r="EX399" s="1058">
        <f t="shared" si="3353"/>
        <v>0</v>
      </c>
      <c r="EY399" s="1058">
        <f t="shared" si="3354"/>
        <v>0</v>
      </c>
      <c r="EZ399" s="1058">
        <f t="shared" si="3355"/>
        <v>0</v>
      </c>
      <c r="FA399" s="1058">
        <f t="shared" si="3356"/>
        <v>0</v>
      </c>
      <c r="FB399" s="1058">
        <f t="shared" si="3357"/>
        <v>0</v>
      </c>
      <c r="FC399" s="1058">
        <f t="shared" si="3358"/>
        <v>0</v>
      </c>
      <c r="FD399" s="1058">
        <f t="shared" si="3359"/>
        <v>0</v>
      </c>
      <c r="FE399" s="1058">
        <f t="shared" si="3360"/>
        <v>0</v>
      </c>
      <c r="FF399" s="1058">
        <f t="shared" si="3361"/>
        <v>0</v>
      </c>
      <c r="FG399" s="1058">
        <f t="shared" si="3362"/>
        <v>0</v>
      </c>
      <c r="FH399" s="1058">
        <f t="shared" si="3363"/>
        <v>0</v>
      </c>
      <c r="FI399" s="1058">
        <f t="shared" si="3364"/>
        <v>0</v>
      </c>
      <c r="FJ399" s="1058">
        <f t="shared" si="3365"/>
        <v>0</v>
      </c>
      <c r="FK399" s="1058">
        <f t="shared" si="3366"/>
        <v>0</v>
      </c>
      <c r="FL399" s="1058">
        <f t="shared" si="3367"/>
        <v>0</v>
      </c>
      <c r="FM399" s="1058">
        <f t="shared" si="3368"/>
        <v>0</v>
      </c>
      <c r="FN399" s="1058">
        <f t="shared" si="3369"/>
        <v>0</v>
      </c>
      <c r="FO399" s="1059">
        <f t="shared" si="3370"/>
        <v>0</v>
      </c>
      <c r="FP399" s="1058">
        <f t="shared" si="3371"/>
        <v>0</v>
      </c>
      <c r="FQ399" s="1058">
        <f t="shared" si="3372"/>
        <v>0</v>
      </c>
      <c r="FR399" s="1058">
        <f t="shared" si="3373"/>
        <v>0</v>
      </c>
      <c r="FS399" s="1058">
        <f t="shared" si="3374"/>
        <v>0</v>
      </c>
      <c r="FT399" s="1058">
        <f t="shared" si="3375"/>
        <v>0</v>
      </c>
      <c r="FU399" s="1058">
        <f t="shared" si="3376"/>
        <v>0</v>
      </c>
      <c r="FV399" s="1058">
        <f t="shared" si="3377"/>
        <v>0</v>
      </c>
      <c r="FW399" s="1058">
        <f t="shared" si="3378"/>
        <v>0</v>
      </c>
      <c r="FX399" s="1058">
        <f t="shared" si="3379"/>
        <v>0</v>
      </c>
      <c r="FY399" s="1058">
        <f t="shared" si="3380"/>
        <v>0</v>
      </c>
      <c r="FZ399" s="1058">
        <f t="shared" si="3381"/>
        <v>0</v>
      </c>
      <c r="GA399" s="1058">
        <f t="shared" si="3382"/>
        <v>0</v>
      </c>
      <c r="GB399" s="1058">
        <f t="shared" si="3383"/>
        <v>0</v>
      </c>
      <c r="GC399" s="1058">
        <f t="shared" si="3384"/>
        <v>0</v>
      </c>
      <c r="GE399" s="1058">
        <v>0</v>
      </c>
      <c r="GF399" s="1058">
        <v>0</v>
      </c>
      <c r="GG399" s="424"/>
      <c r="GH399" s="424"/>
      <c r="GI399" s="424"/>
      <c r="GJ399" s="424"/>
      <c r="GL399" s="559"/>
      <c r="GM399" s="559"/>
      <c r="GN399" s="9"/>
      <c r="GO399" s="17"/>
      <c r="GP399" s="17"/>
      <c r="GQ399" s="406"/>
      <c r="GR399" s="406"/>
    </row>
    <row r="400" spans="1:200" ht="24.75" customHeight="1" x14ac:dyDescent="0.45">
      <c r="A400" s="424">
        <v>28</v>
      </c>
      <c r="B400" s="974" t="s">
        <v>677</v>
      </c>
      <c r="C400" s="975" t="s">
        <v>654</v>
      </c>
      <c r="D400" s="927">
        <v>1</v>
      </c>
      <c r="E400" s="424"/>
      <c r="F400" s="424"/>
      <c r="G400" s="424"/>
      <c r="H400" s="424"/>
      <c r="I400" s="424"/>
      <c r="J400" s="541"/>
      <c r="K400" s="424"/>
      <c r="L400" s="425">
        <f t="shared" ref="L400:N400" si="3385">SUM(L401:L412)</f>
        <v>130</v>
      </c>
      <c r="M400" s="425">
        <f t="shared" si="3385"/>
        <v>84</v>
      </c>
      <c r="N400" s="425">
        <f t="shared" si="3385"/>
        <v>0</v>
      </c>
      <c r="O400" s="765">
        <f>SUM(O401:O412)</f>
        <v>0</v>
      </c>
      <c r="P400" s="766">
        <f t="shared" ref="P400" si="3386">SUM(P401:P412)</f>
        <v>34</v>
      </c>
      <c r="Q400" s="765">
        <f t="shared" ref="Q400" si="3387">SUM(Q401:Q412)</f>
        <v>46</v>
      </c>
      <c r="R400" s="766">
        <f t="shared" ref="R400" si="3388">SUM(R401:R412)</f>
        <v>50</v>
      </c>
      <c r="S400" s="765">
        <f t="shared" ref="S400" si="3389">SUM(S401:S412)</f>
        <v>84</v>
      </c>
      <c r="T400" s="766">
        <f t="shared" ref="T400" si="3390">SUM(T401:T412)</f>
        <v>0</v>
      </c>
      <c r="U400" s="766">
        <f t="shared" ref="U400" si="3391">SUM(U401:U412)</f>
        <v>0</v>
      </c>
      <c r="V400" s="766">
        <f t="shared" ref="V400" si="3392">SUM(V401:V412)</f>
        <v>0</v>
      </c>
      <c r="W400" s="766">
        <f t="shared" ref="W400" si="3393">SUM(W401:W412)</f>
        <v>0</v>
      </c>
      <c r="X400" s="765">
        <f t="shared" ref="X400" si="3394">SUM(X401:X412)</f>
        <v>2</v>
      </c>
      <c r="Y400" s="765">
        <f t="shared" ref="Y400" si="3395">SUM(Y401:Y412)</f>
        <v>10</v>
      </c>
      <c r="Z400" s="766">
        <f t="shared" ref="Z400" si="3396">SUM(Z401:Z412)</f>
        <v>0</v>
      </c>
      <c r="AA400" s="766">
        <f t="shared" ref="AA400" si="3397">SUM(AA401:AA412)</f>
        <v>0</v>
      </c>
      <c r="AB400" s="766">
        <f t="shared" ref="AB400" si="3398">SUM(AB401:AB412)</f>
        <v>17</v>
      </c>
      <c r="AC400" s="765">
        <f t="shared" ref="AC400" si="3399">SUM(AC401:AC412)</f>
        <v>170</v>
      </c>
      <c r="AD400" s="766">
        <f t="shared" ref="AD400" si="3400">SUM(AD401:AD412)</f>
        <v>0</v>
      </c>
      <c r="AE400" s="765">
        <f t="shared" ref="AE400" si="3401">SUM(AE401:AE412)</f>
        <v>0</v>
      </c>
      <c r="AF400" s="766">
        <f t="shared" ref="AF400" si="3402">SUM(AF401:AF412)</f>
        <v>0</v>
      </c>
      <c r="AG400" s="766">
        <f t="shared" ref="AG400" si="3403">SUM(AG401:AG412)</f>
        <v>0</v>
      </c>
      <c r="AH400" s="766">
        <f t="shared" ref="AH400" si="3404">SUM(AH401:AH412)</f>
        <v>0</v>
      </c>
      <c r="AI400" s="766">
        <f t="shared" ref="AI400" si="3405">SUM(AI401:AI412)</f>
        <v>0</v>
      </c>
      <c r="AJ400" s="766">
        <f t="shared" ref="AJ400" si="3406">SUM(AJ401:AJ412)</f>
        <v>0</v>
      </c>
      <c r="AK400" s="766">
        <f t="shared" ref="AK400" si="3407">SUM(AK401:AK412)</f>
        <v>0</v>
      </c>
      <c r="AL400" s="766">
        <f t="shared" ref="AL400" si="3408">SUM(AL401:AL412)</f>
        <v>1</v>
      </c>
      <c r="AM400" s="765">
        <f t="shared" ref="AM400" si="3409">SUM(AM401:AM412)</f>
        <v>94</v>
      </c>
      <c r="AN400" s="766">
        <f t="shared" ref="AN400" si="3410">SUM(AN401:AN412)</f>
        <v>0</v>
      </c>
      <c r="AO400" s="766">
        <f t="shared" ref="AO400" si="3411">SUM(AO401:AO412)</f>
        <v>0</v>
      </c>
      <c r="AP400" s="766">
        <f t="shared" ref="AP400" si="3412">SUM(AP401:AP412)</f>
        <v>0</v>
      </c>
      <c r="AQ400" s="765">
        <f t="shared" ref="AQ400" si="3413">SUM(AQ401:AQ412)</f>
        <v>0</v>
      </c>
      <c r="AR400" s="766">
        <f t="shared" ref="AR400" si="3414">SUM(AR401:AR412)</f>
        <v>0</v>
      </c>
      <c r="AS400" s="765">
        <f t="shared" ref="AS400" si="3415">SUM(AS401:AS412)</f>
        <v>0</v>
      </c>
      <c r="AT400" s="766">
        <f t="shared" ref="AT400" si="3416">SUM(AT401:AT412)</f>
        <v>1</v>
      </c>
      <c r="AU400" s="766">
        <f t="shared" ref="AU400" si="3417">SUM(AU401:AU412)</f>
        <v>15.666666666666666</v>
      </c>
      <c r="AV400" s="766">
        <f t="shared" ref="AV400" si="3418">SUM(AV401:AV412)</f>
        <v>0</v>
      </c>
      <c r="AW400" s="766">
        <f t="shared" ref="AW400" si="3419">SUM(AW401:AW412)</f>
        <v>0</v>
      </c>
      <c r="AX400" s="766">
        <f t="shared" ref="AX400" si="3420">SUM(AX401:AX412)</f>
        <v>1</v>
      </c>
      <c r="AY400" s="766">
        <f t="shared" ref="AY400" si="3421">SUM(AY401:AY412)</f>
        <v>7</v>
      </c>
      <c r="AZ400" s="766">
        <f t="shared" ref="AZ400" si="3422">SUM(AZ401:AZ412)</f>
        <v>0</v>
      </c>
      <c r="BA400" s="766">
        <f t="shared" ref="BA400" si="3423">SUM(BA401:BA412)</f>
        <v>0</v>
      </c>
      <c r="BB400" s="766">
        <f t="shared" ref="BB400" si="3424">SUM(BB401:BB412)</f>
        <v>0</v>
      </c>
      <c r="BC400" s="766">
        <f t="shared" ref="BC400" si="3425">SUM(BC401:BC412)</f>
        <v>0</v>
      </c>
      <c r="BD400" s="766">
        <f t="shared" ref="BD400" si="3426">SUM(BD401:BD412)</f>
        <v>0</v>
      </c>
      <c r="BE400" s="766">
        <f t="shared" ref="BE400" si="3427">SUM(BE401:BE412)</f>
        <v>0</v>
      </c>
      <c r="BF400" s="766">
        <f>SUM(BF401:BF412)</f>
        <v>428.66666666666663</v>
      </c>
      <c r="BG400" s="766">
        <f>SUM(BG401:BG412)</f>
        <v>139</v>
      </c>
      <c r="BH400" s="425"/>
      <c r="BI400" s="424"/>
      <c r="BJ400" s="49"/>
      <c r="BK400" s="49"/>
      <c r="BL400" s="49"/>
      <c r="BM400" s="424">
        <v>28</v>
      </c>
      <c r="BN400" s="974" t="s">
        <v>677</v>
      </c>
      <c r="BO400" s="975" t="s">
        <v>654</v>
      </c>
      <c r="BP400" s="927">
        <v>1</v>
      </c>
      <c r="BQ400" s="424"/>
      <c r="BR400" s="424"/>
      <c r="BS400" s="424"/>
      <c r="BT400" s="424"/>
      <c r="BU400" s="424"/>
      <c r="BV400" s="541"/>
      <c r="BW400" s="541"/>
      <c r="BX400" s="425">
        <f t="shared" ref="BX400:BZ400" si="3428">SUM(BX401:BX412)</f>
        <v>162</v>
      </c>
      <c r="BY400" s="425">
        <f t="shared" si="3428"/>
        <v>126</v>
      </c>
      <c r="BZ400" s="425">
        <f t="shared" si="3428"/>
        <v>0</v>
      </c>
      <c r="CA400" s="765">
        <f>SUM(CA401:CA412)</f>
        <v>0</v>
      </c>
      <c r="CB400" s="765">
        <f t="shared" ref="CB400" si="3429">SUM(CB401:CB412)</f>
        <v>36</v>
      </c>
      <c r="CC400" s="765">
        <f t="shared" ref="CC400" si="3430">SUM(CC401:CC412)</f>
        <v>72</v>
      </c>
      <c r="CD400" s="765">
        <f t="shared" ref="CD400" si="3431">SUM(CD401:CD412)</f>
        <v>90</v>
      </c>
      <c r="CE400" s="765">
        <f t="shared" ref="CE400" si="3432">SUM(CE401:CE412)</f>
        <v>198</v>
      </c>
      <c r="CF400" s="766">
        <f t="shared" ref="CF400" si="3433">SUM(CF401:CF412)</f>
        <v>0</v>
      </c>
      <c r="CG400" s="766">
        <f t="shared" ref="CG400" si="3434">SUM(CG401:CG412)</f>
        <v>0</v>
      </c>
      <c r="CH400" s="766">
        <f t="shared" ref="CH400" si="3435">SUM(CH401:CH412)</f>
        <v>0</v>
      </c>
      <c r="CI400" s="766">
        <f t="shared" ref="CI400" si="3436">SUM(CI401:CI412)</f>
        <v>0</v>
      </c>
      <c r="CJ400" s="766">
        <f t="shared" ref="CJ400" si="3437">SUM(CJ401:CJ412)</f>
        <v>0</v>
      </c>
      <c r="CK400" s="765">
        <f t="shared" ref="CK400" si="3438">SUM(CK401:CK412)</f>
        <v>17.2</v>
      </c>
      <c r="CL400" s="766">
        <f t="shared" ref="CL400" si="3439">SUM(CL401:CL412)</f>
        <v>0</v>
      </c>
      <c r="CM400" s="766">
        <f t="shared" ref="CM400" si="3440">SUM(CM401:CM412)</f>
        <v>0</v>
      </c>
      <c r="CN400" s="766">
        <f t="shared" ref="CN400" si="3441">SUM(CN401:CN412)</f>
        <v>0</v>
      </c>
      <c r="CO400" s="765">
        <f t="shared" ref="CO400" si="3442">SUM(CO401:CO412)</f>
        <v>0</v>
      </c>
      <c r="CP400" s="766">
        <f t="shared" ref="CP400" si="3443">SUM(CP401:CP412)</f>
        <v>0</v>
      </c>
      <c r="CQ400" s="765">
        <f t="shared" ref="CQ400" si="3444">SUM(CQ401:CQ412)</f>
        <v>0</v>
      </c>
      <c r="CR400" s="766">
        <f t="shared" ref="CR400" si="3445">SUM(CR401:CR412)</f>
        <v>0</v>
      </c>
      <c r="CS400" s="766">
        <f t="shared" ref="CS400" si="3446">SUM(CS401:CS412)</f>
        <v>0</v>
      </c>
      <c r="CT400" s="766">
        <f t="shared" ref="CT400" si="3447">SUM(CT401:CT412)</f>
        <v>0</v>
      </c>
      <c r="CU400" s="766">
        <f t="shared" ref="CU400" si="3448">SUM(CU401:CU412)</f>
        <v>0</v>
      </c>
      <c r="CV400" s="766">
        <f t="shared" ref="CV400" si="3449">SUM(CV401:CV412)</f>
        <v>0</v>
      </c>
      <c r="CW400" s="766">
        <f t="shared" ref="CW400" si="3450">SUM(CW401:CW412)</f>
        <v>0</v>
      </c>
      <c r="CX400" s="766">
        <f t="shared" ref="CX400" si="3451">SUM(CX401:CX412)</f>
        <v>1</v>
      </c>
      <c r="CY400" s="765">
        <f t="shared" ref="CY400" si="3452">SUM(CY401:CY412)</f>
        <v>94</v>
      </c>
      <c r="CZ400" s="766">
        <f t="shared" ref="CZ400" si="3453">SUM(CZ401:CZ412)</f>
        <v>0</v>
      </c>
      <c r="DA400" s="766">
        <f t="shared" ref="DA400" si="3454">SUM(DA401:DA412)</f>
        <v>0</v>
      </c>
      <c r="DB400" s="766">
        <f t="shared" ref="DB400" si="3455">SUM(DB401:DB412)</f>
        <v>1</v>
      </c>
      <c r="DC400" s="765">
        <f t="shared" ref="DC400" si="3456">SUM(DC401:DC412)</f>
        <v>10.666666666666666</v>
      </c>
      <c r="DD400" s="766">
        <f t="shared" ref="DD400" si="3457">SUM(DD401:DD412)</f>
        <v>2</v>
      </c>
      <c r="DE400" s="766">
        <f>SUM(DE401:DE412)</f>
        <v>30</v>
      </c>
      <c r="DF400" s="766">
        <f t="shared" ref="DF400" si="3458">SUM(DF401:DF412)</f>
        <v>0</v>
      </c>
      <c r="DG400" s="766">
        <f t="shared" ref="DG400" si="3459">SUM(DG401:DG412)</f>
        <v>0</v>
      </c>
      <c r="DH400" s="766">
        <f t="shared" ref="DH400" si="3460">SUM(DH401:DH412)</f>
        <v>0</v>
      </c>
      <c r="DI400" s="766">
        <f t="shared" ref="DI400" si="3461">SUM(DI401:DI412)</f>
        <v>0</v>
      </c>
      <c r="DJ400" s="766">
        <f t="shared" ref="DJ400" si="3462">SUM(DJ401:DJ412)</f>
        <v>0</v>
      </c>
      <c r="DK400" s="766">
        <f t="shared" ref="DK400" si="3463">SUM(DK401:DK412)</f>
        <v>0</v>
      </c>
      <c r="DL400" s="766">
        <f t="shared" ref="DL400" si="3464">SUM(DL401:DL412)</f>
        <v>0</v>
      </c>
      <c r="DM400" s="766">
        <f t="shared" ref="DM400" si="3465">SUM(DM401:DM412)</f>
        <v>0</v>
      </c>
      <c r="DN400" s="766">
        <f t="shared" ref="DN400" si="3466">SUM(DN401:DN412)</f>
        <v>0</v>
      </c>
      <c r="DO400" s="766">
        <f>SUM(DO401:DO412)</f>
        <v>0</v>
      </c>
      <c r="DP400" s="766">
        <f t="shared" ref="DP400" si="3467">SUM(DP401:DP412)</f>
        <v>0</v>
      </c>
      <c r="DQ400" s="766">
        <f t="shared" ref="DQ400" si="3468">SUM(DQ401:DQ412)</f>
        <v>0</v>
      </c>
      <c r="DR400" s="766">
        <f>SUM(DR401:DR412)</f>
        <v>421.86666666666667</v>
      </c>
      <c r="DS400" s="766">
        <f>SUM(DS401:DS412)</f>
        <v>310.66666666666669</v>
      </c>
      <c r="DT400" s="425"/>
      <c r="DU400" s="424"/>
      <c r="DV400" s="424"/>
      <c r="DW400" s="424"/>
      <c r="DX400" s="424"/>
      <c r="DY400" s="424">
        <v>28</v>
      </c>
      <c r="DZ400" s="974" t="s">
        <v>677</v>
      </c>
      <c r="EA400" s="975" t="s">
        <v>654</v>
      </c>
      <c r="EB400" s="927">
        <v>1</v>
      </c>
      <c r="EC400" s="424"/>
      <c r="ED400" s="424"/>
      <c r="EE400" s="424"/>
      <c r="EF400" s="424"/>
      <c r="EG400" s="424"/>
      <c r="EH400" s="424"/>
      <c r="EI400" s="424"/>
      <c r="EJ400" s="429">
        <f t="shared" si="3339"/>
        <v>292</v>
      </c>
      <c r="EK400" s="429">
        <f t="shared" si="3340"/>
        <v>210</v>
      </c>
      <c r="EL400" s="429">
        <f t="shared" si="3341"/>
        <v>0</v>
      </c>
      <c r="EM400" s="1058">
        <f t="shared" si="3342"/>
        <v>0</v>
      </c>
      <c r="EN400" s="1058">
        <f t="shared" si="3343"/>
        <v>70</v>
      </c>
      <c r="EO400" s="1058">
        <f t="shared" si="3344"/>
        <v>118</v>
      </c>
      <c r="EP400" s="1058">
        <f t="shared" si="3345"/>
        <v>140</v>
      </c>
      <c r="EQ400" s="1058">
        <f t="shared" si="3346"/>
        <v>282</v>
      </c>
      <c r="ER400" s="1058">
        <f t="shared" si="3347"/>
        <v>0</v>
      </c>
      <c r="ES400" s="1058">
        <f t="shared" si="3348"/>
        <v>0</v>
      </c>
      <c r="ET400" s="1058">
        <f t="shared" si="3349"/>
        <v>0</v>
      </c>
      <c r="EU400" s="1058">
        <f t="shared" si="3350"/>
        <v>0</v>
      </c>
      <c r="EV400" s="1058">
        <f t="shared" si="3351"/>
        <v>2</v>
      </c>
      <c r="EW400" s="1058">
        <f t="shared" si="3352"/>
        <v>27.2</v>
      </c>
      <c r="EX400" s="1058">
        <f t="shared" si="3353"/>
        <v>0</v>
      </c>
      <c r="EY400" s="1058">
        <f t="shared" si="3354"/>
        <v>0</v>
      </c>
      <c r="EZ400" s="1058">
        <f t="shared" si="3355"/>
        <v>17</v>
      </c>
      <c r="FA400" s="1058">
        <f t="shared" si="3356"/>
        <v>170</v>
      </c>
      <c r="FB400" s="1058">
        <f t="shared" si="3357"/>
        <v>0</v>
      </c>
      <c r="FC400" s="1058">
        <f t="shared" si="3358"/>
        <v>0</v>
      </c>
      <c r="FD400" s="1058">
        <f t="shared" si="3359"/>
        <v>0</v>
      </c>
      <c r="FE400" s="1058">
        <f t="shared" si="3360"/>
        <v>0</v>
      </c>
      <c r="FF400" s="1058">
        <f t="shared" si="3361"/>
        <v>0</v>
      </c>
      <c r="FG400" s="1058">
        <f t="shared" si="3362"/>
        <v>0</v>
      </c>
      <c r="FH400" s="1058">
        <f t="shared" si="3363"/>
        <v>0</v>
      </c>
      <c r="FI400" s="1058">
        <f t="shared" si="3364"/>
        <v>0</v>
      </c>
      <c r="FJ400" s="1058">
        <f t="shared" si="3365"/>
        <v>2</v>
      </c>
      <c r="FK400" s="1058">
        <f t="shared" si="3366"/>
        <v>188</v>
      </c>
      <c r="FL400" s="1058">
        <f t="shared" si="3367"/>
        <v>0</v>
      </c>
      <c r="FM400" s="1058">
        <f t="shared" si="3368"/>
        <v>0</v>
      </c>
      <c r="FN400" s="1058">
        <f t="shared" si="3369"/>
        <v>1</v>
      </c>
      <c r="FO400" s="1059">
        <f t="shared" si="3370"/>
        <v>10.666666666666666</v>
      </c>
      <c r="FP400" s="1058">
        <f t="shared" si="3371"/>
        <v>2</v>
      </c>
      <c r="FQ400" s="1058">
        <f t="shared" si="3372"/>
        <v>30</v>
      </c>
      <c r="FR400" s="1058">
        <f t="shared" si="3373"/>
        <v>1</v>
      </c>
      <c r="FS400" s="1058">
        <f t="shared" si="3374"/>
        <v>15.666666666666666</v>
      </c>
      <c r="FT400" s="1058">
        <f t="shared" si="3375"/>
        <v>0</v>
      </c>
      <c r="FU400" s="1058">
        <f t="shared" si="3376"/>
        <v>0</v>
      </c>
      <c r="FV400" s="1058">
        <f t="shared" si="3377"/>
        <v>1</v>
      </c>
      <c r="FW400" s="1058">
        <f t="shared" si="3378"/>
        <v>7</v>
      </c>
      <c r="FX400" s="1058">
        <f t="shared" si="3379"/>
        <v>0</v>
      </c>
      <c r="FY400" s="1058">
        <f t="shared" si="3380"/>
        <v>0</v>
      </c>
      <c r="FZ400" s="1058">
        <f t="shared" si="3381"/>
        <v>0</v>
      </c>
      <c r="GA400" s="1058">
        <f t="shared" si="3382"/>
        <v>0</v>
      </c>
      <c r="GB400" s="1058">
        <f t="shared" si="3383"/>
        <v>0</v>
      </c>
      <c r="GC400" s="1058">
        <f t="shared" si="3384"/>
        <v>0</v>
      </c>
      <c r="GE400" s="1058">
        <v>850.5333333333333</v>
      </c>
      <c r="GF400" s="1058">
        <v>449.66666666666669</v>
      </c>
      <c r="GG400" s="424"/>
      <c r="GH400" s="424"/>
      <c r="GI400" s="424"/>
      <c r="GJ400" s="424"/>
      <c r="GL400" s="559">
        <v>700</v>
      </c>
      <c r="GM400" s="559">
        <v>150</v>
      </c>
      <c r="GN400" s="470" t="s">
        <v>677</v>
      </c>
      <c r="GO400" s="463" t="s">
        <v>654</v>
      </c>
      <c r="GP400" s="463">
        <v>1</v>
      </c>
      <c r="GQ400" s="406"/>
      <c r="GR400" s="406"/>
    </row>
    <row r="401" spans="1:200" ht="24.75" customHeight="1" x14ac:dyDescent="0.45">
      <c r="A401" s="424"/>
      <c r="B401" s="951" t="s">
        <v>148</v>
      </c>
      <c r="C401" s="952" t="s">
        <v>182</v>
      </c>
      <c r="D401" s="929" t="s">
        <v>24</v>
      </c>
      <c r="E401" s="593" t="s">
        <v>342</v>
      </c>
      <c r="F401" s="593" t="s">
        <v>469</v>
      </c>
      <c r="G401" s="593">
        <v>7</v>
      </c>
      <c r="H401" s="593">
        <v>21</v>
      </c>
      <c r="I401" s="593">
        <v>1</v>
      </c>
      <c r="J401" s="660">
        <v>1</v>
      </c>
      <c r="K401" s="593">
        <f>SUM(J401)*2</f>
        <v>2</v>
      </c>
      <c r="L401" s="629">
        <v>60</v>
      </c>
      <c r="M401" s="594">
        <f t="shared" ref="M401" si="3469">SUM(N401+P401+R401+T401+V401)</f>
        <v>38</v>
      </c>
      <c r="N401" s="595"/>
      <c r="O401" s="852"/>
      <c r="P401" s="853">
        <v>22</v>
      </c>
      <c r="Q401" s="852">
        <f t="shared" ref="Q401:Q403" si="3470">P401*J401</f>
        <v>22</v>
      </c>
      <c r="R401" s="853">
        <v>16</v>
      </c>
      <c r="S401" s="852">
        <f t="shared" ref="S401:S403" si="3471">SUM(R401)*J401</f>
        <v>16</v>
      </c>
      <c r="T401" s="853"/>
      <c r="U401" s="854">
        <f t="shared" ref="U401:U403" si="3472">SUM(T401)*K401</f>
        <v>0</v>
      </c>
      <c r="V401" s="853"/>
      <c r="W401" s="854">
        <f t="shared" ref="W401:W403" si="3473">SUM(V401)*J401*5</f>
        <v>0</v>
      </c>
      <c r="X401" s="854">
        <f t="shared" ref="X401" si="3474">SUM(J401*AX401*2+K401*AZ401*2)</f>
        <v>2</v>
      </c>
      <c r="Y401" s="852">
        <f t="shared" ref="Y401:Y402" si="3475">SUM(L401*5/100*J401)</f>
        <v>3</v>
      </c>
      <c r="Z401" s="853"/>
      <c r="AA401" s="854"/>
      <c r="AB401" s="853"/>
      <c r="AC401" s="852">
        <f t="shared" ref="AC401:AC402" si="3476">SUM(AB401)*3*H401/5</f>
        <v>0</v>
      </c>
      <c r="AD401" s="853"/>
      <c r="AE401" s="855">
        <f t="shared" ref="AE401:AE402" si="3477">SUM(AD401*H401*(30+4))</f>
        <v>0</v>
      </c>
      <c r="AF401" s="853"/>
      <c r="AG401" s="854">
        <f t="shared" ref="AG401:AG403" si="3478">SUM(AF401*H401*3)</f>
        <v>0</v>
      </c>
      <c r="AH401" s="853"/>
      <c r="AI401" s="854">
        <f t="shared" ref="AI401:AI403" si="3479">SUM(AH401*H401/3)</f>
        <v>0</v>
      </c>
      <c r="AJ401" s="853"/>
      <c r="AK401" s="854">
        <f t="shared" ref="AK401:AK402" si="3480">SUM(AJ401*H401*2/3)</f>
        <v>0</v>
      </c>
      <c r="AL401" s="853"/>
      <c r="AM401" s="852">
        <f>SUM(AL401*H401*2)</f>
        <v>0</v>
      </c>
      <c r="AN401" s="853"/>
      <c r="AO401" s="854">
        <f t="shared" ref="AO401:AO402" si="3481">SUM(AN401*J401*2)</f>
        <v>0</v>
      </c>
      <c r="AP401" s="853"/>
      <c r="AQ401" s="852">
        <f t="shared" ref="AQ401:AQ402" si="3482">SUM(AP401*H401*2)</f>
        <v>0</v>
      </c>
      <c r="AR401" s="853"/>
      <c r="AS401" s="852">
        <f>SUM(J401*AR401*6)</f>
        <v>0</v>
      </c>
      <c r="AT401" s="853"/>
      <c r="AU401" s="854">
        <f t="shared" ref="AU401:AU403" si="3483">AT401*H401/3</f>
        <v>0</v>
      </c>
      <c r="AV401" s="853"/>
      <c r="AW401" s="854">
        <f>SUM(J401*AV401*6)</f>
        <v>0</v>
      </c>
      <c r="AX401" s="853">
        <v>1</v>
      </c>
      <c r="AY401" s="854">
        <f>AX401*H401/3</f>
        <v>7</v>
      </c>
      <c r="AZ401" s="853"/>
      <c r="BA401" s="854">
        <f t="shared" ref="BA401:BA402" si="3484">SUM(AZ401*K401*5*6)</f>
        <v>0</v>
      </c>
      <c r="BB401" s="853"/>
      <c r="BC401" s="854">
        <f t="shared" ref="BC401:BC403" si="3485">SUM(BB401*K401*4*6)</f>
        <v>0</v>
      </c>
      <c r="BD401" s="853"/>
      <c r="BE401" s="854">
        <f t="shared" ref="BE401:BE403" si="3486">SUM(BD401*50)</f>
        <v>0</v>
      </c>
      <c r="BF401" s="854">
        <f t="shared" ref="BF401:BF403" si="3487">O401+Q401+S401+U401+W401+X401+Y401+AA401+AC401+AE401+AG401+AI401+AK401+AM401+AO401+AQ401+AS401+AU401+AW401+AY401+BA401+BC401+BE401</f>
        <v>50</v>
      </c>
      <c r="BG401" s="854">
        <f t="shared" ref="BG401:BG403" si="3488">BC401+BA401+AY401+AW401+AS401+AQ401+X401+W401+U401+S401+Q401+O401</f>
        <v>47</v>
      </c>
      <c r="BH401" s="84"/>
      <c r="BI401" s="424"/>
      <c r="BJ401" s="424"/>
      <c r="BK401" s="424"/>
      <c r="BL401" s="424"/>
      <c r="BM401" s="424"/>
      <c r="BN401" s="951" t="s">
        <v>148</v>
      </c>
      <c r="BO401" s="952" t="s">
        <v>182</v>
      </c>
      <c r="BP401" s="929" t="s">
        <v>24</v>
      </c>
      <c r="BQ401" s="593" t="s">
        <v>342</v>
      </c>
      <c r="BR401" s="593" t="s">
        <v>382</v>
      </c>
      <c r="BS401" s="593">
        <v>6</v>
      </c>
      <c r="BT401" s="593">
        <v>47</v>
      </c>
      <c r="BU401" s="593">
        <v>1</v>
      </c>
      <c r="BV401" s="660">
        <v>2</v>
      </c>
      <c r="BW401" s="660">
        <f>SUM(BV401)*2</f>
        <v>4</v>
      </c>
      <c r="BX401" s="591">
        <v>100</v>
      </c>
      <c r="BY401" s="594">
        <f t="shared" ref="BY401:BY403" si="3489">SUM(BZ401+CB401+CD401+CF401+CH401)</f>
        <v>78</v>
      </c>
      <c r="BZ401" s="595"/>
      <c r="CA401" s="767"/>
      <c r="CB401" s="796">
        <v>28</v>
      </c>
      <c r="CC401" s="767">
        <f t="shared" ref="CC401:CC402" si="3490">CB401*BV401</f>
        <v>56</v>
      </c>
      <c r="CD401" s="796">
        <v>50</v>
      </c>
      <c r="CE401" s="767">
        <f t="shared" ref="CE401" si="3491">SUM(CD401)*BV401</f>
        <v>100</v>
      </c>
      <c r="CF401" s="768"/>
      <c r="CG401" s="769">
        <f t="shared" ref="CG401" si="3492">SUM(CF401)*BW401</f>
        <v>0</v>
      </c>
      <c r="CH401" s="768"/>
      <c r="CI401" s="769">
        <f>SUM(CH401)*BW401</f>
        <v>0</v>
      </c>
      <c r="CJ401" s="769">
        <f t="shared" ref="CJ401" si="3493">SUM(BV401*DJ401*2+BW401*DL401*2)</f>
        <v>0</v>
      </c>
      <c r="CK401" s="767">
        <f t="shared" ref="CK401" si="3494">SUM(BX401*5/100*BV401)</f>
        <v>10</v>
      </c>
      <c r="CL401" s="768"/>
      <c r="CM401" s="769"/>
      <c r="CN401" s="768"/>
      <c r="CO401" s="767">
        <f t="shared" ref="CO401" si="3495">SUM(CN401)*3*BT401/5</f>
        <v>0</v>
      </c>
      <c r="CP401" s="768"/>
      <c r="CQ401" s="770">
        <f t="shared" ref="CQ401:CQ402" si="3496">SUM(CP401*BT401*(30+4))</f>
        <v>0</v>
      </c>
      <c r="CR401" s="768"/>
      <c r="CS401" s="769">
        <f t="shared" ref="CS401:CS403" si="3497">SUM(CR401*BT401*3)</f>
        <v>0</v>
      </c>
      <c r="CT401" s="769"/>
      <c r="CU401" s="769">
        <f t="shared" ref="CU401:CU403" si="3498">SUM(CT401*BT401/3)</f>
        <v>0</v>
      </c>
      <c r="CV401" s="768"/>
      <c r="CW401" s="769">
        <f t="shared" ref="CW401:CW402" si="3499">SUM(CV401*BT401*2/3)</f>
        <v>0</v>
      </c>
      <c r="CX401" s="768">
        <v>1</v>
      </c>
      <c r="CY401" s="767">
        <f t="shared" ref="CY401" si="3500">SUM(CX401*BT401*2)</f>
        <v>94</v>
      </c>
      <c r="CZ401" s="768"/>
      <c r="DA401" s="769">
        <f t="shared" ref="DA401" si="3501">SUM(CZ401*BV401*2)</f>
        <v>0</v>
      </c>
      <c r="DB401" s="768"/>
      <c r="DC401" s="767">
        <f t="shared" ref="DC401:DC402" si="3502">SUM(DB401*BT401*2)</f>
        <v>0</v>
      </c>
      <c r="DD401" s="768">
        <v>1</v>
      </c>
      <c r="DE401" s="769">
        <f>DD401*BV401*6</f>
        <v>12</v>
      </c>
      <c r="DF401" s="768"/>
      <c r="DG401" s="769">
        <f t="shared" ref="DG401:DG404" si="3503">DF401*BT401/3</f>
        <v>0</v>
      </c>
      <c r="DH401" s="768"/>
      <c r="DI401" s="769">
        <f t="shared" ref="DI401" si="3504">SUM(BV401*DH401*6)</f>
        <v>0</v>
      </c>
      <c r="DJ401" s="768"/>
      <c r="DK401" s="769">
        <f>SUM(BV401*DJ401*8)</f>
        <v>0</v>
      </c>
      <c r="DL401" s="769"/>
      <c r="DM401" s="769">
        <f t="shared" ref="DM401:DM402" si="3505">SUM(DL401*BW401*5*6)</f>
        <v>0</v>
      </c>
      <c r="DN401" s="768"/>
      <c r="DO401" s="769">
        <f t="shared" ref="DO401:DO402" si="3506">SUM(DN401*BW401*4*6)</f>
        <v>0</v>
      </c>
      <c r="DP401" s="768"/>
      <c r="DQ401" s="769">
        <f t="shared" ref="DQ401:DQ403" si="3507">SUM(DP401*50)</f>
        <v>0</v>
      </c>
      <c r="DR401" s="769">
        <f t="shared" ref="DR401:DR404" si="3508">CA401+CC401+CE401+CG401+CI401+CJ401+CK401+CM401+CO401+CQ401+CS401+CU401+CW401+CY401+DA401+DC401+DE401+DG401+DI401+DK401+DM401+DO401+DQ401</f>
        <v>272</v>
      </c>
      <c r="DS401" s="769">
        <f t="shared" ref="DS401:DS404" si="3509">DO401+DM401+DK401+DI401+DE401+DC401+CJ401+CI401+CG401+CE401+CC401+CA401</f>
        <v>168</v>
      </c>
      <c r="DT401" s="84"/>
      <c r="DU401" s="424"/>
      <c r="DV401" s="424"/>
      <c r="DW401" s="424"/>
      <c r="DX401" s="424"/>
      <c r="DY401" s="424"/>
      <c r="DZ401" s="971"/>
      <c r="EA401" s="972"/>
      <c r="EB401" s="611"/>
      <c r="EC401" s="424"/>
      <c r="ED401" s="424"/>
      <c r="EE401" s="424"/>
      <c r="EF401" s="424"/>
      <c r="EG401" s="424"/>
      <c r="EH401" s="424"/>
      <c r="EI401" s="424"/>
      <c r="EJ401" s="429">
        <f t="shared" si="3339"/>
        <v>160</v>
      </c>
      <c r="EK401" s="429">
        <f t="shared" si="3340"/>
        <v>116</v>
      </c>
      <c r="EL401" s="429">
        <f t="shared" si="3341"/>
        <v>0</v>
      </c>
      <c r="EM401" s="1058">
        <f t="shared" si="3342"/>
        <v>0</v>
      </c>
      <c r="EN401" s="1058">
        <f t="shared" si="3343"/>
        <v>50</v>
      </c>
      <c r="EO401" s="1058">
        <f t="shared" si="3344"/>
        <v>78</v>
      </c>
      <c r="EP401" s="1058">
        <f t="shared" si="3345"/>
        <v>66</v>
      </c>
      <c r="EQ401" s="1058">
        <f t="shared" si="3346"/>
        <v>116</v>
      </c>
      <c r="ER401" s="1058">
        <f t="shared" si="3347"/>
        <v>0</v>
      </c>
      <c r="ES401" s="1058">
        <f t="shared" si="3348"/>
        <v>0</v>
      </c>
      <c r="ET401" s="1058">
        <f t="shared" si="3349"/>
        <v>0</v>
      </c>
      <c r="EU401" s="1058">
        <f t="shared" si="3350"/>
        <v>0</v>
      </c>
      <c r="EV401" s="1058">
        <f t="shared" si="3351"/>
        <v>2</v>
      </c>
      <c r="EW401" s="1058">
        <f t="shared" si="3352"/>
        <v>13</v>
      </c>
      <c r="EX401" s="1058">
        <f t="shared" si="3353"/>
        <v>0</v>
      </c>
      <c r="EY401" s="1058">
        <f t="shared" si="3354"/>
        <v>0</v>
      </c>
      <c r="EZ401" s="1058">
        <f t="shared" si="3355"/>
        <v>0</v>
      </c>
      <c r="FA401" s="1058">
        <f t="shared" si="3356"/>
        <v>0</v>
      </c>
      <c r="FB401" s="1058">
        <f t="shared" si="3357"/>
        <v>0</v>
      </c>
      <c r="FC401" s="1058">
        <f t="shared" si="3358"/>
        <v>0</v>
      </c>
      <c r="FD401" s="1058">
        <f t="shared" si="3359"/>
        <v>0</v>
      </c>
      <c r="FE401" s="1058">
        <f t="shared" si="3360"/>
        <v>0</v>
      </c>
      <c r="FF401" s="1058">
        <f t="shared" si="3361"/>
        <v>0</v>
      </c>
      <c r="FG401" s="1058">
        <f t="shared" si="3362"/>
        <v>0</v>
      </c>
      <c r="FH401" s="1058">
        <f t="shared" si="3363"/>
        <v>0</v>
      </c>
      <c r="FI401" s="1058">
        <f t="shared" si="3364"/>
        <v>0</v>
      </c>
      <c r="FJ401" s="1058">
        <f t="shared" si="3365"/>
        <v>1</v>
      </c>
      <c r="FK401" s="1058">
        <f t="shared" si="3366"/>
        <v>94</v>
      </c>
      <c r="FL401" s="1058">
        <f t="shared" si="3367"/>
        <v>0</v>
      </c>
      <c r="FM401" s="1058">
        <f t="shared" si="3368"/>
        <v>0</v>
      </c>
      <c r="FN401" s="1058">
        <f t="shared" si="3369"/>
        <v>0</v>
      </c>
      <c r="FO401" s="1059">
        <f t="shared" si="3370"/>
        <v>0</v>
      </c>
      <c r="FP401" s="1058">
        <f t="shared" si="3371"/>
        <v>1</v>
      </c>
      <c r="FQ401" s="1058">
        <f t="shared" si="3372"/>
        <v>12</v>
      </c>
      <c r="FR401" s="1058">
        <f t="shared" si="3373"/>
        <v>0</v>
      </c>
      <c r="FS401" s="1058">
        <f t="shared" si="3374"/>
        <v>0</v>
      </c>
      <c r="FT401" s="1058">
        <f t="shared" si="3375"/>
        <v>0</v>
      </c>
      <c r="FU401" s="1058">
        <f t="shared" si="3376"/>
        <v>0</v>
      </c>
      <c r="FV401" s="1058">
        <f t="shared" si="3377"/>
        <v>1</v>
      </c>
      <c r="FW401" s="1058">
        <f t="shared" si="3378"/>
        <v>7</v>
      </c>
      <c r="FX401" s="1058">
        <f t="shared" si="3379"/>
        <v>0</v>
      </c>
      <c r="FY401" s="1058">
        <f t="shared" si="3380"/>
        <v>0</v>
      </c>
      <c r="FZ401" s="1058">
        <f t="shared" si="3381"/>
        <v>0</v>
      </c>
      <c r="GA401" s="1058">
        <f t="shared" si="3382"/>
        <v>0</v>
      </c>
      <c r="GB401" s="1058">
        <f t="shared" si="3383"/>
        <v>0</v>
      </c>
      <c r="GC401" s="1058">
        <f t="shared" si="3384"/>
        <v>0</v>
      </c>
      <c r="GE401" s="1058">
        <v>322</v>
      </c>
      <c r="GF401" s="1058">
        <v>215</v>
      </c>
      <c r="GG401" s="424"/>
      <c r="GH401" s="424"/>
      <c r="GI401" s="424"/>
      <c r="GJ401" s="424"/>
      <c r="GL401" s="559"/>
      <c r="GM401" s="559"/>
      <c r="GN401" s="9"/>
      <c r="GO401" s="17"/>
      <c r="GP401" s="17"/>
      <c r="GQ401" s="406"/>
      <c r="GR401" s="406"/>
    </row>
    <row r="402" spans="1:200" ht="24.75" customHeight="1" x14ac:dyDescent="0.45">
      <c r="A402" s="424"/>
      <c r="B402" s="951" t="s">
        <v>148</v>
      </c>
      <c r="C402" s="952" t="s">
        <v>182</v>
      </c>
      <c r="D402" s="929" t="s">
        <v>24</v>
      </c>
      <c r="E402" s="593" t="s">
        <v>342</v>
      </c>
      <c r="F402" s="593" t="s">
        <v>382</v>
      </c>
      <c r="G402" s="593">
        <v>5</v>
      </c>
      <c r="H402" s="593">
        <v>47</v>
      </c>
      <c r="I402" s="593">
        <v>1</v>
      </c>
      <c r="J402" s="660">
        <v>2</v>
      </c>
      <c r="K402" s="593">
        <f t="shared" ref="K402" si="3510">SUM(J402)*2</f>
        <v>4</v>
      </c>
      <c r="L402" s="591">
        <v>70</v>
      </c>
      <c r="M402" s="594">
        <f t="shared" ref="M402:M403" si="3511">SUM(N402+P402+R402+T402+V402)</f>
        <v>46</v>
      </c>
      <c r="N402" s="595"/>
      <c r="O402" s="852"/>
      <c r="P402" s="853">
        <v>12</v>
      </c>
      <c r="Q402" s="852">
        <f t="shared" si="3470"/>
        <v>24</v>
      </c>
      <c r="R402" s="853">
        <v>34</v>
      </c>
      <c r="S402" s="852">
        <f t="shared" si="3471"/>
        <v>68</v>
      </c>
      <c r="T402" s="853"/>
      <c r="U402" s="854">
        <f t="shared" si="3472"/>
        <v>0</v>
      </c>
      <c r="V402" s="853"/>
      <c r="W402" s="854">
        <f t="shared" si="3473"/>
        <v>0</v>
      </c>
      <c r="X402" s="854">
        <f t="shared" ref="X402:X403" si="3512">SUM(J402*AX402*2+K402*AZ402*2)</f>
        <v>0</v>
      </c>
      <c r="Y402" s="852">
        <f t="shared" si="3475"/>
        <v>7</v>
      </c>
      <c r="Z402" s="853"/>
      <c r="AA402" s="854"/>
      <c r="AB402" s="853"/>
      <c r="AC402" s="852">
        <f t="shared" si="3476"/>
        <v>0</v>
      </c>
      <c r="AD402" s="853"/>
      <c r="AE402" s="855">
        <f t="shared" si="3477"/>
        <v>0</v>
      </c>
      <c r="AF402" s="853"/>
      <c r="AG402" s="854">
        <f t="shared" si="3478"/>
        <v>0</v>
      </c>
      <c r="AH402" s="854"/>
      <c r="AI402" s="854">
        <f t="shared" si="3479"/>
        <v>0</v>
      </c>
      <c r="AJ402" s="853"/>
      <c r="AK402" s="854">
        <f t="shared" si="3480"/>
        <v>0</v>
      </c>
      <c r="AL402" s="853">
        <v>1</v>
      </c>
      <c r="AM402" s="852">
        <f t="shared" ref="AM402" si="3513">SUM(AL402*H402*2)</f>
        <v>94</v>
      </c>
      <c r="AN402" s="853"/>
      <c r="AO402" s="854">
        <f t="shared" si="3481"/>
        <v>0</v>
      </c>
      <c r="AP402" s="853"/>
      <c r="AQ402" s="852">
        <f t="shared" si="3482"/>
        <v>0</v>
      </c>
      <c r="AR402" s="853"/>
      <c r="AS402" s="852">
        <f>SUM(J402*AR402*6)</f>
        <v>0</v>
      </c>
      <c r="AT402" s="853">
        <v>1</v>
      </c>
      <c r="AU402" s="854">
        <f t="shared" si="3483"/>
        <v>15.666666666666666</v>
      </c>
      <c r="AV402" s="853"/>
      <c r="AW402" s="854">
        <f t="shared" ref="AW402" si="3514">SUM(J402*AV402*6)</f>
        <v>0</v>
      </c>
      <c r="AX402" s="853"/>
      <c r="AY402" s="854">
        <f>SUM(J402*AX402*8)</f>
        <v>0</v>
      </c>
      <c r="AZ402" s="854"/>
      <c r="BA402" s="854">
        <f t="shared" si="3484"/>
        <v>0</v>
      </c>
      <c r="BB402" s="853"/>
      <c r="BC402" s="854">
        <f t="shared" si="3485"/>
        <v>0</v>
      </c>
      <c r="BD402" s="853"/>
      <c r="BE402" s="854">
        <f t="shared" si="3486"/>
        <v>0</v>
      </c>
      <c r="BF402" s="854">
        <f t="shared" si="3487"/>
        <v>208.66666666666666</v>
      </c>
      <c r="BG402" s="854">
        <f t="shared" si="3488"/>
        <v>92</v>
      </c>
      <c r="BH402" s="84"/>
      <c r="BI402" s="424"/>
      <c r="BJ402" s="424"/>
      <c r="BK402" s="424"/>
      <c r="BL402" s="424"/>
      <c r="BM402" s="424"/>
      <c r="BN402" s="1025" t="s">
        <v>344</v>
      </c>
      <c r="BO402" s="1026" t="s">
        <v>182</v>
      </c>
      <c r="BP402" s="1011" t="s">
        <v>24</v>
      </c>
      <c r="BQ402" s="381" t="s">
        <v>342</v>
      </c>
      <c r="BR402" s="381" t="s">
        <v>468</v>
      </c>
      <c r="BS402" s="382">
        <v>10</v>
      </c>
      <c r="BT402" s="381">
        <v>66</v>
      </c>
      <c r="BU402" s="381">
        <v>2</v>
      </c>
      <c r="BV402" s="563">
        <v>3</v>
      </c>
      <c r="BW402" s="563">
        <f>SUM(BV402)*2</f>
        <v>6</v>
      </c>
      <c r="BX402" s="377">
        <v>20</v>
      </c>
      <c r="BY402" s="384">
        <f t="shared" si="3489"/>
        <v>18</v>
      </c>
      <c r="BZ402" s="379"/>
      <c r="CA402" s="774"/>
      <c r="CB402" s="808"/>
      <c r="CC402" s="774">
        <f t="shared" si="3490"/>
        <v>0</v>
      </c>
      <c r="CD402" s="808">
        <v>18</v>
      </c>
      <c r="CE402" s="774">
        <f t="shared" ref="CE402" si="3515">SUM(CD402)*BV402</f>
        <v>54</v>
      </c>
      <c r="CF402" s="818"/>
      <c r="CG402" s="804">
        <f t="shared" ref="CG402" si="3516">SUM(CF402)*BW402</f>
        <v>0</v>
      </c>
      <c r="CH402" s="818"/>
      <c r="CI402" s="804">
        <f t="shared" ref="CI402" si="3517">SUM(CH402)*BV402*5</f>
        <v>0</v>
      </c>
      <c r="CJ402" s="804"/>
      <c r="CK402" s="774">
        <f t="shared" ref="CK402" si="3518">SUM(BX402*5/100*BV402)</f>
        <v>3</v>
      </c>
      <c r="CL402" s="818"/>
      <c r="CM402" s="804"/>
      <c r="CN402" s="818"/>
      <c r="CO402" s="774">
        <f t="shared" ref="CO402" si="3519">SUM(CN402)*3*BT402/5</f>
        <v>0</v>
      </c>
      <c r="CP402" s="818"/>
      <c r="CQ402" s="777">
        <f t="shared" si="3496"/>
        <v>0</v>
      </c>
      <c r="CR402" s="818"/>
      <c r="CS402" s="804">
        <f t="shared" si="3497"/>
        <v>0</v>
      </c>
      <c r="CT402" s="818"/>
      <c r="CU402" s="804">
        <f t="shared" si="3498"/>
        <v>0</v>
      </c>
      <c r="CV402" s="818"/>
      <c r="CW402" s="804">
        <f t="shared" si="3499"/>
        <v>0</v>
      </c>
      <c r="CX402" s="818"/>
      <c r="CY402" s="774">
        <f>SUM(CX402*BT402*2)</f>
        <v>0</v>
      </c>
      <c r="CZ402" s="818"/>
      <c r="DA402" s="804">
        <f t="shared" ref="DA402" si="3520">SUM(CZ402*BV402)</f>
        <v>0</v>
      </c>
      <c r="DB402" s="818"/>
      <c r="DC402" s="774">
        <f t="shared" si="3502"/>
        <v>0</v>
      </c>
      <c r="DD402" s="818">
        <v>1</v>
      </c>
      <c r="DE402" s="804">
        <f t="shared" ref="DE402" si="3521">DD402*BV402*6</f>
        <v>18</v>
      </c>
      <c r="DF402" s="819"/>
      <c r="DG402" s="804">
        <f t="shared" si="3503"/>
        <v>0</v>
      </c>
      <c r="DH402" s="818"/>
      <c r="DI402" s="804">
        <f t="shared" ref="DI402" si="3522">SUM(DH402*BT402/3)</f>
        <v>0</v>
      </c>
      <c r="DJ402" s="818"/>
      <c r="DK402" s="804">
        <f t="shared" ref="DK402" si="3523">SUM(BV402*DJ402*8)</f>
        <v>0</v>
      </c>
      <c r="DL402" s="818"/>
      <c r="DM402" s="804">
        <f t="shared" si="3505"/>
        <v>0</v>
      </c>
      <c r="DN402" s="818"/>
      <c r="DO402" s="804">
        <f t="shared" si="3506"/>
        <v>0</v>
      </c>
      <c r="DP402" s="818"/>
      <c r="DQ402" s="804">
        <f t="shared" si="3507"/>
        <v>0</v>
      </c>
      <c r="DR402" s="804">
        <f t="shared" si="3508"/>
        <v>75</v>
      </c>
      <c r="DS402" s="804">
        <f t="shared" si="3509"/>
        <v>72</v>
      </c>
      <c r="DT402" s="84"/>
      <c r="DU402" s="424"/>
      <c r="DV402" s="424"/>
      <c r="DW402" s="424"/>
      <c r="DX402" s="424"/>
      <c r="DY402" s="424"/>
      <c r="DZ402" s="971"/>
      <c r="EA402" s="972"/>
      <c r="EB402" s="611"/>
      <c r="EC402" s="424"/>
      <c r="ED402" s="424"/>
      <c r="EE402" s="424"/>
      <c r="EF402" s="424"/>
      <c r="EG402" s="424"/>
      <c r="EH402" s="424"/>
      <c r="EI402" s="424"/>
      <c r="EJ402" s="429">
        <f t="shared" si="3339"/>
        <v>90</v>
      </c>
      <c r="EK402" s="429">
        <f t="shared" si="3340"/>
        <v>64</v>
      </c>
      <c r="EL402" s="429">
        <f t="shared" si="3341"/>
        <v>0</v>
      </c>
      <c r="EM402" s="1058">
        <f t="shared" si="3342"/>
        <v>0</v>
      </c>
      <c r="EN402" s="1058">
        <f t="shared" si="3343"/>
        <v>12</v>
      </c>
      <c r="EO402" s="1058">
        <f t="shared" si="3344"/>
        <v>24</v>
      </c>
      <c r="EP402" s="1058">
        <f t="shared" si="3345"/>
        <v>52</v>
      </c>
      <c r="EQ402" s="1058">
        <f t="shared" si="3346"/>
        <v>122</v>
      </c>
      <c r="ER402" s="1058">
        <f t="shared" si="3347"/>
        <v>0</v>
      </c>
      <c r="ES402" s="1058">
        <f t="shared" si="3348"/>
        <v>0</v>
      </c>
      <c r="ET402" s="1058">
        <f t="shared" si="3349"/>
        <v>0</v>
      </c>
      <c r="EU402" s="1058">
        <f t="shared" si="3350"/>
        <v>0</v>
      </c>
      <c r="EV402" s="1058">
        <f t="shared" si="3351"/>
        <v>0</v>
      </c>
      <c r="EW402" s="1058">
        <f t="shared" si="3352"/>
        <v>10</v>
      </c>
      <c r="EX402" s="1058">
        <f t="shared" si="3353"/>
        <v>0</v>
      </c>
      <c r="EY402" s="1058">
        <f t="shared" si="3354"/>
        <v>0</v>
      </c>
      <c r="EZ402" s="1058">
        <f t="shared" si="3355"/>
        <v>0</v>
      </c>
      <c r="FA402" s="1058">
        <f t="shared" si="3356"/>
        <v>0</v>
      </c>
      <c r="FB402" s="1058">
        <f t="shared" si="3357"/>
        <v>0</v>
      </c>
      <c r="FC402" s="1058">
        <f t="shared" si="3358"/>
        <v>0</v>
      </c>
      <c r="FD402" s="1058">
        <f t="shared" si="3359"/>
        <v>0</v>
      </c>
      <c r="FE402" s="1058">
        <f t="shared" si="3360"/>
        <v>0</v>
      </c>
      <c r="FF402" s="1058">
        <f t="shared" si="3361"/>
        <v>0</v>
      </c>
      <c r="FG402" s="1058">
        <f t="shared" si="3362"/>
        <v>0</v>
      </c>
      <c r="FH402" s="1058">
        <f t="shared" si="3363"/>
        <v>0</v>
      </c>
      <c r="FI402" s="1058">
        <f t="shared" si="3364"/>
        <v>0</v>
      </c>
      <c r="FJ402" s="1058">
        <f t="shared" si="3365"/>
        <v>1</v>
      </c>
      <c r="FK402" s="1058">
        <f t="shared" si="3366"/>
        <v>94</v>
      </c>
      <c r="FL402" s="1058">
        <f t="shared" si="3367"/>
        <v>0</v>
      </c>
      <c r="FM402" s="1058">
        <f t="shared" si="3368"/>
        <v>0</v>
      </c>
      <c r="FN402" s="1058">
        <f t="shared" si="3369"/>
        <v>0</v>
      </c>
      <c r="FO402" s="1059">
        <f t="shared" si="3370"/>
        <v>0</v>
      </c>
      <c r="FP402" s="1058">
        <f t="shared" si="3371"/>
        <v>1</v>
      </c>
      <c r="FQ402" s="1058">
        <f t="shared" si="3372"/>
        <v>18</v>
      </c>
      <c r="FR402" s="1058">
        <f t="shared" si="3373"/>
        <v>1</v>
      </c>
      <c r="FS402" s="1058">
        <f t="shared" si="3374"/>
        <v>15.666666666666666</v>
      </c>
      <c r="FT402" s="1058">
        <f t="shared" si="3375"/>
        <v>0</v>
      </c>
      <c r="FU402" s="1058">
        <f t="shared" si="3376"/>
        <v>0</v>
      </c>
      <c r="FV402" s="1058">
        <f t="shared" si="3377"/>
        <v>0</v>
      </c>
      <c r="FW402" s="1058">
        <f t="shared" si="3378"/>
        <v>0</v>
      </c>
      <c r="FX402" s="1058">
        <f t="shared" si="3379"/>
        <v>0</v>
      </c>
      <c r="FY402" s="1058">
        <f t="shared" si="3380"/>
        <v>0</v>
      </c>
      <c r="FZ402" s="1058">
        <f t="shared" si="3381"/>
        <v>0</v>
      </c>
      <c r="GA402" s="1058">
        <f t="shared" si="3382"/>
        <v>0</v>
      </c>
      <c r="GB402" s="1058">
        <f t="shared" si="3383"/>
        <v>0</v>
      </c>
      <c r="GC402" s="1058">
        <f t="shared" si="3384"/>
        <v>0</v>
      </c>
      <c r="GE402" s="1058">
        <v>283.66666666666663</v>
      </c>
      <c r="GF402" s="1058">
        <v>164</v>
      </c>
      <c r="GG402" s="424"/>
      <c r="GH402" s="424"/>
      <c r="GI402" s="424"/>
      <c r="GJ402" s="424"/>
      <c r="GL402" s="559"/>
      <c r="GM402" s="559"/>
      <c r="GN402" s="9"/>
      <c r="GO402" s="17"/>
      <c r="GP402" s="17"/>
      <c r="GQ402" s="406"/>
      <c r="GR402" s="406"/>
    </row>
    <row r="403" spans="1:200" ht="24.75" customHeight="1" x14ac:dyDescent="0.45">
      <c r="A403" s="424"/>
      <c r="B403" s="960" t="s">
        <v>422</v>
      </c>
      <c r="C403" s="961" t="s">
        <v>183</v>
      </c>
      <c r="D403" s="933" t="s">
        <v>24</v>
      </c>
      <c r="E403" s="735" t="s">
        <v>323</v>
      </c>
      <c r="F403" s="735" t="s">
        <v>126</v>
      </c>
      <c r="G403" s="736">
        <v>9</v>
      </c>
      <c r="H403" s="735">
        <v>5</v>
      </c>
      <c r="I403" s="735">
        <v>1</v>
      </c>
      <c r="J403" s="563">
        <v>3</v>
      </c>
      <c r="K403" s="735">
        <f t="shared" ref="K403" si="3524">SUM(J403)*2</f>
        <v>6</v>
      </c>
      <c r="L403" s="736"/>
      <c r="M403" s="737">
        <f t="shared" si="3511"/>
        <v>0</v>
      </c>
      <c r="N403" s="738"/>
      <c r="O403" s="859">
        <f t="shared" ref="O403" si="3525">SUM(N403)*I403</f>
        <v>0</v>
      </c>
      <c r="P403" s="868"/>
      <c r="Q403" s="859">
        <f t="shared" si="3470"/>
        <v>0</v>
      </c>
      <c r="R403" s="868"/>
      <c r="S403" s="859">
        <f t="shared" si="3471"/>
        <v>0</v>
      </c>
      <c r="T403" s="868"/>
      <c r="U403" s="869">
        <f t="shared" si="3472"/>
        <v>0</v>
      </c>
      <c r="V403" s="868"/>
      <c r="W403" s="869">
        <f t="shared" si="3473"/>
        <v>0</v>
      </c>
      <c r="X403" s="869">
        <f t="shared" si="3512"/>
        <v>0</v>
      </c>
      <c r="Y403" s="859">
        <f t="shared" ref="Y403" si="3526">L403*J403*0.05</f>
        <v>0</v>
      </c>
      <c r="Z403" s="868"/>
      <c r="AA403" s="869"/>
      <c r="AB403" s="868">
        <v>17</v>
      </c>
      <c r="AC403" s="859">
        <f>AB403*H403*2</f>
        <v>170</v>
      </c>
      <c r="AD403" s="868"/>
      <c r="AE403" s="862">
        <f>SUM(AD403*H403*(30+4))/5</f>
        <v>0</v>
      </c>
      <c r="AF403" s="868"/>
      <c r="AG403" s="869">
        <f t="shared" si="3478"/>
        <v>0</v>
      </c>
      <c r="AH403" s="868"/>
      <c r="AI403" s="869">
        <f t="shared" si="3479"/>
        <v>0</v>
      </c>
      <c r="AJ403" s="868"/>
      <c r="AK403" s="869">
        <f t="shared" ref="AK403" si="3527">SUM(AJ403*H403*2/3)</f>
        <v>0</v>
      </c>
      <c r="AL403" s="868"/>
      <c r="AM403" s="859">
        <f t="shared" ref="AM403" si="3528">SUM(AL403*H403*2)</f>
        <v>0</v>
      </c>
      <c r="AN403" s="868"/>
      <c r="AO403" s="869">
        <f>SUM(AN403*J403)</f>
        <v>0</v>
      </c>
      <c r="AP403" s="868"/>
      <c r="AQ403" s="859">
        <f>H403*AP403/3</f>
        <v>0</v>
      </c>
      <c r="AR403" s="868"/>
      <c r="AS403" s="869">
        <f t="shared" ref="AS403" si="3529">SUM(J403*AR403*6)</f>
        <v>0</v>
      </c>
      <c r="AT403" s="870"/>
      <c r="AU403" s="869">
        <f t="shared" si="3483"/>
        <v>0</v>
      </c>
      <c r="AV403" s="868"/>
      <c r="AW403" s="869">
        <f>SUM(AV403*H403/3)</f>
        <v>0</v>
      </c>
      <c r="AX403" s="868"/>
      <c r="AY403" s="869">
        <f t="shared" ref="AY403" si="3530">SUM(J403*AX403*8)</f>
        <v>0</v>
      </c>
      <c r="AZ403" s="868"/>
      <c r="BA403" s="869">
        <f>SUM(AZ403*K403*5*6)</f>
        <v>0</v>
      </c>
      <c r="BB403" s="868"/>
      <c r="BC403" s="869">
        <f t="shared" si="3485"/>
        <v>0</v>
      </c>
      <c r="BD403" s="868"/>
      <c r="BE403" s="869">
        <f t="shared" si="3486"/>
        <v>0</v>
      </c>
      <c r="BF403" s="869">
        <f t="shared" si="3487"/>
        <v>170</v>
      </c>
      <c r="BG403" s="869">
        <f t="shared" si="3488"/>
        <v>0</v>
      </c>
      <c r="BH403" s="84"/>
      <c r="BI403" s="424"/>
      <c r="BJ403" s="424"/>
      <c r="BK403" s="424"/>
      <c r="BL403" s="424"/>
      <c r="BM403" s="424"/>
      <c r="BN403" s="1023" t="s">
        <v>431</v>
      </c>
      <c r="BO403" s="1024" t="s">
        <v>182</v>
      </c>
      <c r="BP403" s="1010" t="s">
        <v>24</v>
      </c>
      <c r="BQ403" s="397" t="s">
        <v>342</v>
      </c>
      <c r="BR403" s="397" t="s">
        <v>246</v>
      </c>
      <c r="BS403" s="397">
        <v>2</v>
      </c>
      <c r="BT403" s="397">
        <v>46</v>
      </c>
      <c r="BU403" s="397">
        <v>1</v>
      </c>
      <c r="BV403" s="746">
        <v>2</v>
      </c>
      <c r="BW403" s="746">
        <f>SUM(BV403)*2</f>
        <v>4</v>
      </c>
      <c r="BX403" s="398">
        <f>42</f>
        <v>42</v>
      </c>
      <c r="BY403" s="399">
        <f t="shared" si="3489"/>
        <v>30</v>
      </c>
      <c r="BZ403" s="398"/>
      <c r="CA403" s="774"/>
      <c r="CB403" s="774">
        <v>8</v>
      </c>
      <c r="CC403" s="774">
        <f t="shared" ref="CC403" si="3531">BV403*CB403</f>
        <v>16</v>
      </c>
      <c r="CD403" s="774">
        <f>22</f>
        <v>22</v>
      </c>
      <c r="CE403" s="774">
        <f t="shared" ref="CE403" si="3532">SUM(CD403)*BV403</f>
        <v>44</v>
      </c>
      <c r="CF403" s="814"/>
      <c r="CG403" s="815">
        <f t="shared" ref="CG403" si="3533">SUM(CF403)*BW403</f>
        <v>0</v>
      </c>
      <c r="CH403" s="814"/>
      <c r="CI403" s="815">
        <f t="shared" ref="CI403" si="3534">SUM(CH403)*BV403*1</f>
        <v>0</v>
      </c>
      <c r="CJ403" s="803">
        <f t="shared" ref="CJ403" si="3535">2/8*BV403*DJ403</f>
        <v>0</v>
      </c>
      <c r="CK403" s="774">
        <f t="shared" ref="CK403" si="3536">SUM(BX403*5/100*BV403)</f>
        <v>4.2</v>
      </c>
      <c r="CL403" s="814"/>
      <c r="CM403" s="815"/>
      <c r="CN403" s="814"/>
      <c r="CO403" s="816">
        <f t="shared" ref="CO403" si="3537">SUM(CN403)*3*BT403/5</f>
        <v>0</v>
      </c>
      <c r="CP403" s="814"/>
      <c r="CQ403" s="816">
        <f t="shared" ref="CQ403" si="3538">SUM(CP403*BT403*(30+4))</f>
        <v>0</v>
      </c>
      <c r="CR403" s="814"/>
      <c r="CS403" s="815">
        <f t="shared" si="3497"/>
        <v>0</v>
      </c>
      <c r="CT403" s="814"/>
      <c r="CU403" s="803">
        <f t="shared" si="3498"/>
        <v>0</v>
      </c>
      <c r="CV403" s="814"/>
      <c r="CW403" s="803">
        <f t="shared" ref="CW403" si="3539">SUM(CV403*BT403*2/3)</f>
        <v>0</v>
      </c>
      <c r="CX403" s="814"/>
      <c r="CY403" s="816">
        <f t="shared" ref="CY403" si="3540">SUM(CX403*BT403)</f>
        <v>0</v>
      </c>
      <c r="CZ403" s="814"/>
      <c r="DA403" s="815">
        <f t="shared" ref="DA403" si="3541">SUM(CZ403*BV403)</f>
        <v>0</v>
      </c>
      <c r="DB403" s="814"/>
      <c r="DC403" s="816">
        <f t="shared" ref="DC403" si="3542">SUM(DB403*BT403*2)</f>
        <v>0</v>
      </c>
      <c r="DD403" s="814"/>
      <c r="DE403" s="803">
        <f t="shared" ref="DE403" si="3543">SUM(BV403*DD403*6)</f>
        <v>0</v>
      </c>
      <c r="DF403" s="817"/>
      <c r="DG403" s="803">
        <f t="shared" si="3503"/>
        <v>0</v>
      </c>
      <c r="DH403" s="814"/>
      <c r="DI403" s="803">
        <f t="shared" ref="DI403" si="3544">SUM(DH403*BT403/3)</f>
        <v>0</v>
      </c>
      <c r="DJ403" s="817"/>
      <c r="DK403" s="803">
        <f t="shared" ref="DK403" si="3545">DJ403*BV403*8/2</f>
        <v>0</v>
      </c>
      <c r="DL403" s="814"/>
      <c r="DM403" s="803">
        <f t="shared" ref="DM403" si="3546">DL403*BV403*8/2</f>
        <v>0</v>
      </c>
      <c r="DN403" s="814"/>
      <c r="DO403" s="815">
        <f t="shared" ref="DO403" si="3547">SUM(DN403*BW403*4*6)</f>
        <v>0</v>
      </c>
      <c r="DP403" s="814"/>
      <c r="DQ403" s="803">
        <f t="shared" si="3507"/>
        <v>0</v>
      </c>
      <c r="DR403" s="803">
        <f t="shared" si="3508"/>
        <v>64.2</v>
      </c>
      <c r="DS403" s="803">
        <f t="shared" si="3509"/>
        <v>60</v>
      </c>
      <c r="DT403" s="84"/>
      <c r="DU403" s="424"/>
      <c r="DV403" s="424"/>
      <c r="DW403" s="424"/>
      <c r="DX403" s="424"/>
      <c r="DY403" s="424"/>
      <c r="DZ403" s="971"/>
      <c r="EA403" s="972"/>
      <c r="EB403" s="611"/>
      <c r="EC403" s="424"/>
      <c r="ED403" s="424"/>
      <c r="EE403" s="424"/>
      <c r="EF403" s="424"/>
      <c r="EG403" s="424"/>
      <c r="EH403" s="424"/>
      <c r="EI403" s="424"/>
      <c r="EJ403" s="429">
        <f t="shared" si="3339"/>
        <v>42</v>
      </c>
      <c r="EK403" s="429">
        <f t="shared" si="3340"/>
        <v>30</v>
      </c>
      <c r="EL403" s="429">
        <f t="shared" si="3341"/>
        <v>0</v>
      </c>
      <c r="EM403" s="1058">
        <f t="shared" si="3342"/>
        <v>0</v>
      </c>
      <c r="EN403" s="1058">
        <f t="shared" si="3343"/>
        <v>8</v>
      </c>
      <c r="EO403" s="1058">
        <f t="shared" si="3344"/>
        <v>16</v>
      </c>
      <c r="EP403" s="1058">
        <f t="shared" si="3345"/>
        <v>22</v>
      </c>
      <c r="EQ403" s="1058">
        <f t="shared" si="3346"/>
        <v>44</v>
      </c>
      <c r="ER403" s="1058">
        <f t="shared" si="3347"/>
        <v>0</v>
      </c>
      <c r="ES403" s="1058">
        <f t="shared" si="3348"/>
        <v>0</v>
      </c>
      <c r="ET403" s="1058">
        <f t="shared" si="3349"/>
        <v>0</v>
      </c>
      <c r="EU403" s="1058">
        <f t="shared" si="3350"/>
        <v>0</v>
      </c>
      <c r="EV403" s="1058">
        <f t="shared" si="3351"/>
        <v>0</v>
      </c>
      <c r="EW403" s="1058">
        <f t="shared" si="3352"/>
        <v>4.2</v>
      </c>
      <c r="EX403" s="1058">
        <f t="shared" si="3353"/>
        <v>0</v>
      </c>
      <c r="EY403" s="1058">
        <f t="shared" si="3354"/>
        <v>0</v>
      </c>
      <c r="EZ403" s="1058">
        <f t="shared" si="3355"/>
        <v>17</v>
      </c>
      <c r="FA403" s="1058">
        <f t="shared" si="3356"/>
        <v>170</v>
      </c>
      <c r="FB403" s="1058">
        <f t="shared" si="3357"/>
        <v>0</v>
      </c>
      <c r="FC403" s="1058">
        <f t="shared" si="3358"/>
        <v>0</v>
      </c>
      <c r="FD403" s="1058">
        <f t="shared" si="3359"/>
        <v>0</v>
      </c>
      <c r="FE403" s="1058">
        <f t="shared" si="3360"/>
        <v>0</v>
      </c>
      <c r="FF403" s="1058">
        <f t="shared" si="3361"/>
        <v>0</v>
      </c>
      <c r="FG403" s="1058">
        <f t="shared" si="3362"/>
        <v>0</v>
      </c>
      <c r="FH403" s="1058">
        <f t="shared" si="3363"/>
        <v>0</v>
      </c>
      <c r="FI403" s="1058">
        <f t="shared" si="3364"/>
        <v>0</v>
      </c>
      <c r="FJ403" s="1058">
        <f t="shared" si="3365"/>
        <v>0</v>
      </c>
      <c r="FK403" s="1058">
        <f t="shared" si="3366"/>
        <v>0</v>
      </c>
      <c r="FL403" s="1058">
        <f t="shared" si="3367"/>
        <v>0</v>
      </c>
      <c r="FM403" s="1058">
        <f t="shared" si="3368"/>
        <v>0</v>
      </c>
      <c r="FN403" s="1058">
        <f t="shared" si="3369"/>
        <v>0</v>
      </c>
      <c r="FO403" s="1059">
        <f t="shared" si="3370"/>
        <v>0</v>
      </c>
      <c r="FP403" s="1058">
        <f t="shared" si="3371"/>
        <v>0</v>
      </c>
      <c r="FQ403" s="1058">
        <f t="shared" si="3372"/>
        <v>0</v>
      </c>
      <c r="FR403" s="1058">
        <f t="shared" si="3373"/>
        <v>0</v>
      </c>
      <c r="FS403" s="1058">
        <f t="shared" si="3374"/>
        <v>0</v>
      </c>
      <c r="FT403" s="1058">
        <f t="shared" si="3375"/>
        <v>0</v>
      </c>
      <c r="FU403" s="1058">
        <f t="shared" si="3376"/>
        <v>0</v>
      </c>
      <c r="FV403" s="1058">
        <f t="shared" si="3377"/>
        <v>0</v>
      </c>
      <c r="FW403" s="1058">
        <f t="shared" si="3378"/>
        <v>0</v>
      </c>
      <c r="FX403" s="1058">
        <f t="shared" si="3379"/>
        <v>0</v>
      </c>
      <c r="FY403" s="1058">
        <f t="shared" si="3380"/>
        <v>0</v>
      </c>
      <c r="FZ403" s="1058">
        <f t="shared" si="3381"/>
        <v>0</v>
      </c>
      <c r="GA403" s="1058">
        <f t="shared" si="3382"/>
        <v>0</v>
      </c>
      <c r="GB403" s="1058">
        <f t="shared" si="3383"/>
        <v>0</v>
      </c>
      <c r="GC403" s="1058">
        <f t="shared" si="3384"/>
        <v>0</v>
      </c>
      <c r="GE403" s="1058">
        <v>234.2</v>
      </c>
      <c r="GF403" s="1058">
        <v>60</v>
      </c>
      <c r="GG403" s="424"/>
      <c r="GH403" s="424"/>
      <c r="GI403" s="424"/>
      <c r="GJ403" s="424"/>
      <c r="GL403" s="559"/>
      <c r="GM403" s="559"/>
      <c r="GN403" s="9"/>
      <c r="GO403" s="17"/>
      <c r="GP403" s="17"/>
      <c r="GQ403" s="406"/>
      <c r="GR403" s="406"/>
    </row>
    <row r="404" spans="1:200" ht="24.75" customHeight="1" x14ac:dyDescent="0.45">
      <c r="A404" s="424"/>
      <c r="B404" s="957"/>
      <c r="C404" s="958"/>
      <c r="D404" s="867"/>
      <c r="E404" s="612"/>
      <c r="F404" s="612"/>
      <c r="G404" s="606"/>
      <c r="H404" s="606"/>
      <c r="I404" s="606"/>
      <c r="J404" s="747"/>
      <c r="K404" s="606"/>
      <c r="L404" s="71"/>
      <c r="M404" s="608"/>
      <c r="N404" s="70"/>
      <c r="O404" s="852"/>
      <c r="P404" s="866"/>
      <c r="Q404" s="852"/>
      <c r="R404" s="866"/>
      <c r="S404" s="852"/>
      <c r="T404" s="866"/>
      <c r="U404" s="867"/>
      <c r="V404" s="866"/>
      <c r="W404" s="867"/>
      <c r="X404" s="852"/>
      <c r="Y404" s="852"/>
      <c r="Z404" s="866"/>
      <c r="AA404" s="867"/>
      <c r="AB404" s="866"/>
      <c r="AC404" s="852"/>
      <c r="AD404" s="866"/>
      <c r="AE404" s="855"/>
      <c r="AF404" s="866"/>
      <c r="AG404" s="867"/>
      <c r="AH404" s="866"/>
      <c r="AI404" s="867"/>
      <c r="AJ404" s="866"/>
      <c r="AK404" s="867"/>
      <c r="AL404" s="866"/>
      <c r="AM404" s="852"/>
      <c r="AN404" s="866"/>
      <c r="AO404" s="867"/>
      <c r="AP404" s="866"/>
      <c r="AQ404" s="852"/>
      <c r="AR404" s="866"/>
      <c r="AS404" s="852"/>
      <c r="AT404" s="866"/>
      <c r="AU404" s="867"/>
      <c r="AV404" s="866"/>
      <c r="AW404" s="867"/>
      <c r="AX404" s="866"/>
      <c r="AY404" s="867"/>
      <c r="AZ404" s="866"/>
      <c r="BA404" s="867"/>
      <c r="BB404" s="866"/>
      <c r="BC404" s="867"/>
      <c r="BD404" s="866"/>
      <c r="BE404" s="867"/>
      <c r="BF404" s="867"/>
      <c r="BG404" s="867"/>
      <c r="BH404" s="84"/>
      <c r="BI404" s="424"/>
      <c r="BJ404" s="424"/>
      <c r="BK404" s="424"/>
      <c r="BL404" s="424"/>
      <c r="BM404" s="424"/>
      <c r="BN404" s="552" t="s">
        <v>410</v>
      </c>
      <c r="BO404" s="841" t="s">
        <v>183</v>
      </c>
      <c r="BP404" s="842" t="s">
        <v>24</v>
      </c>
      <c r="BQ404" s="841" t="s">
        <v>323</v>
      </c>
      <c r="BR404" s="841" t="s">
        <v>126</v>
      </c>
      <c r="BS404" s="842">
        <v>10</v>
      </c>
      <c r="BT404" s="841">
        <v>32</v>
      </c>
      <c r="BU404" s="841">
        <v>1</v>
      </c>
      <c r="BV404" s="841">
        <v>4</v>
      </c>
      <c r="BW404" s="841">
        <f>SUM(BV404)*2</f>
        <v>8</v>
      </c>
      <c r="BX404" s="842"/>
      <c r="BY404" s="844">
        <f>SUM(BZ404+CB404+CD404+CF404+CH404)</f>
        <v>0</v>
      </c>
      <c r="BZ404" s="845"/>
      <c r="CA404" s="553">
        <f>SUM(BZ404)*BU404</f>
        <v>0</v>
      </c>
      <c r="CB404" s="845"/>
      <c r="CC404" s="553">
        <f>CB404*BV404</f>
        <v>0</v>
      </c>
      <c r="CD404" s="845"/>
      <c r="CE404" s="553">
        <f>SUM(CD404)*BV404</f>
        <v>0</v>
      </c>
      <c r="CF404" s="845"/>
      <c r="CG404" s="553">
        <f>SUM(CF404)*BW404</f>
        <v>0</v>
      </c>
      <c r="CH404" s="845"/>
      <c r="CI404" s="553">
        <f>SUM(CH404)*BV404*5</f>
        <v>0</v>
      </c>
      <c r="CJ404" s="554">
        <f>SUM(BV404*DJ404*2+BW404*DL404*2)</f>
        <v>0</v>
      </c>
      <c r="CK404" s="554">
        <f>BX404*BV404*0.05</f>
        <v>0</v>
      </c>
      <c r="CL404" s="845"/>
      <c r="CM404" s="553"/>
      <c r="CN404" s="845"/>
      <c r="CO404" s="554">
        <f>CN404*BT404*2/3</f>
        <v>0</v>
      </c>
      <c r="CP404" s="845"/>
      <c r="CQ404" s="1061">
        <f>SUM(CP404*BT404*(30+4))/5</f>
        <v>0</v>
      </c>
      <c r="CR404" s="845"/>
      <c r="CS404" s="553">
        <f>SUM(CR404*BT404*3)</f>
        <v>0</v>
      </c>
      <c r="CT404" s="845"/>
      <c r="CU404" s="554">
        <f>SUM(CT404*BT404/3)</f>
        <v>0</v>
      </c>
      <c r="CV404" s="845"/>
      <c r="CW404" s="554">
        <f>SUM(CV404*BT404*2/3)</f>
        <v>0</v>
      </c>
      <c r="CX404" s="845"/>
      <c r="CY404" s="553">
        <f>SUM(CX404*BT404*2)</f>
        <v>0</v>
      </c>
      <c r="CZ404" s="845"/>
      <c r="DA404" s="553">
        <f>SUM(CZ404*BV404)</f>
        <v>0</v>
      </c>
      <c r="DB404" s="845">
        <v>1</v>
      </c>
      <c r="DC404" s="756">
        <f>BT404*DB404/3</f>
        <v>10.666666666666666</v>
      </c>
      <c r="DD404" s="845"/>
      <c r="DE404" s="554">
        <f>SUM(BV404*DD404*6)</f>
        <v>0</v>
      </c>
      <c r="DF404" s="1062"/>
      <c r="DG404" s="554">
        <f t="shared" si="3503"/>
        <v>0</v>
      </c>
      <c r="DH404" s="845"/>
      <c r="DI404" s="553">
        <f>SUM(DH404*BT404/3)</f>
        <v>0</v>
      </c>
      <c r="DJ404" s="845"/>
      <c r="DK404" s="554">
        <f>SUM(BV404*DJ404*8)</f>
        <v>0</v>
      </c>
      <c r="DL404" s="845"/>
      <c r="DM404" s="554">
        <f>SUM(DL404*BW404*5*6)</f>
        <v>0</v>
      </c>
      <c r="DN404" s="845"/>
      <c r="DO404" s="554">
        <f>SUM(DN404*BW404*4*6)</f>
        <v>0</v>
      </c>
      <c r="DP404" s="845"/>
      <c r="DQ404" s="555">
        <f>SUM(DP404*50)</f>
        <v>0</v>
      </c>
      <c r="DR404" s="554">
        <f t="shared" si="3508"/>
        <v>10.666666666666666</v>
      </c>
      <c r="DS404" s="554">
        <f t="shared" si="3509"/>
        <v>10.666666666666666</v>
      </c>
      <c r="DT404" s="84"/>
      <c r="DU404" s="424"/>
      <c r="DV404" s="424"/>
      <c r="DW404" s="424"/>
      <c r="DX404" s="424"/>
      <c r="DY404" s="424"/>
      <c r="DZ404" s="971"/>
      <c r="EA404" s="972"/>
      <c r="EB404" s="611"/>
      <c r="EC404" s="424"/>
      <c r="ED404" s="424"/>
      <c r="EE404" s="424"/>
      <c r="EF404" s="424"/>
      <c r="EG404" s="424"/>
      <c r="EH404" s="424"/>
      <c r="EI404" s="424"/>
      <c r="EJ404" s="429">
        <f t="shared" si="3339"/>
        <v>0</v>
      </c>
      <c r="EK404" s="429">
        <f t="shared" si="3340"/>
        <v>0</v>
      </c>
      <c r="EL404" s="429">
        <f t="shared" si="3341"/>
        <v>0</v>
      </c>
      <c r="EM404" s="1058">
        <f t="shared" si="3342"/>
        <v>0</v>
      </c>
      <c r="EN404" s="1058">
        <f t="shared" si="3343"/>
        <v>0</v>
      </c>
      <c r="EO404" s="1058">
        <f t="shared" si="3344"/>
        <v>0</v>
      </c>
      <c r="EP404" s="1058">
        <f t="shared" si="3345"/>
        <v>0</v>
      </c>
      <c r="EQ404" s="1058">
        <f t="shared" si="3346"/>
        <v>0</v>
      </c>
      <c r="ER404" s="1058">
        <f t="shared" si="3347"/>
        <v>0</v>
      </c>
      <c r="ES404" s="1058">
        <f t="shared" si="3348"/>
        <v>0</v>
      </c>
      <c r="ET404" s="1058">
        <f t="shared" si="3349"/>
        <v>0</v>
      </c>
      <c r="EU404" s="1058">
        <f t="shared" si="3350"/>
        <v>0</v>
      </c>
      <c r="EV404" s="1058">
        <f t="shared" si="3351"/>
        <v>0</v>
      </c>
      <c r="EW404" s="1058">
        <f t="shared" si="3352"/>
        <v>0</v>
      </c>
      <c r="EX404" s="1058">
        <f t="shared" si="3353"/>
        <v>0</v>
      </c>
      <c r="EY404" s="1058">
        <f t="shared" si="3354"/>
        <v>0</v>
      </c>
      <c r="EZ404" s="1058">
        <f t="shared" si="3355"/>
        <v>0</v>
      </c>
      <c r="FA404" s="1058">
        <f t="shared" si="3356"/>
        <v>0</v>
      </c>
      <c r="FB404" s="1058">
        <f t="shared" si="3357"/>
        <v>0</v>
      </c>
      <c r="FC404" s="1058">
        <f t="shared" si="3358"/>
        <v>0</v>
      </c>
      <c r="FD404" s="1058">
        <f t="shared" si="3359"/>
        <v>0</v>
      </c>
      <c r="FE404" s="1058">
        <f t="shared" si="3360"/>
        <v>0</v>
      </c>
      <c r="FF404" s="1058">
        <f t="shared" si="3361"/>
        <v>0</v>
      </c>
      <c r="FG404" s="1058">
        <f t="shared" si="3362"/>
        <v>0</v>
      </c>
      <c r="FH404" s="1058">
        <f t="shared" si="3363"/>
        <v>0</v>
      </c>
      <c r="FI404" s="1058">
        <f t="shared" si="3364"/>
        <v>0</v>
      </c>
      <c r="FJ404" s="1058">
        <f t="shared" si="3365"/>
        <v>0</v>
      </c>
      <c r="FK404" s="1058">
        <f t="shared" si="3366"/>
        <v>0</v>
      </c>
      <c r="FL404" s="1058">
        <f t="shared" si="3367"/>
        <v>0</v>
      </c>
      <c r="FM404" s="1058">
        <f t="shared" si="3368"/>
        <v>0</v>
      </c>
      <c r="FN404" s="1058">
        <f t="shared" si="3369"/>
        <v>1</v>
      </c>
      <c r="FO404" s="1059">
        <f t="shared" si="3370"/>
        <v>10.666666666666666</v>
      </c>
      <c r="FP404" s="1058">
        <f t="shared" si="3371"/>
        <v>0</v>
      </c>
      <c r="FQ404" s="1058">
        <f t="shared" si="3372"/>
        <v>0</v>
      </c>
      <c r="FR404" s="1058">
        <f t="shared" si="3373"/>
        <v>0</v>
      </c>
      <c r="FS404" s="1058">
        <f t="shared" si="3374"/>
        <v>0</v>
      </c>
      <c r="FT404" s="1058">
        <f t="shared" si="3375"/>
        <v>0</v>
      </c>
      <c r="FU404" s="1058">
        <f t="shared" si="3376"/>
        <v>0</v>
      </c>
      <c r="FV404" s="1058">
        <f t="shared" si="3377"/>
        <v>0</v>
      </c>
      <c r="FW404" s="1058">
        <f t="shared" si="3378"/>
        <v>0</v>
      </c>
      <c r="FX404" s="1058">
        <f t="shared" si="3379"/>
        <v>0</v>
      </c>
      <c r="FY404" s="1058">
        <f t="shared" si="3380"/>
        <v>0</v>
      </c>
      <c r="FZ404" s="1058">
        <f t="shared" si="3381"/>
        <v>0</v>
      </c>
      <c r="GA404" s="1058">
        <f t="shared" si="3382"/>
        <v>0</v>
      </c>
      <c r="GB404" s="1058">
        <f t="shared" si="3383"/>
        <v>0</v>
      </c>
      <c r="GC404" s="1058">
        <f t="shared" si="3384"/>
        <v>0</v>
      </c>
      <c r="GE404" s="1058">
        <v>10.666666666666666</v>
      </c>
      <c r="GF404" s="1058">
        <v>10.666666666666666</v>
      </c>
      <c r="GG404" s="424"/>
      <c r="GH404" s="424"/>
      <c r="GI404" s="424"/>
      <c r="GJ404" s="424"/>
      <c r="GL404" s="559"/>
      <c r="GM404" s="559"/>
      <c r="GN404" s="9"/>
      <c r="GO404" s="17"/>
      <c r="GP404" s="17"/>
      <c r="GQ404" s="406"/>
      <c r="GR404" s="406"/>
    </row>
    <row r="405" spans="1:200" ht="24.75" customHeight="1" x14ac:dyDescent="0.45">
      <c r="A405" s="424"/>
      <c r="B405" s="957"/>
      <c r="C405" s="958"/>
      <c r="D405" s="867"/>
      <c r="E405" s="612"/>
      <c r="F405" s="612"/>
      <c r="G405" s="606"/>
      <c r="H405" s="606"/>
      <c r="I405" s="606"/>
      <c r="J405" s="747"/>
      <c r="K405" s="606"/>
      <c r="L405" s="71"/>
      <c r="M405" s="608"/>
      <c r="N405" s="70"/>
      <c r="O405" s="852"/>
      <c r="P405" s="866"/>
      <c r="Q405" s="852"/>
      <c r="R405" s="866"/>
      <c r="S405" s="852"/>
      <c r="T405" s="866"/>
      <c r="U405" s="867"/>
      <c r="V405" s="866"/>
      <c r="W405" s="867"/>
      <c r="X405" s="852"/>
      <c r="Y405" s="852"/>
      <c r="Z405" s="866"/>
      <c r="AA405" s="867"/>
      <c r="AB405" s="866"/>
      <c r="AC405" s="852"/>
      <c r="AD405" s="866"/>
      <c r="AE405" s="855"/>
      <c r="AF405" s="866"/>
      <c r="AG405" s="867"/>
      <c r="AH405" s="866"/>
      <c r="AI405" s="867"/>
      <c r="AJ405" s="866"/>
      <c r="AK405" s="867"/>
      <c r="AL405" s="866"/>
      <c r="AM405" s="852"/>
      <c r="AN405" s="866"/>
      <c r="AO405" s="867"/>
      <c r="AP405" s="866"/>
      <c r="AQ405" s="852"/>
      <c r="AR405" s="866"/>
      <c r="AS405" s="852"/>
      <c r="AT405" s="866"/>
      <c r="AU405" s="867"/>
      <c r="AV405" s="866"/>
      <c r="AW405" s="867"/>
      <c r="AX405" s="866"/>
      <c r="AY405" s="867"/>
      <c r="AZ405" s="866"/>
      <c r="BA405" s="867"/>
      <c r="BB405" s="866"/>
      <c r="BC405" s="867"/>
      <c r="BD405" s="866"/>
      <c r="BE405" s="867"/>
      <c r="BF405" s="867"/>
      <c r="BG405" s="867"/>
      <c r="BH405" s="84"/>
      <c r="BI405" s="424"/>
      <c r="BJ405" s="424"/>
      <c r="BK405" s="424"/>
      <c r="BL405" s="424"/>
      <c r="BM405" s="424"/>
      <c r="BN405" s="957"/>
      <c r="BO405" s="958"/>
      <c r="BP405" s="867"/>
      <c r="BQ405" s="612"/>
      <c r="BR405" s="612"/>
      <c r="BS405" s="606"/>
      <c r="BT405" s="606"/>
      <c r="BU405" s="606"/>
      <c r="BV405" s="747"/>
      <c r="BW405" s="749"/>
      <c r="BX405" s="71"/>
      <c r="BY405" s="608"/>
      <c r="BZ405" s="70"/>
      <c r="CA405" s="767"/>
      <c r="CB405" s="796"/>
      <c r="CC405" s="767"/>
      <c r="CD405" s="796"/>
      <c r="CE405" s="767"/>
      <c r="CF405" s="780"/>
      <c r="CG405" s="612"/>
      <c r="CH405" s="780"/>
      <c r="CI405" s="612"/>
      <c r="CJ405" s="612"/>
      <c r="CK405" s="767"/>
      <c r="CL405" s="780"/>
      <c r="CM405" s="612"/>
      <c r="CN405" s="780"/>
      <c r="CO405" s="767"/>
      <c r="CP405" s="780"/>
      <c r="CQ405" s="770"/>
      <c r="CR405" s="780"/>
      <c r="CS405" s="612"/>
      <c r="CT405" s="780"/>
      <c r="CU405" s="612"/>
      <c r="CV405" s="780"/>
      <c r="CW405" s="612"/>
      <c r="CX405" s="780"/>
      <c r="CY405" s="767"/>
      <c r="CZ405" s="780"/>
      <c r="DA405" s="612"/>
      <c r="DB405" s="780"/>
      <c r="DC405" s="767"/>
      <c r="DD405" s="780"/>
      <c r="DE405" s="612"/>
      <c r="DF405" s="780"/>
      <c r="DG405" s="612"/>
      <c r="DH405" s="780"/>
      <c r="DI405" s="612"/>
      <c r="DJ405" s="780"/>
      <c r="DK405" s="612"/>
      <c r="DL405" s="780"/>
      <c r="DM405" s="612"/>
      <c r="DN405" s="780"/>
      <c r="DO405" s="612"/>
      <c r="DP405" s="780"/>
      <c r="DQ405" s="612"/>
      <c r="DR405" s="612"/>
      <c r="DS405" s="612"/>
      <c r="DT405" s="84"/>
      <c r="DU405" s="424"/>
      <c r="DV405" s="424"/>
      <c r="DW405" s="424"/>
      <c r="DX405" s="424"/>
      <c r="DY405" s="424"/>
      <c r="DZ405" s="971"/>
      <c r="EA405" s="972"/>
      <c r="EB405" s="611"/>
      <c r="EC405" s="424"/>
      <c r="ED405" s="424"/>
      <c r="EE405" s="424"/>
      <c r="EF405" s="424"/>
      <c r="EG405" s="424"/>
      <c r="EH405" s="424"/>
      <c r="EI405" s="424"/>
      <c r="EJ405" s="429">
        <f t="shared" si="3339"/>
        <v>0</v>
      </c>
      <c r="EK405" s="429">
        <f t="shared" si="3340"/>
        <v>0</v>
      </c>
      <c r="EL405" s="429">
        <f t="shared" si="3341"/>
        <v>0</v>
      </c>
      <c r="EM405" s="1058">
        <f t="shared" si="3342"/>
        <v>0</v>
      </c>
      <c r="EN405" s="1058">
        <f t="shared" si="3343"/>
        <v>0</v>
      </c>
      <c r="EO405" s="1058">
        <f t="shared" si="3344"/>
        <v>0</v>
      </c>
      <c r="EP405" s="1058">
        <f t="shared" si="3345"/>
        <v>0</v>
      </c>
      <c r="EQ405" s="1058">
        <f t="shared" si="3346"/>
        <v>0</v>
      </c>
      <c r="ER405" s="1058">
        <f t="shared" si="3347"/>
        <v>0</v>
      </c>
      <c r="ES405" s="1058">
        <f t="shared" si="3348"/>
        <v>0</v>
      </c>
      <c r="ET405" s="1058">
        <f t="shared" si="3349"/>
        <v>0</v>
      </c>
      <c r="EU405" s="1058">
        <f t="shared" si="3350"/>
        <v>0</v>
      </c>
      <c r="EV405" s="1058">
        <f t="shared" si="3351"/>
        <v>0</v>
      </c>
      <c r="EW405" s="1058">
        <f t="shared" si="3352"/>
        <v>0</v>
      </c>
      <c r="EX405" s="1058">
        <f t="shared" si="3353"/>
        <v>0</v>
      </c>
      <c r="EY405" s="1058">
        <f t="shared" si="3354"/>
        <v>0</v>
      </c>
      <c r="EZ405" s="1058">
        <f t="shared" si="3355"/>
        <v>0</v>
      </c>
      <c r="FA405" s="1058">
        <f t="shared" si="3356"/>
        <v>0</v>
      </c>
      <c r="FB405" s="1058">
        <f t="shared" si="3357"/>
        <v>0</v>
      </c>
      <c r="FC405" s="1058">
        <f t="shared" si="3358"/>
        <v>0</v>
      </c>
      <c r="FD405" s="1058">
        <f t="shared" si="3359"/>
        <v>0</v>
      </c>
      <c r="FE405" s="1058">
        <f t="shared" si="3360"/>
        <v>0</v>
      </c>
      <c r="FF405" s="1058">
        <f t="shared" si="3361"/>
        <v>0</v>
      </c>
      <c r="FG405" s="1058">
        <f t="shared" si="3362"/>
        <v>0</v>
      </c>
      <c r="FH405" s="1058">
        <f t="shared" si="3363"/>
        <v>0</v>
      </c>
      <c r="FI405" s="1058">
        <f t="shared" si="3364"/>
        <v>0</v>
      </c>
      <c r="FJ405" s="1058">
        <f t="shared" si="3365"/>
        <v>0</v>
      </c>
      <c r="FK405" s="1058">
        <f t="shared" si="3366"/>
        <v>0</v>
      </c>
      <c r="FL405" s="1058">
        <f t="shared" si="3367"/>
        <v>0</v>
      </c>
      <c r="FM405" s="1058">
        <f t="shared" si="3368"/>
        <v>0</v>
      </c>
      <c r="FN405" s="1058">
        <f t="shared" si="3369"/>
        <v>0</v>
      </c>
      <c r="FO405" s="1059">
        <f t="shared" si="3370"/>
        <v>0</v>
      </c>
      <c r="FP405" s="1058">
        <f t="shared" si="3371"/>
        <v>0</v>
      </c>
      <c r="FQ405" s="1058">
        <f t="shared" si="3372"/>
        <v>0</v>
      </c>
      <c r="FR405" s="1058">
        <f t="shared" si="3373"/>
        <v>0</v>
      </c>
      <c r="FS405" s="1058">
        <f t="shared" si="3374"/>
        <v>0</v>
      </c>
      <c r="FT405" s="1058">
        <f t="shared" si="3375"/>
        <v>0</v>
      </c>
      <c r="FU405" s="1058">
        <f t="shared" si="3376"/>
        <v>0</v>
      </c>
      <c r="FV405" s="1058">
        <f t="shared" si="3377"/>
        <v>0</v>
      </c>
      <c r="FW405" s="1058">
        <f t="shared" si="3378"/>
        <v>0</v>
      </c>
      <c r="FX405" s="1058">
        <f t="shared" si="3379"/>
        <v>0</v>
      </c>
      <c r="FY405" s="1058">
        <f t="shared" si="3380"/>
        <v>0</v>
      </c>
      <c r="FZ405" s="1058">
        <f t="shared" si="3381"/>
        <v>0</v>
      </c>
      <c r="GA405" s="1058">
        <f t="shared" si="3382"/>
        <v>0</v>
      </c>
      <c r="GB405" s="1058">
        <f t="shared" si="3383"/>
        <v>0</v>
      </c>
      <c r="GC405" s="1058">
        <f t="shared" si="3384"/>
        <v>0</v>
      </c>
      <c r="GE405" s="1058">
        <v>0</v>
      </c>
      <c r="GF405" s="1058">
        <v>0</v>
      </c>
      <c r="GG405" s="424"/>
      <c r="GH405" s="424"/>
      <c r="GI405" s="424"/>
      <c r="GJ405" s="424"/>
      <c r="GL405" s="559"/>
      <c r="GM405" s="559"/>
      <c r="GN405" s="9"/>
      <c r="GO405" s="17"/>
      <c r="GP405" s="17"/>
      <c r="GQ405" s="406"/>
      <c r="GR405" s="406"/>
    </row>
    <row r="406" spans="1:200" ht="24.75" customHeight="1" x14ac:dyDescent="0.45">
      <c r="A406" s="424"/>
      <c r="B406" s="957"/>
      <c r="C406" s="958"/>
      <c r="D406" s="867"/>
      <c r="E406" s="612"/>
      <c r="F406" s="612"/>
      <c r="G406" s="606"/>
      <c r="H406" s="606"/>
      <c r="I406" s="606"/>
      <c r="J406" s="747"/>
      <c r="K406" s="606"/>
      <c r="L406" s="71"/>
      <c r="M406" s="608"/>
      <c r="N406" s="70"/>
      <c r="O406" s="852"/>
      <c r="P406" s="866"/>
      <c r="Q406" s="852"/>
      <c r="R406" s="866"/>
      <c r="S406" s="852"/>
      <c r="T406" s="866"/>
      <c r="U406" s="867"/>
      <c r="V406" s="866"/>
      <c r="W406" s="867"/>
      <c r="X406" s="852"/>
      <c r="Y406" s="852"/>
      <c r="Z406" s="866"/>
      <c r="AA406" s="867"/>
      <c r="AB406" s="866"/>
      <c r="AC406" s="852"/>
      <c r="AD406" s="866"/>
      <c r="AE406" s="855"/>
      <c r="AF406" s="866"/>
      <c r="AG406" s="867"/>
      <c r="AH406" s="866"/>
      <c r="AI406" s="867"/>
      <c r="AJ406" s="866"/>
      <c r="AK406" s="867"/>
      <c r="AL406" s="866"/>
      <c r="AM406" s="852"/>
      <c r="AN406" s="866"/>
      <c r="AO406" s="867"/>
      <c r="AP406" s="866"/>
      <c r="AQ406" s="852"/>
      <c r="AR406" s="866"/>
      <c r="AS406" s="852"/>
      <c r="AT406" s="866"/>
      <c r="AU406" s="867"/>
      <c r="AV406" s="866"/>
      <c r="AW406" s="867"/>
      <c r="AX406" s="866"/>
      <c r="AY406" s="867"/>
      <c r="AZ406" s="866"/>
      <c r="BA406" s="867"/>
      <c r="BB406" s="866"/>
      <c r="BC406" s="867"/>
      <c r="BD406" s="866"/>
      <c r="BE406" s="867"/>
      <c r="BF406" s="867"/>
      <c r="BG406" s="867"/>
      <c r="BH406" s="84"/>
      <c r="BI406" s="424"/>
      <c r="BJ406" s="424"/>
      <c r="BK406" s="424"/>
      <c r="BL406" s="424"/>
      <c r="BM406" s="424"/>
      <c r="BN406" s="957"/>
      <c r="BO406" s="958"/>
      <c r="BP406" s="867"/>
      <c r="BQ406" s="612"/>
      <c r="BR406" s="612"/>
      <c r="BS406" s="606"/>
      <c r="BT406" s="606"/>
      <c r="BU406" s="606"/>
      <c r="BV406" s="747"/>
      <c r="BW406" s="749"/>
      <c r="BX406" s="71"/>
      <c r="BY406" s="608"/>
      <c r="BZ406" s="70"/>
      <c r="CA406" s="767"/>
      <c r="CB406" s="796"/>
      <c r="CC406" s="767"/>
      <c r="CD406" s="796"/>
      <c r="CE406" s="767"/>
      <c r="CF406" s="780"/>
      <c r="CG406" s="612"/>
      <c r="CH406" s="780"/>
      <c r="CI406" s="612"/>
      <c r="CJ406" s="612"/>
      <c r="CK406" s="767"/>
      <c r="CL406" s="780"/>
      <c r="CM406" s="612"/>
      <c r="CN406" s="780"/>
      <c r="CO406" s="767"/>
      <c r="CP406" s="780"/>
      <c r="CQ406" s="770"/>
      <c r="CR406" s="780"/>
      <c r="CS406" s="612"/>
      <c r="CT406" s="780"/>
      <c r="CU406" s="612"/>
      <c r="CV406" s="780"/>
      <c r="CW406" s="612"/>
      <c r="CX406" s="780"/>
      <c r="CY406" s="767"/>
      <c r="CZ406" s="780"/>
      <c r="DA406" s="612"/>
      <c r="DB406" s="780"/>
      <c r="DC406" s="767"/>
      <c r="DD406" s="780"/>
      <c r="DE406" s="612"/>
      <c r="DF406" s="780"/>
      <c r="DG406" s="612"/>
      <c r="DH406" s="780"/>
      <c r="DI406" s="612"/>
      <c r="DJ406" s="780"/>
      <c r="DK406" s="612"/>
      <c r="DL406" s="780"/>
      <c r="DM406" s="612"/>
      <c r="DN406" s="780"/>
      <c r="DO406" s="612"/>
      <c r="DP406" s="780"/>
      <c r="DQ406" s="612"/>
      <c r="DR406" s="612"/>
      <c r="DS406" s="612"/>
      <c r="DT406" s="84"/>
      <c r="DU406" s="424"/>
      <c r="DV406" s="424"/>
      <c r="DW406" s="424"/>
      <c r="DX406" s="424"/>
      <c r="DY406" s="424"/>
      <c r="DZ406" s="971"/>
      <c r="EA406" s="972"/>
      <c r="EB406" s="611"/>
      <c r="EC406" s="424"/>
      <c r="ED406" s="424"/>
      <c r="EE406" s="424"/>
      <c r="EF406" s="424"/>
      <c r="EG406" s="424"/>
      <c r="EH406" s="424"/>
      <c r="EI406" s="424"/>
      <c r="EJ406" s="429">
        <f t="shared" si="3339"/>
        <v>0</v>
      </c>
      <c r="EK406" s="429">
        <f t="shared" si="3340"/>
        <v>0</v>
      </c>
      <c r="EL406" s="429">
        <f t="shared" si="3341"/>
        <v>0</v>
      </c>
      <c r="EM406" s="1058">
        <f t="shared" si="3342"/>
        <v>0</v>
      </c>
      <c r="EN406" s="1058">
        <f t="shared" si="3343"/>
        <v>0</v>
      </c>
      <c r="EO406" s="1058">
        <f t="shared" si="3344"/>
        <v>0</v>
      </c>
      <c r="EP406" s="1058">
        <f t="shared" si="3345"/>
        <v>0</v>
      </c>
      <c r="EQ406" s="1058">
        <f t="shared" si="3346"/>
        <v>0</v>
      </c>
      <c r="ER406" s="1058">
        <f t="shared" si="3347"/>
        <v>0</v>
      </c>
      <c r="ES406" s="1058">
        <f t="shared" si="3348"/>
        <v>0</v>
      </c>
      <c r="ET406" s="1058">
        <f t="shared" si="3349"/>
        <v>0</v>
      </c>
      <c r="EU406" s="1058">
        <f t="shared" si="3350"/>
        <v>0</v>
      </c>
      <c r="EV406" s="1058">
        <f t="shared" si="3351"/>
        <v>0</v>
      </c>
      <c r="EW406" s="1058">
        <f t="shared" si="3352"/>
        <v>0</v>
      </c>
      <c r="EX406" s="1058">
        <f t="shared" si="3353"/>
        <v>0</v>
      </c>
      <c r="EY406" s="1058">
        <f t="shared" si="3354"/>
        <v>0</v>
      </c>
      <c r="EZ406" s="1058">
        <f t="shared" si="3355"/>
        <v>0</v>
      </c>
      <c r="FA406" s="1058">
        <f t="shared" si="3356"/>
        <v>0</v>
      </c>
      <c r="FB406" s="1058">
        <f t="shared" si="3357"/>
        <v>0</v>
      </c>
      <c r="FC406" s="1058">
        <f t="shared" si="3358"/>
        <v>0</v>
      </c>
      <c r="FD406" s="1058">
        <f t="shared" si="3359"/>
        <v>0</v>
      </c>
      <c r="FE406" s="1058">
        <f t="shared" si="3360"/>
        <v>0</v>
      </c>
      <c r="FF406" s="1058">
        <f t="shared" si="3361"/>
        <v>0</v>
      </c>
      <c r="FG406" s="1058">
        <f t="shared" si="3362"/>
        <v>0</v>
      </c>
      <c r="FH406" s="1058">
        <f t="shared" si="3363"/>
        <v>0</v>
      </c>
      <c r="FI406" s="1058">
        <f t="shared" si="3364"/>
        <v>0</v>
      </c>
      <c r="FJ406" s="1058">
        <f t="shared" si="3365"/>
        <v>0</v>
      </c>
      <c r="FK406" s="1058">
        <f t="shared" si="3366"/>
        <v>0</v>
      </c>
      <c r="FL406" s="1058">
        <f t="shared" si="3367"/>
        <v>0</v>
      </c>
      <c r="FM406" s="1058">
        <f t="shared" si="3368"/>
        <v>0</v>
      </c>
      <c r="FN406" s="1058">
        <f t="shared" si="3369"/>
        <v>0</v>
      </c>
      <c r="FO406" s="1059">
        <f t="shared" si="3370"/>
        <v>0</v>
      </c>
      <c r="FP406" s="1058">
        <f t="shared" si="3371"/>
        <v>0</v>
      </c>
      <c r="FQ406" s="1058">
        <f t="shared" si="3372"/>
        <v>0</v>
      </c>
      <c r="FR406" s="1058">
        <f t="shared" si="3373"/>
        <v>0</v>
      </c>
      <c r="FS406" s="1058">
        <f t="shared" si="3374"/>
        <v>0</v>
      </c>
      <c r="FT406" s="1058">
        <f t="shared" si="3375"/>
        <v>0</v>
      </c>
      <c r="FU406" s="1058">
        <f t="shared" si="3376"/>
        <v>0</v>
      </c>
      <c r="FV406" s="1058">
        <f t="shared" si="3377"/>
        <v>0</v>
      </c>
      <c r="FW406" s="1058">
        <f t="shared" si="3378"/>
        <v>0</v>
      </c>
      <c r="FX406" s="1058">
        <f t="shared" si="3379"/>
        <v>0</v>
      </c>
      <c r="FY406" s="1058">
        <f t="shared" si="3380"/>
        <v>0</v>
      </c>
      <c r="FZ406" s="1058">
        <f t="shared" si="3381"/>
        <v>0</v>
      </c>
      <c r="GA406" s="1058">
        <f t="shared" si="3382"/>
        <v>0</v>
      </c>
      <c r="GB406" s="1058">
        <f t="shared" si="3383"/>
        <v>0</v>
      </c>
      <c r="GC406" s="1058">
        <f t="shared" si="3384"/>
        <v>0</v>
      </c>
      <c r="GE406" s="1058">
        <v>0</v>
      </c>
      <c r="GF406" s="1058">
        <v>0</v>
      </c>
      <c r="GG406" s="424"/>
      <c r="GH406" s="424"/>
      <c r="GI406" s="424"/>
      <c r="GJ406" s="424"/>
      <c r="GL406" s="559"/>
      <c r="GM406" s="559"/>
      <c r="GN406" s="9"/>
      <c r="GO406" s="17"/>
      <c r="GP406" s="17"/>
      <c r="GQ406" s="406"/>
      <c r="GR406" s="406"/>
    </row>
    <row r="407" spans="1:200" ht="24.75" customHeight="1" x14ac:dyDescent="0.45">
      <c r="A407" s="424"/>
      <c r="B407" s="957"/>
      <c r="C407" s="958"/>
      <c r="D407" s="867"/>
      <c r="E407" s="612"/>
      <c r="F407" s="612"/>
      <c r="G407" s="606"/>
      <c r="H407" s="606"/>
      <c r="I407" s="606"/>
      <c r="J407" s="747"/>
      <c r="K407" s="606"/>
      <c r="L407" s="71"/>
      <c r="M407" s="608"/>
      <c r="N407" s="70"/>
      <c r="O407" s="852"/>
      <c r="P407" s="866"/>
      <c r="Q407" s="852"/>
      <c r="R407" s="866"/>
      <c r="S407" s="852"/>
      <c r="T407" s="866"/>
      <c r="U407" s="867"/>
      <c r="V407" s="866"/>
      <c r="W407" s="867"/>
      <c r="X407" s="852"/>
      <c r="Y407" s="852"/>
      <c r="Z407" s="866"/>
      <c r="AA407" s="867"/>
      <c r="AB407" s="866"/>
      <c r="AC407" s="852"/>
      <c r="AD407" s="866"/>
      <c r="AE407" s="855"/>
      <c r="AF407" s="866"/>
      <c r="AG407" s="867"/>
      <c r="AH407" s="866"/>
      <c r="AI407" s="867"/>
      <c r="AJ407" s="866"/>
      <c r="AK407" s="867"/>
      <c r="AL407" s="866"/>
      <c r="AM407" s="852"/>
      <c r="AN407" s="866"/>
      <c r="AO407" s="867"/>
      <c r="AP407" s="866"/>
      <c r="AQ407" s="852"/>
      <c r="AR407" s="866"/>
      <c r="AS407" s="852"/>
      <c r="AT407" s="866"/>
      <c r="AU407" s="867"/>
      <c r="AV407" s="866"/>
      <c r="AW407" s="867"/>
      <c r="AX407" s="866"/>
      <c r="AY407" s="867"/>
      <c r="AZ407" s="866"/>
      <c r="BA407" s="867"/>
      <c r="BB407" s="866"/>
      <c r="BC407" s="867"/>
      <c r="BD407" s="866"/>
      <c r="BE407" s="867"/>
      <c r="BF407" s="867"/>
      <c r="BG407" s="867"/>
      <c r="BH407" s="84"/>
      <c r="BI407" s="424"/>
      <c r="BJ407" s="424"/>
      <c r="BK407" s="424"/>
      <c r="BL407" s="424"/>
      <c r="BM407" s="424"/>
      <c r="BN407" s="957"/>
      <c r="BO407" s="958"/>
      <c r="BP407" s="867"/>
      <c r="BQ407" s="612"/>
      <c r="BR407" s="612"/>
      <c r="BS407" s="606"/>
      <c r="BT407" s="606"/>
      <c r="BU407" s="606"/>
      <c r="BV407" s="747"/>
      <c r="BW407" s="749"/>
      <c r="BX407" s="71"/>
      <c r="BY407" s="608"/>
      <c r="BZ407" s="70"/>
      <c r="CA407" s="767"/>
      <c r="CB407" s="796"/>
      <c r="CC407" s="767"/>
      <c r="CD407" s="796"/>
      <c r="CE407" s="767"/>
      <c r="CF407" s="780"/>
      <c r="CG407" s="612"/>
      <c r="CH407" s="780"/>
      <c r="CI407" s="612"/>
      <c r="CJ407" s="612"/>
      <c r="CK407" s="767"/>
      <c r="CL407" s="780"/>
      <c r="CM407" s="612"/>
      <c r="CN407" s="780"/>
      <c r="CO407" s="767"/>
      <c r="CP407" s="780"/>
      <c r="CQ407" s="770"/>
      <c r="CR407" s="780"/>
      <c r="CS407" s="612"/>
      <c r="CT407" s="780"/>
      <c r="CU407" s="612"/>
      <c r="CV407" s="780"/>
      <c r="CW407" s="612"/>
      <c r="CX407" s="780"/>
      <c r="CY407" s="767"/>
      <c r="CZ407" s="780"/>
      <c r="DA407" s="612"/>
      <c r="DB407" s="780"/>
      <c r="DC407" s="767"/>
      <c r="DD407" s="780"/>
      <c r="DE407" s="612"/>
      <c r="DF407" s="780"/>
      <c r="DG407" s="612"/>
      <c r="DH407" s="780"/>
      <c r="DI407" s="612"/>
      <c r="DJ407" s="780"/>
      <c r="DK407" s="612"/>
      <c r="DL407" s="780"/>
      <c r="DM407" s="612"/>
      <c r="DN407" s="780"/>
      <c r="DO407" s="612"/>
      <c r="DP407" s="780"/>
      <c r="DQ407" s="612"/>
      <c r="DR407" s="612"/>
      <c r="DS407" s="612"/>
      <c r="DT407" s="84"/>
      <c r="DU407" s="424"/>
      <c r="DV407" s="424"/>
      <c r="DW407" s="424"/>
      <c r="DX407" s="424"/>
      <c r="DY407" s="424"/>
      <c r="DZ407" s="971"/>
      <c r="EA407" s="972"/>
      <c r="EB407" s="611"/>
      <c r="EC407" s="424"/>
      <c r="ED407" s="424"/>
      <c r="EE407" s="424"/>
      <c r="EF407" s="424"/>
      <c r="EG407" s="424"/>
      <c r="EH407" s="424"/>
      <c r="EI407" s="424"/>
      <c r="EJ407" s="429">
        <f t="shared" si="3339"/>
        <v>0</v>
      </c>
      <c r="EK407" s="429">
        <f t="shared" si="3340"/>
        <v>0</v>
      </c>
      <c r="EL407" s="429">
        <f t="shared" si="3341"/>
        <v>0</v>
      </c>
      <c r="EM407" s="1058">
        <f t="shared" si="3342"/>
        <v>0</v>
      </c>
      <c r="EN407" s="1058">
        <f t="shared" si="3343"/>
        <v>0</v>
      </c>
      <c r="EO407" s="1058">
        <f t="shared" si="3344"/>
        <v>0</v>
      </c>
      <c r="EP407" s="1058">
        <f t="shared" si="3345"/>
        <v>0</v>
      </c>
      <c r="EQ407" s="1058">
        <f t="shared" si="3346"/>
        <v>0</v>
      </c>
      <c r="ER407" s="1058">
        <f t="shared" si="3347"/>
        <v>0</v>
      </c>
      <c r="ES407" s="1058">
        <f t="shared" si="3348"/>
        <v>0</v>
      </c>
      <c r="ET407" s="1058">
        <f t="shared" si="3349"/>
        <v>0</v>
      </c>
      <c r="EU407" s="1058">
        <f t="shared" si="3350"/>
        <v>0</v>
      </c>
      <c r="EV407" s="1058">
        <f t="shared" si="3351"/>
        <v>0</v>
      </c>
      <c r="EW407" s="1058">
        <f t="shared" si="3352"/>
        <v>0</v>
      </c>
      <c r="EX407" s="1058">
        <f t="shared" si="3353"/>
        <v>0</v>
      </c>
      <c r="EY407" s="1058">
        <f t="shared" si="3354"/>
        <v>0</v>
      </c>
      <c r="EZ407" s="1058">
        <f t="shared" si="3355"/>
        <v>0</v>
      </c>
      <c r="FA407" s="1058">
        <f t="shared" si="3356"/>
        <v>0</v>
      </c>
      <c r="FB407" s="1058">
        <f t="shared" si="3357"/>
        <v>0</v>
      </c>
      <c r="FC407" s="1058">
        <f t="shared" si="3358"/>
        <v>0</v>
      </c>
      <c r="FD407" s="1058">
        <f t="shared" si="3359"/>
        <v>0</v>
      </c>
      <c r="FE407" s="1058">
        <f t="shared" si="3360"/>
        <v>0</v>
      </c>
      <c r="FF407" s="1058">
        <f t="shared" si="3361"/>
        <v>0</v>
      </c>
      <c r="FG407" s="1058">
        <f t="shared" si="3362"/>
        <v>0</v>
      </c>
      <c r="FH407" s="1058">
        <f t="shared" si="3363"/>
        <v>0</v>
      </c>
      <c r="FI407" s="1058">
        <f t="shared" si="3364"/>
        <v>0</v>
      </c>
      <c r="FJ407" s="1058">
        <f t="shared" si="3365"/>
        <v>0</v>
      </c>
      <c r="FK407" s="1058">
        <f t="shared" si="3366"/>
        <v>0</v>
      </c>
      <c r="FL407" s="1058">
        <f t="shared" si="3367"/>
        <v>0</v>
      </c>
      <c r="FM407" s="1058">
        <f t="shared" si="3368"/>
        <v>0</v>
      </c>
      <c r="FN407" s="1058">
        <f t="shared" si="3369"/>
        <v>0</v>
      </c>
      <c r="FO407" s="1059">
        <f t="shared" si="3370"/>
        <v>0</v>
      </c>
      <c r="FP407" s="1058">
        <f t="shared" si="3371"/>
        <v>0</v>
      </c>
      <c r="FQ407" s="1058">
        <f t="shared" si="3372"/>
        <v>0</v>
      </c>
      <c r="FR407" s="1058">
        <f t="shared" si="3373"/>
        <v>0</v>
      </c>
      <c r="FS407" s="1058">
        <f t="shared" si="3374"/>
        <v>0</v>
      </c>
      <c r="FT407" s="1058">
        <f t="shared" si="3375"/>
        <v>0</v>
      </c>
      <c r="FU407" s="1058">
        <f t="shared" si="3376"/>
        <v>0</v>
      </c>
      <c r="FV407" s="1058">
        <f t="shared" si="3377"/>
        <v>0</v>
      </c>
      <c r="FW407" s="1058">
        <f t="shared" si="3378"/>
        <v>0</v>
      </c>
      <c r="FX407" s="1058">
        <f t="shared" si="3379"/>
        <v>0</v>
      </c>
      <c r="FY407" s="1058">
        <f t="shared" si="3380"/>
        <v>0</v>
      </c>
      <c r="FZ407" s="1058">
        <f t="shared" si="3381"/>
        <v>0</v>
      </c>
      <c r="GA407" s="1058">
        <f t="shared" si="3382"/>
        <v>0</v>
      </c>
      <c r="GB407" s="1058">
        <f t="shared" si="3383"/>
        <v>0</v>
      </c>
      <c r="GC407" s="1058">
        <f t="shared" si="3384"/>
        <v>0</v>
      </c>
      <c r="GE407" s="1058">
        <v>0</v>
      </c>
      <c r="GF407" s="1058">
        <v>0</v>
      </c>
      <c r="GG407" s="424"/>
      <c r="GH407" s="424"/>
      <c r="GI407" s="424"/>
      <c r="GJ407" s="424"/>
      <c r="GL407" s="559"/>
      <c r="GM407" s="559"/>
      <c r="GN407" s="9"/>
      <c r="GO407" s="17"/>
      <c r="GP407" s="17"/>
      <c r="GQ407" s="406"/>
      <c r="GR407" s="406"/>
    </row>
    <row r="408" spans="1:200" ht="24.75" customHeight="1" x14ac:dyDescent="0.45">
      <c r="A408" s="424"/>
      <c r="B408" s="957"/>
      <c r="C408" s="958"/>
      <c r="D408" s="867"/>
      <c r="E408" s="612"/>
      <c r="F408" s="612"/>
      <c r="G408" s="606"/>
      <c r="H408" s="606"/>
      <c r="I408" s="606"/>
      <c r="J408" s="747"/>
      <c r="K408" s="606"/>
      <c r="L408" s="71"/>
      <c r="M408" s="608"/>
      <c r="N408" s="70"/>
      <c r="O408" s="852"/>
      <c r="P408" s="866"/>
      <c r="Q408" s="852"/>
      <c r="R408" s="866"/>
      <c r="S408" s="852"/>
      <c r="T408" s="866"/>
      <c r="U408" s="867"/>
      <c r="V408" s="866"/>
      <c r="W408" s="867"/>
      <c r="X408" s="852"/>
      <c r="Y408" s="852"/>
      <c r="Z408" s="866"/>
      <c r="AA408" s="867"/>
      <c r="AB408" s="866"/>
      <c r="AC408" s="852"/>
      <c r="AD408" s="866"/>
      <c r="AE408" s="855"/>
      <c r="AF408" s="866"/>
      <c r="AG408" s="867"/>
      <c r="AH408" s="866"/>
      <c r="AI408" s="867"/>
      <c r="AJ408" s="866"/>
      <c r="AK408" s="867"/>
      <c r="AL408" s="866"/>
      <c r="AM408" s="852"/>
      <c r="AN408" s="866"/>
      <c r="AO408" s="867"/>
      <c r="AP408" s="866"/>
      <c r="AQ408" s="852"/>
      <c r="AR408" s="866"/>
      <c r="AS408" s="852"/>
      <c r="AT408" s="866"/>
      <c r="AU408" s="867"/>
      <c r="AV408" s="866"/>
      <c r="AW408" s="867"/>
      <c r="AX408" s="866"/>
      <c r="AY408" s="867"/>
      <c r="AZ408" s="866"/>
      <c r="BA408" s="867"/>
      <c r="BB408" s="866"/>
      <c r="BC408" s="867"/>
      <c r="BD408" s="866"/>
      <c r="BE408" s="867"/>
      <c r="BF408" s="867"/>
      <c r="BG408" s="867"/>
      <c r="BH408" s="84"/>
      <c r="BI408" s="424"/>
      <c r="BJ408" s="424"/>
      <c r="BK408" s="424"/>
      <c r="BL408" s="424"/>
      <c r="BM408" s="424"/>
      <c r="BN408" s="957"/>
      <c r="BO408" s="958"/>
      <c r="BP408" s="867"/>
      <c r="BQ408" s="612"/>
      <c r="BR408" s="612"/>
      <c r="BS408" s="606"/>
      <c r="BT408" s="606"/>
      <c r="BU408" s="606"/>
      <c r="BV408" s="747"/>
      <c r="BW408" s="749"/>
      <c r="BX408" s="71"/>
      <c r="BY408" s="608"/>
      <c r="BZ408" s="70"/>
      <c r="CA408" s="767"/>
      <c r="CB408" s="796"/>
      <c r="CC408" s="767"/>
      <c r="CD408" s="796"/>
      <c r="CE408" s="767"/>
      <c r="CF408" s="780"/>
      <c r="CG408" s="612"/>
      <c r="CH408" s="780"/>
      <c r="CI408" s="612"/>
      <c r="CJ408" s="612"/>
      <c r="CK408" s="767"/>
      <c r="CL408" s="780"/>
      <c r="CM408" s="612"/>
      <c r="CN408" s="780"/>
      <c r="CO408" s="767"/>
      <c r="CP408" s="780"/>
      <c r="CQ408" s="770"/>
      <c r="CR408" s="780"/>
      <c r="CS408" s="612"/>
      <c r="CT408" s="780"/>
      <c r="CU408" s="612"/>
      <c r="CV408" s="780"/>
      <c r="CW408" s="612"/>
      <c r="CX408" s="780"/>
      <c r="CY408" s="767"/>
      <c r="CZ408" s="780"/>
      <c r="DA408" s="612"/>
      <c r="DB408" s="780"/>
      <c r="DC408" s="767"/>
      <c r="DD408" s="780"/>
      <c r="DE408" s="612"/>
      <c r="DF408" s="780"/>
      <c r="DG408" s="612"/>
      <c r="DH408" s="780"/>
      <c r="DI408" s="612"/>
      <c r="DJ408" s="780"/>
      <c r="DK408" s="612"/>
      <c r="DL408" s="780"/>
      <c r="DM408" s="612"/>
      <c r="DN408" s="780"/>
      <c r="DO408" s="612"/>
      <c r="DP408" s="780"/>
      <c r="DQ408" s="612"/>
      <c r="DR408" s="612"/>
      <c r="DS408" s="612"/>
      <c r="DT408" s="84"/>
      <c r="DU408" s="424"/>
      <c r="DV408" s="424"/>
      <c r="DW408" s="424"/>
      <c r="DX408" s="424"/>
      <c r="DY408" s="424"/>
      <c r="DZ408" s="971"/>
      <c r="EA408" s="972"/>
      <c r="EB408" s="611"/>
      <c r="EC408" s="424"/>
      <c r="ED408" s="424"/>
      <c r="EE408" s="424"/>
      <c r="EF408" s="424"/>
      <c r="EG408" s="424"/>
      <c r="EH408" s="424"/>
      <c r="EI408" s="424"/>
      <c r="EJ408" s="429">
        <f t="shared" si="3339"/>
        <v>0</v>
      </c>
      <c r="EK408" s="429">
        <f t="shared" si="3340"/>
        <v>0</v>
      </c>
      <c r="EL408" s="429">
        <f t="shared" si="3341"/>
        <v>0</v>
      </c>
      <c r="EM408" s="1058">
        <f t="shared" si="3342"/>
        <v>0</v>
      </c>
      <c r="EN408" s="1058">
        <f t="shared" si="3343"/>
        <v>0</v>
      </c>
      <c r="EO408" s="1058">
        <f t="shared" si="3344"/>
        <v>0</v>
      </c>
      <c r="EP408" s="1058">
        <f t="shared" si="3345"/>
        <v>0</v>
      </c>
      <c r="EQ408" s="1058">
        <f t="shared" si="3346"/>
        <v>0</v>
      </c>
      <c r="ER408" s="1058">
        <f t="shared" si="3347"/>
        <v>0</v>
      </c>
      <c r="ES408" s="1058">
        <f t="shared" si="3348"/>
        <v>0</v>
      </c>
      <c r="ET408" s="1058">
        <f t="shared" si="3349"/>
        <v>0</v>
      </c>
      <c r="EU408" s="1058">
        <f t="shared" si="3350"/>
        <v>0</v>
      </c>
      <c r="EV408" s="1058">
        <f t="shared" si="3351"/>
        <v>0</v>
      </c>
      <c r="EW408" s="1058">
        <f t="shared" si="3352"/>
        <v>0</v>
      </c>
      <c r="EX408" s="1058">
        <f t="shared" si="3353"/>
        <v>0</v>
      </c>
      <c r="EY408" s="1058">
        <f t="shared" si="3354"/>
        <v>0</v>
      </c>
      <c r="EZ408" s="1058">
        <f t="shared" si="3355"/>
        <v>0</v>
      </c>
      <c r="FA408" s="1058">
        <f t="shared" si="3356"/>
        <v>0</v>
      </c>
      <c r="FB408" s="1058">
        <f t="shared" si="3357"/>
        <v>0</v>
      </c>
      <c r="FC408" s="1058">
        <f t="shared" si="3358"/>
        <v>0</v>
      </c>
      <c r="FD408" s="1058">
        <f t="shared" si="3359"/>
        <v>0</v>
      </c>
      <c r="FE408" s="1058">
        <f t="shared" si="3360"/>
        <v>0</v>
      </c>
      <c r="FF408" s="1058">
        <f t="shared" si="3361"/>
        <v>0</v>
      </c>
      <c r="FG408" s="1058">
        <f t="shared" si="3362"/>
        <v>0</v>
      </c>
      <c r="FH408" s="1058">
        <f t="shared" si="3363"/>
        <v>0</v>
      </c>
      <c r="FI408" s="1058">
        <f t="shared" si="3364"/>
        <v>0</v>
      </c>
      <c r="FJ408" s="1058">
        <f t="shared" si="3365"/>
        <v>0</v>
      </c>
      <c r="FK408" s="1058">
        <f t="shared" si="3366"/>
        <v>0</v>
      </c>
      <c r="FL408" s="1058">
        <f t="shared" si="3367"/>
        <v>0</v>
      </c>
      <c r="FM408" s="1058">
        <f t="shared" si="3368"/>
        <v>0</v>
      </c>
      <c r="FN408" s="1058">
        <f t="shared" si="3369"/>
        <v>0</v>
      </c>
      <c r="FO408" s="1059">
        <f t="shared" si="3370"/>
        <v>0</v>
      </c>
      <c r="FP408" s="1058">
        <f t="shared" si="3371"/>
        <v>0</v>
      </c>
      <c r="FQ408" s="1058">
        <f t="shared" si="3372"/>
        <v>0</v>
      </c>
      <c r="FR408" s="1058">
        <f t="shared" si="3373"/>
        <v>0</v>
      </c>
      <c r="FS408" s="1058">
        <f t="shared" si="3374"/>
        <v>0</v>
      </c>
      <c r="FT408" s="1058">
        <f t="shared" si="3375"/>
        <v>0</v>
      </c>
      <c r="FU408" s="1058">
        <f t="shared" si="3376"/>
        <v>0</v>
      </c>
      <c r="FV408" s="1058">
        <f t="shared" si="3377"/>
        <v>0</v>
      </c>
      <c r="FW408" s="1058">
        <f t="shared" si="3378"/>
        <v>0</v>
      </c>
      <c r="FX408" s="1058">
        <f t="shared" si="3379"/>
        <v>0</v>
      </c>
      <c r="FY408" s="1058">
        <f t="shared" si="3380"/>
        <v>0</v>
      </c>
      <c r="FZ408" s="1058">
        <f t="shared" si="3381"/>
        <v>0</v>
      </c>
      <c r="GA408" s="1058">
        <f t="shared" si="3382"/>
        <v>0</v>
      </c>
      <c r="GB408" s="1058">
        <f t="shared" si="3383"/>
        <v>0</v>
      </c>
      <c r="GC408" s="1058">
        <f t="shared" si="3384"/>
        <v>0</v>
      </c>
      <c r="GE408" s="1058">
        <v>0</v>
      </c>
      <c r="GF408" s="1058">
        <v>0</v>
      </c>
      <c r="GG408" s="424"/>
      <c r="GH408" s="424"/>
      <c r="GI408" s="424"/>
      <c r="GJ408" s="424"/>
      <c r="GL408" s="559"/>
      <c r="GM408" s="559"/>
      <c r="GN408" s="9"/>
      <c r="GO408" s="17"/>
      <c r="GP408" s="17"/>
      <c r="GQ408" s="406"/>
      <c r="GR408" s="406"/>
    </row>
    <row r="409" spans="1:200" ht="24.75" customHeight="1" x14ac:dyDescent="0.45">
      <c r="A409" s="424"/>
      <c r="B409" s="957"/>
      <c r="C409" s="958"/>
      <c r="D409" s="867"/>
      <c r="E409" s="612"/>
      <c r="F409" s="612"/>
      <c r="G409" s="606"/>
      <c r="H409" s="606"/>
      <c r="I409" s="606"/>
      <c r="J409" s="747"/>
      <c r="K409" s="606"/>
      <c r="L409" s="71"/>
      <c r="M409" s="608"/>
      <c r="N409" s="70"/>
      <c r="O409" s="852"/>
      <c r="P409" s="866"/>
      <c r="Q409" s="852"/>
      <c r="R409" s="866"/>
      <c r="S409" s="852"/>
      <c r="T409" s="866"/>
      <c r="U409" s="867"/>
      <c r="V409" s="866"/>
      <c r="W409" s="867"/>
      <c r="X409" s="852"/>
      <c r="Y409" s="852"/>
      <c r="Z409" s="866"/>
      <c r="AA409" s="867"/>
      <c r="AB409" s="866"/>
      <c r="AC409" s="852"/>
      <c r="AD409" s="866"/>
      <c r="AE409" s="855"/>
      <c r="AF409" s="866"/>
      <c r="AG409" s="867"/>
      <c r="AH409" s="866"/>
      <c r="AI409" s="867"/>
      <c r="AJ409" s="866"/>
      <c r="AK409" s="867"/>
      <c r="AL409" s="866"/>
      <c r="AM409" s="852"/>
      <c r="AN409" s="866"/>
      <c r="AO409" s="867"/>
      <c r="AP409" s="866"/>
      <c r="AQ409" s="852"/>
      <c r="AR409" s="866"/>
      <c r="AS409" s="852"/>
      <c r="AT409" s="866"/>
      <c r="AU409" s="867"/>
      <c r="AV409" s="866"/>
      <c r="AW409" s="867"/>
      <c r="AX409" s="866"/>
      <c r="AY409" s="867"/>
      <c r="AZ409" s="866"/>
      <c r="BA409" s="867"/>
      <c r="BB409" s="866"/>
      <c r="BC409" s="867"/>
      <c r="BD409" s="866"/>
      <c r="BE409" s="867"/>
      <c r="BF409" s="867"/>
      <c r="BG409" s="867"/>
      <c r="BH409" s="84"/>
      <c r="BI409" s="424"/>
      <c r="BJ409" s="424"/>
      <c r="BK409" s="424"/>
      <c r="BL409" s="424"/>
      <c r="BM409" s="424"/>
      <c r="BN409" s="957"/>
      <c r="BO409" s="958"/>
      <c r="BP409" s="867"/>
      <c r="BQ409" s="612"/>
      <c r="BR409" s="612"/>
      <c r="BS409" s="606"/>
      <c r="BT409" s="606"/>
      <c r="BU409" s="606"/>
      <c r="BV409" s="747"/>
      <c r="BW409" s="749"/>
      <c r="BX409" s="71"/>
      <c r="BY409" s="608"/>
      <c r="BZ409" s="70"/>
      <c r="CA409" s="767"/>
      <c r="CB409" s="796"/>
      <c r="CC409" s="767"/>
      <c r="CD409" s="796"/>
      <c r="CE409" s="767"/>
      <c r="CF409" s="780"/>
      <c r="CG409" s="612"/>
      <c r="CH409" s="780"/>
      <c r="CI409" s="612"/>
      <c r="CJ409" s="612"/>
      <c r="CK409" s="767"/>
      <c r="CL409" s="780"/>
      <c r="CM409" s="612"/>
      <c r="CN409" s="780"/>
      <c r="CO409" s="767"/>
      <c r="CP409" s="780"/>
      <c r="CQ409" s="770"/>
      <c r="CR409" s="780"/>
      <c r="CS409" s="612"/>
      <c r="CT409" s="780"/>
      <c r="CU409" s="612"/>
      <c r="CV409" s="780"/>
      <c r="CW409" s="612"/>
      <c r="CX409" s="780"/>
      <c r="CY409" s="767"/>
      <c r="CZ409" s="780"/>
      <c r="DA409" s="612"/>
      <c r="DB409" s="780"/>
      <c r="DC409" s="767"/>
      <c r="DD409" s="780"/>
      <c r="DE409" s="612"/>
      <c r="DF409" s="780"/>
      <c r="DG409" s="612"/>
      <c r="DH409" s="780"/>
      <c r="DI409" s="612"/>
      <c r="DJ409" s="780"/>
      <c r="DK409" s="612"/>
      <c r="DL409" s="780"/>
      <c r="DM409" s="612"/>
      <c r="DN409" s="780"/>
      <c r="DO409" s="612"/>
      <c r="DP409" s="780"/>
      <c r="DQ409" s="612"/>
      <c r="DR409" s="612"/>
      <c r="DS409" s="612"/>
      <c r="DT409" s="84"/>
      <c r="DU409" s="424"/>
      <c r="DV409" s="424"/>
      <c r="DW409" s="424"/>
      <c r="DX409" s="424"/>
      <c r="DY409" s="424"/>
      <c r="DZ409" s="971"/>
      <c r="EA409" s="972"/>
      <c r="EB409" s="611"/>
      <c r="EC409" s="424"/>
      <c r="ED409" s="424"/>
      <c r="EE409" s="424"/>
      <c r="EF409" s="424"/>
      <c r="EG409" s="424"/>
      <c r="EH409" s="424"/>
      <c r="EI409" s="424"/>
      <c r="EJ409" s="429">
        <f t="shared" si="3339"/>
        <v>0</v>
      </c>
      <c r="EK409" s="429">
        <f t="shared" si="3340"/>
        <v>0</v>
      </c>
      <c r="EL409" s="429">
        <f t="shared" si="3341"/>
        <v>0</v>
      </c>
      <c r="EM409" s="1058">
        <f t="shared" si="3342"/>
        <v>0</v>
      </c>
      <c r="EN409" s="1058">
        <f t="shared" si="3343"/>
        <v>0</v>
      </c>
      <c r="EO409" s="1058">
        <f t="shared" si="3344"/>
        <v>0</v>
      </c>
      <c r="EP409" s="1058">
        <f t="shared" si="3345"/>
        <v>0</v>
      </c>
      <c r="EQ409" s="1058">
        <f t="shared" si="3346"/>
        <v>0</v>
      </c>
      <c r="ER409" s="1058">
        <f t="shared" si="3347"/>
        <v>0</v>
      </c>
      <c r="ES409" s="1058">
        <f t="shared" si="3348"/>
        <v>0</v>
      </c>
      <c r="ET409" s="1058">
        <f t="shared" si="3349"/>
        <v>0</v>
      </c>
      <c r="EU409" s="1058">
        <f t="shared" si="3350"/>
        <v>0</v>
      </c>
      <c r="EV409" s="1058">
        <f t="shared" si="3351"/>
        <v>0</v>
      </c>
      <c r="EW409" s="1058">
        <f t="shared" si="3352"/>
        <v>0</v>
      </c>
      <c r="EX409" s="1058">
        <f t="shared" si="3353"/>
        <v>0</v>
      </c>
      <c r="EY409" s="1058">
        <f t="shared" si="3354"/>
        <v>0</v>
      </c>
      <c r="EZ409" s="1058">
        <f t="shared" si="3355"/>
        <v>0</v>
      </c>
      <c r="FA409" s="1058">
        <f t="shared" si="3356"/>
        <v>0</v>
      </c>
      <c r="FB409" s="1058">
        <f t="shared" si="3357"/>
        <v>0</v>
      </c>
      <c r="FC409" s="1058">
        <f t="shared" si="3358"/>
        <v>0</v>
      </c>
      <c r="FD409" s="1058">
        <f t="shared" si="3359"/>
        <v>0</v>
      </c>
      <c r="FE409" s="1058">
        <f t="shared" si="3360"/>
        <v>0</v>
      </c>
      <c r="FF409" s="1058">
        <f t="shared" si="3361"/>
        <v>0</v>
      </c>
      <c r="FG409" s="1058">
        <f t="shared" si="3362"/>
        <v>0</v>
      </c>
      <c r="FH409" s="1058">
        <f t="shared" si="3363"/>
        <v>0</v>
      </c>
      <c r="FI409" s="1058">
        <f t="shared" si="3364"/>
        <v>0</v>
      </c>
      <c r="FJ409" s="1058">
        <f t="shared" si="3365"/>
        <v>0</v>
      </c>
      <c r="FK409" s="1058">
        <f t="shared" si="3366"/>
        <v>0</v>
      </c>
      <c r="FL409" s="1058">
        <f t="shared" si="3367"/>
        <v>0</v>
      </c>
      <c r="FM409" s="1058">
        <f t="shared" si="3368"/>
        <v>0</v>
      </c>
      <c r="FN409" s="1058">
        <f t="shared" si="3369"/>
        <v>0</v>
      </c>
      <c r="FO409" s="1059">
        <f t="shared" si="3370"/>
        <v>0</v>
      </c>
      <c r="FP409" s="1058">
        <f t="shared" si="3371"/>
        <v>0</v>
      </c>
      <c r="FQ409" s="1058">
        <f t="shared" si="3372"/>
        <v>0</v>
      </c>
      <c r="FR409" s="1058">
        <f t="shared" si="3373"/>
        <v>0</v>
      </c>
      <c r="FS409" s="1058">
        <f t="shared" si="3374"/>
        <v>0</v>
      </c>
      <c r="FT409" s="1058">
        <f t="shared" si="3375"/>
        <v>0</v>
      </c>
      <c r="FU409" s="1058">
        <f t="shared" si="3376"/>
        <v>0</v>
      </c>
      <c r="FV409" s="1058">
        <f t="shared" si="3377"/>
        <v>0</v>
      </c>
      <c r="FW409" s="1058">
        <f t="shared" si="3378"/>
        <v>0</v>
      </c>
      <c r="FX409" s="1058">
        <f t="shared" si="3379"/>
        <v>0</v>
      </c>
      <c r="FY409" s="1058">
        <f t="shared" si="3380"/>
        <v>0</v>
      </c>
      <c r="FZ409" s="1058">
        <f t="shared" si="3381"/>
        <v>0</v>
      </c>
      <c r="GA409" s="1058">
        <f t="shared" si="3382"/>
        <v>0</v>
      </c>
      <c r="GB409" s="1058">
        <f t="shared" si="3383"/>
        <v>0</v>
      </c>
      <c r="GC409" s="1058">
        <f t="shared" si="3384"/>
        <v>0</v>
      </c>
      <c r="GE409" s="1058">
        <v>0</v>
      </c>
      <c r="GF409" s="1058">
        <v>0</v>
      </c>
      <c r="GG409" s="424"/>
      <c r="GH409" s="424"/>
      <c r="GI409" s="424"/>
      <c r="GJ409" s="424"/>
      <c r="GL409" s="559"/>
      <c r="GM409" s="559"/>
      <c r="GN409" s="9"/>
      <c r="GO409" s="17"/>
      <c r="GP409" s="17"/>
      <c r="GQ409" s="406"/>
      <c r="GR409" s="406"/>
    </row>
    <row r="410" spans="1:200" ht="24.75" customHeight="1" x14ac:dyDescent="0.45">
      <c r="A410" s="424"/>
      <c r="B410" s="957"/>
      <c r="C410" s="958"/>
      <c r="D410" s="867"/>
      <c r="E410" s="612"/>
      <c r="F410" s="612"/>
      <c r="G410" s="606"/>
      <c r="H410" s="606"/>
      <c r="I410" s="606"/>
      <c r="J410" s="747"/>
      <c r="K410" s="606"/>
      <c r="L410" s="71"/>
      <c r="M410" s="608"/>
      <c r="N410" s="70"/>
      <c r="O410" s="852"/>
      <c r="P410" s="866"/>
      <c r="Q410" s="852"/>
      <c r="R410" s="866"/>
      <c r="S410" s="852"/>
      <c r="T410" s="866"/>
      <c r="U410" s="867"/>
      <c r="V410" s="866"/>
      <c r="W410" s="867"/>
      <c r="X410" s="852"/>
      <c r="Y410" s="852"/>
      <c r="Z410" s="866"/>
      <c r="AA410" s="867"/>
      <c r="AB410" s="866"/>
      <c r="AC410" s="852"/>
      <c r="AD410" s="866"/>
      <c r="AE410" s="855"/>
      <c r="AF410" s="866"/>
      <c r="AG410" s="867"/>
      <c r="AH410" s="866"/>
      <c r="AI410" s="867"/>
      <c r="AJ410" s="866"/>
      <c r="AK410" s="867"/>
      <c r="AL410" s="866"/>
      <c r="AM410" s="852"/>
      <c r="AN410" s="866"/>
      <c r="AO410" s="867"/>
      <c r="AP410" s="866"/>
      <c r="AQ410" s="852"/>
      <c r="AR410" s="866"/>
      <c r="AS410" s="852"/>
      <c r="AT410" s="866"/>
      <c r="AU410" s="867"/>
      <c r="AV410" s="866"/>
      <c r="AW410" s="867"/>
      <c r="AX410" s="866"/>
      <c r="AY410" s="867"/>
      <c r="AZ410" s="866"/>
      <c r="BA410" s="867"/>
      <c r="BB410" s="866"/>
      <c r="BC410" s="867"/>
      <c r="BD410" s="866"/>
      <c r="BE410" s="867"/>
      <c r="BF410" s="867"/>
      <c r="BG410" s="867"/>
      <c r="BH410" s="84"/>
      <c r="BI410" s="424"/>
      <c r="BJ410" s="424"/>
      <c r="BK410" s="424"/>
      <c r="BL410" s="424"/>
      <c r="BM410" s="424"/>
      <c r="BN410" s="957"/>
      <c r="BO410" s="958"/>
      <c r="BP410" s="867"/>
      <c r="BQ410" s="612"/>
      <c r="BR410" s="612"/>
      <c r="BS410" s="606"/>
      <c r="BT410" s="606"/>
      <c r="BU410" s="606"/>
      <c r="BV410" s="747"/>
      <c r="BW410" s="749"/>
      <c r="BX410" s="71"/>
      <c r="BY410" s="608"/>
      <c r="BZ410" s="70"/>
      <c r="CA410" s="767"/>
      <c r="CB410" s="796"/>
      <c r="CC410" s="767"/>
      <c r="CD410" s="796"/>
      <c r="CE410" s="767"/>
      <c r="CF410" s="780"/>
      <c r="CG410" s="612"/>
      <c r="CH410" s="780"/>
      <c r="CI410" s="612"/>
      <c r="CJ410" s="612"/>
      <c r="CK410" s="767"/>
      <c r="CL410" s="780"/>
      <c r="CM410" s="612"/>
      <c r="CN410" s="780"/>
      <c r="CO410" s="767"/>
      <c r="CP410" s="780"/>
      <c r="CQ410" s="770"/>
      <c r="CR410" s="780"/>
      <c r="CS410" s="612"/>
      <c r="CT410" s="780"/>
      <c r="CU410" s="612"/>
      <c r="CV410" s="780"/>
      <c r="CW410" s="612"/>
      <c r="CX410" s="780"/>
      <c r="CY410" s="767"/>
      <c r="CZ410" s="780"/>
      <c r="DA410" s="612"/>
      <c r="DB410" s="780"/>
      <c r="DC410" s="767"/>
      <c r="DD410" s="780"/>
      <c r="DE410" s="612"/>
      <c r="DF410" s="780"/>
      <c r="DG410" s="612"/>
      <c r="DH410" s="780"/>
      <c r="DI410" s="612"/>
      <c r="DJ410" s="780"/>
      <c r="DK410" s="612"/>
      <c r="DL410" s="780"/>
      <c r="DM410" s="612"/>
      <c r="DN410" s="780"/>
      <c r="DO410" s="612"/>
      <c r="DP410" s="780"/>
      <c r="DQ410" s="612"/>
      <c r="DR410" s="612"/>
      <c r="DS410" s="612"/>
      <c r="DT410" s="84"/>
      <c r="DU410" s="424"/>
      <c r="DV410" s="424"/>
      <c r="DW410" s="424"/>
      <c r="DX410" s="424"/>
      <c r="DY410" s="424"/>
      <c r="DZ410" s="971"/>
      <c r="EA410" s="972"/>
      <c r="EB410" s="611"/>
      <c r="EC410" s="424"/>
      <c r="ED410" s="424"/>
      <c r="EE410" s="424"/>
      <c r="EF410" s="424"/>
      <c r="EG410" s="424"/>
      <c r="EH410" s="424"/>
      <c r="EI410" s="424"/>
      <c r="EJ410" s="429">
        <f t="shared" si="3339"/>
        <v>0</v>
      </c>
      <c r="EK410" s="429">
        <f t="shared" si="3340"/>
        <v>0</v>
      </c>
      <c r="EL410" s="429">
        <f t="shared" si="3341"/>
        <v>0</v>
      </c>
      <c r="EM410" s="1058">
        <f t="shared" si="3342"/>
        <v>0</v>
      </c>
      <c r="EN410" s="1058">
        <f t="shared" si="3343"/>
        <v>0</v>
      </c>
      <c r="EO410" s="1058">
        <f t="shared" si="3344"/>
        <v>0</v>
      </c>
      <c r="EP410" s="1058">
        <f t="shared" si="3345"/>
        <v>0</v>
      </c>
      <c r="EQ410" s="1058">
        <f t="shared" si="3346"/>
        <v>0</v>
      </c>
      <c r="ER410" s="1058">
        <f t="shared" si="3347"/>
        <v>0</v>
      </c>
      <c r="ES410" s="1058">
        <f t="shared" si="3348"/>
        <v>0</v>
      </c>
      <c r="ET410" s="1058">
        <f t="shared" si="3349"/>
        <v>0</v>
      </c>
      <c r="EU410" s="1058">
        <f t="shared" si="3350"/>
        <v>0</v>
      </c>
      <c r="EV410" s="1058">
        <f t="shared" si="3351"/>
        <v>0</v>
      </c>
      <c r="EW410" s="1058">
        <f t="shared" si="3352"/>
        <v>0</v>
      </c>
      <c r="EX410" s="1058">
        <f t="shared" si="3353"/>
        <v>0</v>
      </c>
      <c r="EY410" s="1058">
        <f t="shared" si="3354"/>
        <v>0</v>
      </c>
      <c r="EZ410" s="1058">
        <f t="shared" si="3355"/>
        <v>0</v>
      </c>
      <c r="FA410" s="1058">
        <f t="shared" si="3356"/>
        <v>0</v>
      </c>
      <c r="FB410" s="1058">
        <f t="shared" si="3357"/>
        <v>0</v>
      </c>
      <c r="FC410" s="1058">
        <f t="shared" si="3358"/>
        <v>0</v>
      </c>
      <c r="FD410" s="1058">
        <f t="shared" si="3359"/>
        <v>0</v>
      </c>
      <c r="FE410" s="1058">
        <f t="shared" si="3360"/>
        <v>0</v>
      </c>
      <c r="FF410" s="1058">
        <f t="shared" si="3361"/>
        <v>0</v>
      </c>
      <c r="FG410" s="1058">
        <f t="shared" si="3362"/>
        <v>0</v>
      </c>
      <c r="FH410" s="1058">
        <f t="shared" si="3363"/>
        <v>0</v>
      </c>
      <c r="FI410" s="1058">
        <f t="shared" si="3364"/>
        <v>0</v>
      </c>
      <c r="FJ410" s="1058">
        <f t="shared" si="3365"/>
        <v>0</v>
      </c>
      <c r="FK410" s="1058">
        <f t="shared" si="3366"/>
        <v>0</v>
      </c>
      <c r="FL410" s="1058">
        <f t="shared" si="3367"/>
        <v>0</v>
      </c>
      <c r="FM410" s="1058">
        <f t="shared" si="3368"/>
        <v>0</v>
      </c>
      <c r="FN410" s="1058">
        <f t="shared" si="3369"/>
        <v>0</v>
      </c>
      <c r="FO410" s="1059">
        <f t="shared" si="3370"/>
        <v>0</v>
      </c>
      <c r="FP410" s="1058">
        <f t="shared" si="3371"/>
        <v>0</v>
      </c>
      <c r="FQ410" s="1058">
        <f t="shared" si="3372"/>
        <v>0</v>
      </c>
      <c r="FR410" s="1058">
        <f t="shared" si="3373"/>
        <v>0</v>
      </c>
      <c r="FS410" s="1058">
        <f t="shared" si="3374"/>
        <v>0</v>
      </c>
      <c r="FT410" s="1058">
        <f t="shared" si="3375"/>
        <v>0</v>
      </c>
      <c r="FU410" s="1058">
        <f t="shared" si="3376"/>
        <v>0</v>
      </c>
      <c r="FV410" s="1058">
        <f t="shared" si="3377"/>
        <v>0</v>
      </c>
      <c r="FW410" s="1058">
        <f t="shared" si="3378"/>
        <v>0</v>
      </c>
      <c r="FX410" s="1058">
        <f t="shared" si="3379"/>
        <v>0</v>
      </c>
      <c r="FY410" s="1058">
        <f t="shared" si="3380"/>
        <v>0</v>
      </c>
      <c r="FZ410" s="1058">
        <f t="shared" si="3381"/>
        <v>0</v>
      </c>
      <c r="GA410" s="1058">
        <f t="shared" si="3382"/>
        <v>0</v>
      </c>
      <c r="GB410" s="1058">
        <f t="shared" si="3383"/>
        <v>0</v>
      </c>
      <c r="GC410" s="1058">
        <f t="shared" si="3384"/>
        <v>0</v>
      </c>
      <c r="GE410" s="1058">
        <v>0</v>
      </c>
      <c r="GF410" s="1058">
        <v>0</v>
      </c>
      <c r="GG410" s="424"/>
      <c r="GH410" s="424"/>
      <c r="GI410" s="424"/>
      <c r="GJ410" s="424"/>
      <c r="GL410" s="559"/>
      <c r="GM410" s="559"/>
      <c r="GN410" s="9"/>
      <c r="GO410" s="17"/>
      <c r="GP410" s="17"/>
      <c r="GQ410" s="406"/>
      <c r="GR410" s="406"/>
    </row>
    <row r="411" spans="1:200" ht="24.75" customHeight="1" x14ac:dyDescent="0.45">
      <c r="A411" s="424"/>
      <c r="B411" s="957"/>
      <c r="C411" s="958"/>
      <c r="D411" s="867"/>
      <c r="E411" s="612"/>
      <c r="F411" s="612"/>
      <c r="G411" s="606"/>
      <c r="H411" s="606"/>
      <c r="I411" s="606"/>
      <c r="J411" s="747"/>
      <c r="K411" s="606"/>
      <c r="L411" s="71"/>
      <c r="M411" s="608"/>
      <c r="N411" s="70"/>
      <c r="O411" s="852"/>
      <c r="P411" s="866"/>
      <c r="Q411" s="852"/>
      <c r="R411" s="866"/>
      <c r="S411" s="852"/>
      <c r="T411" s="866"/>
      <c r="U411" s="867"/>
      <c r="V411" s="866"/>
      <c r="W411" s="867"/>
      <c r="X411" s="852"/>
      <c r="Y411" s="852"/>
      <c r="Z411" s="866"/>
      <c r="AA411" s="867"/>
      <c r="AB411" s="866"/>
      <c r="AC411" s="852"/>
      <c r="AD411" s="866"/>
      <c r="AE411" s="855"/>
      <c r="AF411" s="866"/>
      <c r="AG411" s="867"/>
      <c r="AH411" s="866"/>
      <c r="AI411" s="867"/>
      <c r="AJ411" s="866"/>
      <c r="AK411" s="867"/>
      <c r="AL411" s="866"/>
      <c r="AM411" s="852"/>
      <c r="AN411" s="866"/>
      <c r="AO411" s="867"/>
      <c r="AP411" s="866"/>
      <c r="AQ411" s="852"/>
      <c r="AR411" s="866"/>
      <c r="AS411" s="852"/>
      <c r="AT411" s="866"/>
      <c r="AU411" s="867"/>
      <c r="AV411" s="866"/>
      <c r="AW411" s="867"/>
      <c r="AX411" s="866"/>
      <c r="AY411" s="867"/>
      <c r="AZ411" s="866"/>
      <c r="BA411" s="867"/>
      <c r="BB411" s="866"/>
      <c r="BC411" s="867"/>
      <c r="BD411" s="866"/>
      <c r="BE411" s="867"/>
      <c r="BF411" s="867"/>
      <c r="BG411" s="867"/>
      <c r="BH411" s="84"/>
      <c r="BI411" s="424"/>
      <c r="BJ411" s="424"/>
      <c r="BK411" s="424"/>
      <c r="BL411" s="424"/>
      <c r="BM411" s="424"/>
      <c r="BN411" s="957"/>
      <c r="BO411" s="958"/>
      <c r="BP411" s="867"/>
      <c r="BQ411" s="612"/>
      <c r="BR411" s="612"/>
      <c r="BS411" s="606"/>
      <c r="BT411" s="606"/>
      <c r="BU411" s="606"/>
      <c r="BV411" s="747"/>
      <c r="BW411" s="749"/>
      <c r="BX411" s="71"/>
      <c r="BY411" s="608"/>
      <c r="BZ411" s="70"/>
      <c r="CA411" s="767"/>
      <c r="CB411" s="796"/>
      <c r="CC411" s="767"/>
      <c r="CD411" s="796"/>
      <c r="CE411" s="767"/>
      <c r="CF411" s="780"/>
      <c r="CG411" s="612"/>
      <c r="CH411" s="780"/>
      <c r="CI411" s="612"/>
      <c r="CJ411" s="612"/>
      <c r="CK411" s="767"/>
      <c r="CL411" s="780"/>
      <c r="CM411" s="612"/>
      <c r="CN411" s="780"/>
      <c r="CO411" s="767"/>
      <c r="CP411" s="780"/>
      <c r="CQ411" s="770"/>
      <c r="CR411" s="780"/>
      <c r="CS411" s="612"/>
      <c r="CT411" s="780"/>
      <c r="CU411" s="612"/>
      <c r="CV411" s="780"/>
      <c r="CW411" s="612"/>
      <c r="CX411" s="780"/>
      <c r="CY411" s="767"/>
      <c r="CZ411" s="780"/>
      <c r="DA411" s="612"/>
      <c r="DB411" s="780"/>
      <c r="DC411" s="767"/>
      <c r="DD411" s="780"/>
      <c r="DE411" s="612"/>
      <c r="DF411" s="780"/>
      <c r="DG411" s="612"/>
      <c r="DH411" s="780"/>
      <c r="DI411" s="612"/>
      <c r="DJ411" s="780"/>
      <c r="DK411" s="612"/>
      <c r="DL411" s="780"/>
      <c r="DM411" s="612"/>
      <c r="DN411" s="780"/>
      <c r="DO411" s="612"/>
      <c r="DP411" s="780"/>
      <c r="DQ411" s="612"/>
      <c r="DR411" s="612"/>
      <c r="DS411" s="612"/>
      <c r="DT411" s="84"/>
      <c r="DU411" s="424"/>
      <c r="DV411" s="424"/>
      <c r="DW411" s="424"/>
      <c r="DX411" s="424"/>
      <c r="DY411" s="424"/>
      <c r="DZ411" s="971"/>
      <c r="EA411" s="972"/>
      <c r="EB411" s="611"/>
      <c r="EC411" s="424"/>
      <c r="ED411" s="424"/>
      <c r="EE411" s="424"/>
      <c r="EF411" s="424"/>
      <c r="EG411" s="424"/>
      <c r="EH411" s="424"/>
      <c r="EI411" s="424"/>
      <c r="EJ411" s="429">
        <f t="shared" si="3339"/>
        <v>0</v>
      </c>
      <c r="EK411" s="429">
        <f t="shared" si="3340"/>
        <v>0</v>
      </c>
      <c r="EL411" s="429">
        <f t="shared" si="3341"/>
        <v>0</v>
      </c>
      <c r="EM411" s="1058">
        <f t="shared" si="3342"/>
        <v>0</v>
      </c>
      <c r="EN411" s="1058">
        <f t="shared" si="3343"/>
        <v>0</v>
      </c>
      <c r="EO411" s="1058">
        <f t="shared" si="3344"/>
        <v>0</v>
      </c>
      <c r="EP411" s="1058">
        <f t="shared" si="3345"/>
        <v>0</v>
      </c>
      <c r="EQ411" s="1058">
        <f t="shared" si="3346"/>
        <v>0</v>
      </c>
      <c r="ER411" s="1058">
        <f t="shared" si="3347"/>
        <v>0</v>
      </c>
      <c r="ES411" s="1058">
        <f t="shared" si="3348"/>
        <v>0</v>
      </c>
      <c r="ET411" s="1058">
        <f t="shared" si="3349"/>
        <v>0</v>
      </c>
      <c r="EU411" s="1058">
        <f t="shared" si="3350"/>
        <v>0</v>
      </c>
      <c r="EV411" s="1058">
        <f t="shared" si="3351"/>
        <v>0</v>
      </c>
      <c r="EW411" s="1058">
        <f t="shared" si="3352"/>
        <v>0</v>
      </c>
      <c r="EX411" s="1058">
        <f t="shared" si="3353"/>
        <v>0</v>
      </c>
      <c r="EY411" s="1058">
        <f t="shared" si="3354"/>
        <v>0</v>
      </c>
      <c r="EZ411" s="1058">
        <f t="shared" si="3355"/>
        <v>0</v>
      </c>
      <c r="FA411" s="1058">
        <f t="shared" si="3356"/>
        <v>0</v>
      </c>
      <c r="FB411" s="1058">
        <f t="shared" si="3357"/>
        <v>0</v>
      </c>
      <c r="FC411" s="1058">
        <f t="shared" si="3358"/>
        <v>0</v>
      </c>
      <c r="FD411" s="1058">
        <f t="shared" si="3359"/>
        <v>0</v>
      </c>
      <c r="FE411" s="1058">
        <f t="shared" si="3360"/>
        <v>0</v>
      </c>
      <c r="FF411" s="1058">
        <f t="shared" si="3361"/>
        <v>0</v>
      </c>
      <c r="FG411" s="1058">
        <f t="shared" si="3362"/>
        <v>0</v>
      </c>
      <c r="FH411" s="1058">
        <f t="shared" si="3363"/>
        <v>0</v>
      </c>
      <c r="FI411" s="1058">
        <f t="shared" si="3364"/>
        <v>0</v>
      </c>
      <c r="FJ411" s="1058">
        <f t="shared" si="3365"/>
        <v>0</v>
      </c>
      <c r="FK411" s="1058">
        <f t="shared" si="3366"/>
        <v>0</v>
      </c>
      <c r="FL411" s="1058">
        <f t="shared" si="3367"/>
        <v>0</v>
      </c>
      <c r="FM411" s="1058">
        <f t="shared" si="3368"/>
        <v>0</v>
      </c>
      <c r="FN411" s="1058">
        <f t="shared" si="3369"/>
        <v>0</v>
      </c>
      <c r="FO411" s="1059">
        <f t="shared" si="3370"/>
        <v>0</v>
      </c>
      <c r="FP411" s="1058">
        <f t="shared" si="3371"/>
        <v>0</v>
      </c>
      <c r="FQ411" s="1058">
        <f t="shared" si="3372"/>
        <v>0</v>
      </c>
      <c r="FR411" s="1058">
        <f t="shared" si="3373"/>
        <v>0</v>
      </c>
      <c r="FS411" s="1058">
        <f t="shared" si="3374"/>
        <v>0</v>
      </c>
      <c r="FT411" s="1058">
        <f t="shared" si="3375"/>
        <v>0</v>
      </c>
      <c r="FU411" s="1058">
        <f t="shared" si="3376"/>
        <v>0</v>
      </c>
      <c r="FV411" s="1058">
        <f t="shared" si="3377"/>
        <v>0</v>
      </c>
      <c r="FW411" s="1058">
        <f t="shared" si="3378"/>
        <v>0</v>
      </c>
      <c r="FX411" s="1058">
        <f t="shared" si="3379"/>
        <v>0</v>
      </c>
      <c r="FY411" s="1058">
        <f t="shared" si="3380"/>
        <v>0</v>
      </c>
      <c r="FZ411" s="1058">
        <f t="shared" si="3381"/>
        <v>0</v>
      </c>
      <c r="GA411" s="1058">
        <f t="shared" si="3382"/>
        <v>0</v>
      </c>
      <c r="GB411" s="1058">
        <f t="shared" si="3383"/>
        <v>0</v>
      </c>
      <c r="GC411" s="1058">
        <f t="shared" si="3384"/>
        <v>0</v>
      </c>
      <c r="GE411" s="1058">
        <v>0</v>
      </c>
      <c r="GF411" s="1058">
        <v>0</v>
      </c>
      <c r="GG411" s="424"/>
      <c r="GH411" s="424"/>
      <c r="GI411" s="424"/>
      <c r="GJ411" s="424"/>
      <c r="GL411" s="559"/>
      <c r="GM411" s="559"/>
      <c r="GN411" s="9"/>
      <c r="GO411" s="17"/>
      <c r="GP411" s="17"/>
      <c r="GQ411" s="406"/>
      <c r="GR411" s="406"/>
    </row>
    <row r="412" spans="1:200" ht="24.75" customHeight="1" x14ac:dyDescent="0.45">
      <c r="A412" s="424"/>
      <c r="B412" s="957"/>
      <c r="C412" s="958"/>
      <c r="D412" s="867"/>
      <c r="E412" s="612"/>
      <c r="F412" s="612"/>
      <c r="G412" s="606"/>
      <c r="H412" s="606"/>
      <c r="I412" s="606"/>
      <c r="J412" s="747"/>
      <c r="K412" s="606"/>
      <c r="L412" s="71"/>
      <c r="M412" s="608"/>
      <c r="N412" s="70"/>
      <c r="O412" s="852"/>
      <c r="P412" s="866"/>
      <c r="Q412" s="852"/>
      <c r="R412" s="866"/>
      <c r="S412" s="852"/>
      <c r="T412" s="866"/>
      <c r="U412" s="867"/>
      <c r="V412" s="866"/>
      <c r="W412" s="867"/>
      <c r="X412" s="852"/>
      <c r="Y412" s="852"/>
      <c r="Z412" s="866"/>
      <c r="AA412" s="867"/>
      <c r="AB412" s="866"/>
      <c r="AC412" s="852"/>
      <c r="AD412" s="866"/>
      <c r="AE412" s="855"/>
      <c r="AF412" s="866"/>
      <c r="AG412" s="867"/>
      <c r="AH412" s="866"/>
      <c r="AI412" s="867"/>
      <c r="AJ412" s="866"/>
      <c r="AK412" s="867"/>
      <c r="AL412" s="866"/>
      <c r="AM412" s="852"/>
      <c r="AN412" s="866"/>
      <c r="AO412" s="867"/>
      <c r="AP412" s="866"/>
      <c r="AQ412" s="852"/>
      <c r="AR412" s="866"/>
      <c r="AS412" s="852"/>
      <c r="AT412" s="866"/>
      <c r="AU412" s="867"/>
      <c r="AV412" s="866"/>
      <c r="AW412" s="867"/>
      <c r="AX412" s="866"/>
      <c r="AY412" s="867"/>
      <c r="AZ412" s="866"/>
      <c r="BA412" s="867"/>
      <c r="BB412" s="866"/>
      <c r="BC412" s="867"/>
      <c r="BD412" s="866"/>
      <c r="BE412" s="867"/>
      <c r="BF412" s="867"/>
      <c r="BG412" s="867"/>
      <c r="BH412" s="84"/>
      <c r="BI412" s="424"/>
      <c r="BJ412" s="424"/>
      <c r="BK412" s="424"/>
      <c r="BL412" s="424"/>
      <c r="BM412" s="424"/>
      <c r="BN412" s="957"/>
      <c r="BO412" s="958"/>
      <c r="BP412" s="867"/>
      <c r="BQ412" s="612"/>
      <c r="BR412" s="612"/>
      <c r="BS412" s="606"/>
      <c r="BT412" s="606"/>
      <c r="BU412" s="606"/>
      <c r="BV412" s="747"/>
      <c r="BW412" s="749"/>
      <c r="BX412" s="71"/>
      <c r="BY412" s="608"/>
      <c r="BZ412" s="70"/>
      <c r="CA412" s="767"/>
      <c r="CB412" s="796"/>
      <c r="CC412" s="767"/>
      <c r="CD412" s="796"/>
      <c r="CE412" s="767"/>
      <c r="CF412" s="780"/>
      <c r="CG412" s="612"/>
      <c r="CH412" s="780"/>
      <c r="CI412" s="612"/>
      <c r="CJ412" s="612"/>
      <c r="CK412" s="767"/>
      <c r="CL412" s="780"/>
      <c r="CM412" s="612"/>
      <c r="CN412" s="780"/>
      <c r="CO412" s="767"/>
      <c r="CP412" s="780"/>
      <c r="CQ412" s="770"/>
      <c r="CR412" s="780"/>
      <c r="CS412" s="612"/>
      <c r="CT412" s="780"/>
      <c r="CU412" s="612"/>
      <c r="CV412" s="780"/>
      <c r="CW412" s="612"/>
      <c r="CX412" s="780"/>
      <c r="CY412" s="767"/>
      <c r="CZ412" s="780"/>
      <c r="DA412" s="612"/>
      <c r="DB412" s="780"/>
      <c r="DC412" s="767"/>
      <c r="DD412" s="780"/>
      <c r="DE412" s="612"/>
      <c r="DF412" s="780"/>
      <c r="DG412" s="612"/>
      <c r="DH412" s="780"/>
      <c r="DI412" s="612"/>
      <c r="DJ412" s="780"/>
      <c r="DK412" s="612"/>
      <c r="DL412" s="780"/>
      <c r="DM412" s="612"/>
      <c r="DN412" s="780"/>
      <c r="DO412" s="612"/>
      <c r="DP412" s="780"/>
      <c r="DQ412" s="612"/>
      <c r="DR412" s="612"/>
      <c r="DS412" s="612"/>
      <c r="DT412" s="84"/>
      <c r="DU412" s="424"/>
      <c r="DV412" s="424"/>
      <c r="DW412" s="424"/>
      <c r="DX412" s="424"/>
      <c r="DY412" s="424"/>
      <c r="DZ412" s="971"/>
      <c r="EA412" s="972"/>
      <c r="EB412" s="611"/>
      <c r="EC412" s="424"/>
      <c r="ED412" s="424"/>
      <c r="EE412" s="424"/>
      <c r="EF412" s="424"/>
      <c r="EG412" s="424"/>
      <c r="EH412" s="424"/>
      <c r="EI412" s="424"/>
      <c r="EJ412" s="429">
        <f t="shared" si="3339"/>
        <v>0</v>
      </c>
      <c r="EK412" s="429">
        <f t="shared" si="3340"/>
        <v>0</v>
      </c>
      <c r="EL412" s="429">
        <f t="shared" si="3341"/>
        <v>0</v>
      </c>
      <c r="EM412" s="1058">
        <f t="shared" si="3342"/>
        <v>0</v>
      </c>
      <c r="EN412" s="1058">
        <f t="shared" si="3343"/>
        <v>0</v>
      </c>
      <c r="EO412" s="1058">
        <f t="shared" si="3344"/>
        <v>0</v>
      </c>
      <c r="EP412" s="1058">
        <f t="shared" si="3345"/>
        <v>0</v>
      </c>
      <c r="EQ412" s="1058">
        <f t="shared" si="3346"/>
        <v>0</v>
      </c>
      <c r="ER412" s="1058">
        <f t="shared" si="3347"/>
        <v>0</v>
      </c>
      <c r="ES412" s="1058">
        <f t="shared" si="3348"/>
        <v>0</v>
      </c>
      <c r="ET412" s="1058">
        <f t="shared" si="3349"/>
        <v>0</v>
      </c>
      <c r="EU412" s="1058">
        <f t="shared" si="3350"/>
        <v>0</v>
      </c>
      <c r="EV412" s="1058">
        <f t="shared" si="3351"/>
        <v>0</v>
      </c>
      <c r="EW412" s="1058">
        <f t="shared" si="3352"/>
        <v>0</v>
      </c>
      <c r="EX412" s="1058">
        <f t="shared" si="3353"/>
        <v>0</v>
      </c>
      <c r="EY412" s="1058">
        <f t="shared" si="3354"/>
        <v>0</v>
      </c>
      <c r="EZ412" s="1058">
        <f t="shared" si="3355"/>
        <v>0</v>
      </c>
      <c r="FA412" s="1058">
        <f t="shared" si="3356"/>
        <v>0</v>
      </c>
      <c r="FB412" s="1058">
        <f t="shared" si="3357"/>
        <v>0</v>
      </c>
      <c r="FC412" s="1058">
        <f t="shared" si="3358"/>
        <v>0</v>
      </c>
      <c r="FD412" s="1058">
        <f t="shared" si="3359"/>
        <v>0</v>
      </c>
      <c r="FE412" s="1058">
        <f t="shared" si="3360"/>
        <v>0</v>
      </c>
      <c r="FF412" s="1058">
        <f t="shared" si="3361"/>
        <v>0</v>
      </c>
      <c r="FG412" s="1058">
        <f t="shared" si="3362"/>
        <v>0</v>
      </c>
      <c r="FH412" s="1058">
        <f t="shared" si="3363"/>
        <v>0</v>
      </c>
      <c r="FI412" s="1058">
        <f t="shared" si="3364"/>
        <v>0</v>
      </c>
      <c r="FJ412" s="1058">
        <f t="shared" si="3365"/>
        <v>0</v>
      </c>
      <c r="FK412" s="1058">
        <f t="shared" si="3366"/>
        <v>0</v>
      </c>
      <c r="FL412" s="1058">
        <f t="shared" si="3367"/>
        <v>0</v>
      </c>
      <c r="FM412" s="1058">
        <f t="shared" si="3368"/>
        <v>0</v>
      </c>
      <c r="FN412" s="1058">
        <f t="shared" si="3369"/>
        <v>0</v>
      </c>
      <c r="FO412" s="1059">
        <f t="shared" si="3370"/>
        <v>0</v>
      </c>
      <c r="FP412" s="1058">
        <f t="shared" si="3371"/>
        <v>0</v>
      </c>
      <c r="FQ412" s="1058">
        <f t="shared" si="3372"/>
        <v>0</v>
      </c>
      <c r="FR412" s="1058">
        <f t="shared" si="3373"/>
        <v>0</v>
      </c>
      <c r="FS412" s="1058">
        <f t="shared" si="3374"/>
        <v>0</v>
      </c>
      <c r="FT412" s="1058">
        <f t="shared" si="3375"/>
        <v>0</v>
      </c>
      <c r="FU412" s="1058">
        <f t="shared" si="3376"/>
        <v>0</v>
      </c>
      <c r="FV412" s="1058">
        <f t="shared" si="3377"/>
        <v>0</v>
      </c>
      <c r="FW412" s="1058">
        <f t="shared" si="3378"/>
        <v>0</v>
      </c>
      <c r="FX412" s="1058">
        <f t="shared" si="3379"/>
        <v>0</v>
      </c>
      <c r="FY412" s="1058">
        <f t="shared" si="3380"/>
        <v>0</v>
      </c>
      <c r="FZ412" s="1058">
        <f t="shared" si="3381"/>
        <v>0</v>
      </c>
      <c r="GA412" s="1058">
        <f t="shared" si="3382"/>
        <v>0</v>
      </c>
      <c r="GB412" s="1058">
        <f t="shared" si="3383"/>
        <v>0</v>
      </c>
      <c r="GC412" s="1058">
        <f t="shared" si="3384"/>
        <v>0</v>
      </c>
      <c r="GE412" s="1058">
        <v>0</v>
      </c>
      <c r="GF412" s="1058">
        <v>0</v>
      </c>
      <c r="GG412" s="424"/>
      <c r="GH412" s="424"/>
      <c r="GI412" s="424"/>
      <c r="GJ412" s="424"/>
      <c r="GL412" s="559"/>
      <c r="GM412" s="559"/>
      <c r="GN412" s="9"/>
      <c r="GO412" s="17"/>
      <c r="GP412" s="17"/>
      <c r="GQ412" s="406"/>
      <c r="GR412" s="406"/>
    </row>
    <row r="413" spans="1:200" ht="24.75" customHeight="1" x14ac:dyDescent="0.45">
      <c r="A413" s="424"/>
      <c r="B413" s="957"/>
      <c r="C413" s="958"/>
      <c r="D413" s="867"/>
      <c r="E413" s="612"/>
      <c r="F413" s="612"/>
      <c r="G413" s="606"/>
      <c r="H413" s="606"/>
      <c r="I413" s="606"/>
      <c r="J413" s="747"/>
      <c r="K413" s="606"/>
      <c r="L413" s="71"/>
      <c r="M413" s="608"/>
      <c r="N413" s="70"/>
      <c r="O413" s="852"/>
      <c r="P413" s="866"/>
      <c r="Q413" s="852"/>
      <c r="R413" s="866"/>
      <c r="S413" s="852"/>
      <c r="T413" s="866"/>
      <c r="U413" s="867"/>
      <c r="V413" s="866"/>
      <c r="W413" s="867"/>
      <c r="X413" s="852"/>
      <c r="Y413" s="852"/>
      <c r="Z413" s="866"/>
      <c r="AA413" s="867"/>
      <c r="AB413" s="866"/>
      <c r="AC413" s="852"/>
      <c r="AD413" s="866"/>
      <c r="AE413" s="855"/>
      <c r="AF413" s="866"/>
      <c r="AG413" s="867"/>
      <c r="AH413" s="866"/>
      <c r="AI413" s="867"/>
      <c r="AJ413" s="866"/>
      <c r="AK413" s="867"/>
      <c r="AL413" s="866"/>
      <c r="AM413" s="852"/>
      <c r="AN413" s="866"/>
      <c r="AO413" s="867"/>
      <c r="AP413" s="866"/>
      <c r="AQ413" s="852"/>
      <c r="AR413" s="866"/>
      <c r="AS413" s="852"/>
      <c r="AT413" s="866"/>
      <c r="AU413" s="867"/>
      <c r="AV413" s="866"/>
      <c r="AW413" s="867"/>
      <c r="AX413" s="866"/>
      <c r="AY413" s="867"/>
      <c r="AZ413" s="866"/>
      <c r="BA413" s="867"/>
      <c r="BB413" s="866"/>
      <c r="BC413" s="867"/>
      <c r="BD413" s="866"/>
      <c r="BE413" s="867"/>
      <c r="BF413" s="867"/>
      <c r="BG413" s="867"/>
      <c r="BH413" s="84"/>
      <c r="BI413" s="424"/>
      <c r="BJ413" s="424"/>
      <c r="BK413" s="424"/>
      <c r="BL413" s="424"/>
      <c r="BM413" s="424"/>
      <c r="BN413" s="957"/>
      <c r="BO413" s="958"/>
      <c r="BP413" s="867"/>
      <c r="BQ413" s="612"/>
      <c r="BR413" s="612"/>
      <c r="BS413" s="606"/>
      <c r="BT413" s="606"/>
      <c r="BU413" s="606"/>
      <c r="BV413" s="747"/>
      <c r="BW413" s="749"/>
      <c r="BX413" s="71"/>
      <c r="BY413" s="608"/>
      <c r="BZ413" s="70"/>
      <c r="CA413" s="767"/>
      <c r="CB413" s="796"/>
      <c r="CC413" s="767"/>
      <c r="CD413" s="796"/>
      <c r="CE413" s="767"/>
      <c r="CF413" s="780"/>
      <c r="CG413" s="612"/>
      <c r="CH413" s="780"/>
      <c r="CI413" s="612"/>
      <c r="CJ413" s="612"/>
      <c r="CK413" s="767"/>
      <c r="CL413" s="780"/>
      <c r="CM413" s="612"/>
      <c r="CN413" s="780"/>
      <c r="CO413" s="767"/>
      <c r="CP413" s="780"/>
      <c r="CQ413" s="770"/>
      <c r="CR413" s="780"/>
      <c r="CS413" s="612"/>
      <c r="CT413" s="780"/>
      <c r="CU413" s="612"/>
      <c r="CV413" s="780"/>
      <c r="CW413" s="612"/>
      <c r="CX413" s="780"/>
      <c r="CY413" s="767"/>
      <c r="CZ413" s="780"/>
      <c r="DA413" s="612"/>
      <c r="DB413" s="780"/>
      <c r="DC413" s="767"/>
      <c r="DD413" s="780"/>
      <c r="DE413" s="612"/>
      <c r="DF413" s="780"/>
      <c r="DG413" s="612"/>
      <c r="DH413" s="780"/>
      <c r="DI413" s="612"/>
      <c r="DJ413" s="780"/>
      <c r="DK413" s="612"/>
      <c r="DL413" s="780"/>
      <c r="DM413" s="612"/>
      <c r="DN413" s="780"/>
      <c r="DO413" s="612"/>
      <c r="DP413" s="780"/>
      <c r="DQ413" s="612"/>
      <c r="DR413" s="612"/>
      <c r="DS413" s="612"/>
      <c r="DT413" s="84"/>
      <c r="DU413" s="424"/>
      <c r="DV413" s="424"/>
      <c r="DW413" s="424"/>
      <c r="DX413" s="424"/>
      <c r="DY413" s="424"/>
      <c r="DZ413" s="971"/>
      <c r="EA413" s="972"/>
      <c r="EB413" s="611"/>
      <c r="EC413" s="424"/>
      <c r="ED413" s="424"/>
      <c r="EE413" s="424"/>
      <c r="EF413" s="424"/>
      <c r="EG413" s="424"/>
      <c r="EH413" s="424"/>
      <c r="EI413" s="424"/>
      <c r="EJ413" s="429">
        <f t="shared" si="3339"/>
        <v>0</v>
      </c>
      <c r="EK413" s="429">
        <f t="shared" si="3340"/>
        <v>0</v>
      </c>
      <c r="EL413" s="429">
        <f t="shared" si="3341"/>
        <v>0</v>
      </c>
      <c r="EM413" s="1058">
        <f t="shared" si="3342"/>
        <v>0</v>
      </c>
      <c r="EN413" s="1058">
        <f t="shared" si="3343"/>
        <v>0</v>
      </c>
      <c r="EO413" s="1058">
        <f t="shared" si="3344"/>
        <v>0</v>
      </c>
      <c r="EP413" s="1058">
        <f t="shared" si="3345"/>
        <v>0</v>
      </c>
      <c r="EQ413" s="1058">
        <f t="shared" si="3346"/>
        <v>0</v>
      </c>
      <c r="ER413" s="1058">
        <f t="shared" si="3347"/>
        <v>0</v>
      </c>
      <c r="ES413" s="1058">
        <f t="shared" si="3348"/>
        <v>0</v>
      </c>
      <c r="ET413" s="1058">
        <f t="shared" si="3349"/>
        <v>0</v>
      </c>
      <c r="EU413" s="1058">
        <f t="shared" si="3350"/>
        <v>0</v>
      </c>
      <c r="EV413" s="1058">
        <f t="shared" si="3351"/>
        <v>0</v>
      </c>
      <c r="EW413" s="1058">
        <f t="shared" si="3352"/>
        <v>0</v>
      </c>
      <c r="EX413" s="1058">
        <f t="shared" si="3353"/>
        <v>0</v>
      </c>
      <c r="EY413" s="1058">
        <f t="shared" si="3354"/>
        <v>0</v>
      </c>
      <c r="EZ413" s="1058">
        <f t="shared" si="3355"/>
        <v>0</v>
      </c>
      <c r="FA413" s="1058">
        <f t="shared" si="3356"/>
        <v>0</v>
      </c>
      <c r="FB413" s="1058">
        <f t="shared" si="3357"/>
        <v>0</v>
      </c>
      <c r="FC413" s="1058">
        <f t="shared" si="3358"/>
        <v>0</v>
      </c>
      <c r="FD413" s="1058">
        <f t="shared" si="3359"/>
        <v>0</v>
      </c>
      <c r="FE413" s="1058">
        <f t="shared" si="3360"/>
        <v>0</v>
      </c>
      <c r="FF413" s="1058">
        <f t="shared" si="3361"/>
        <v>0</v>
      </c>
      <c r="FG413" s="1058">
        <f t="shared" si="3362"/>
        <v>0</v>
      </c>
      <c r="FH413" s="1058">
        <f t="shared" si="3363"/>
        <v>0</v>
      </c>
      <c r="FI413" s="1058">
        <f t="shared" si="3364"/>
        <v>0</v>
      </c>
      <c r="FJ413" s="1058">
        <f t="shared" si="3365"/>
        <v>0</v>
      </c>
      <c r="FK413" s="1058">
        <f t="shared" si="3366"/>
        <v>0</v>
      </c>
      <c r="FL413" s="1058">
        <f t="shared" si="3367"/>
        <v>0</v>
      </c>
      <c r="FM413" s="1058">
        <f t="shared" si="3368"/>
        <v>0</v>
      </c>
      <c r="FN413" s="1058">
        <f t="shared" si="3369"/>
        <v>0</v>
      </c>
      <c r="FO413" s="1059">
        <f t="shared" si="3370"/>
        <v>0</v>
      </c>
      <c r="FP413" s="1058">
        <f t="shared" si="3371"/>
        <v>0</v>
      </c>
      <c r="FQ413" s="1058">
        <f t="shared" si="3372"/>
        <v>0</v>
      </c>
      <c r="FR413" s="1058">
        <f t="shared" si="3373"/>
        <v>0</v>
      </c>
      <c r="FS413" s="1058">
        <f t="shared" si="3374"/>
        <v>0</v>
      </c>
      <c r="FT413" s="1058">
        <f t="shared" si="3375"/>
        <v>0</v>
      </c>
      <c r="FU413" s="1058">
        <f t="shared" si="3376"/>
        <v>0</v>
      </c>
      <c r="FV413" s="1058">
        <f t="shared" si="3377"/>
        <v>0</v>
      </c>
      <c r="FW413" s="1058">
        <f t="shared" si="3378"/>
        <v>0</v>
      </c>
      <c r="FX413" s="1058">
        <f t="shared" si="3379"/>
        <v>0</v>
      </c>
      <c r="FY413" s="1058">
        <f t="shared" si="3380"/>
        <v>0</v>
      </c>
      <c r="FZ413" s="1058">
        <f t="shared" si="3381"/>
        <v>0</v>
      </c>
      <c r="GA413" s="1058">
        <f t="shared" si="3382"/>
        <v>0</v>
      </c>
      <c r="GB413" s="1058">
        <f t="shared" si="3383"/>
        <v>0</v>
      </c>
      <c r="GC413" s="1058">
        <f t="shared" si="3384"/>
        <v>0</v>
      </c>
      <c r="GE413" s="1058">
        <v>0</v>
      </c>
      <c r="GF413" s="1058">
        <v>0</v>
      </c>
      <c r="GG413" s="424"/>
      <c r="GH413" s="424"/>
      <c r="GI413" s="424"/>
      <c r="GJ413" s="424"/>
      <c r="GL413" s="559"/>
      <c r="GM413" s="559"/>
      <c r="GN413" s="9"/>
      <c r="GO413" s="17"/>
      <c r="GP413" s="17"/>
      <c r="GQ413" s="406"/>
      <c r="GR413" s="406"/>
    </row>
    <row r="414" spans="1:200" ht="24.75" customHeight="1" x14ac:dyDescent="0.45">
      <c r="A414" s="424"/>
      <c r="B414" s="957"/>
      <c r="C414" s="958"/>
      <c r="D414" s="867"/>
      <c r="E414" s="612"/>
      <c r="F414" s="612"/>
      <c r="G414" s="606"/>
      <c r="H414" s="606"/>
      <c r="I414" s="606"/>
      <c r="J414" s="747"/>
      <c r="K414" s="606"/>
      <c r="L414" s="71"/>
      <c r="M414" s="608"/>
      <c r="N414" s="70"/>
      <c r="O414" s="852"/>
      <c r="P414" s="866"/>
      <c r="Q414" s="852"/>
      <c r="R414" s="866"/>
      <c r="S414" s="852"/>
      <c r="T414" s="866"/>
      <c r="U414" s="867"/>
      <c r="V414" s="866"/>
      <c r="W414" s="867"/>
      <c r="X414" s="852"/>
      <c r="Y414" s="852"/>
      <c r="Z414" s="866"/>
      <c r="AA414" s="867"/>
      <c r="AB414" s="866"/>
      <c r="AC414" s="852"/>
      <c r="AD414" s="866"/>
      <c r="AE414" s="855"/>
      <c r="AF414" s="866"/>
      <c r="AG414" s="867"/>
      <c r="AH414" s="866"/>
      <c r="AI414" s="867"/>
      <c r="AJ414" s="866"/>
      <c r="AK414" s="867"/>
      <c r="AL414" s="866"/>
      <c r="AM414" s="852"/>
      <c r="AN414" s="866"/>
      <c r="AO414" s="867"/>
      <c r="AP414" s="866"/>
      <c r="AQ414" s="852"/>
      <c r="AR414" s="866"/>
      <c r="AS414" s="852"/>
      <c r="AT414" s="866"/>
      <c r="AU414" s="867"/>
      <c r="AV414" s="866"/>
      <c r="AW414" s="867"/>
      <c r="AX414" s="866"/>
      <c r="AY414" s="867"/>
      <c r="AZ414" s="866"/>
      <c r="BA414" s="867"/>
      <c r="BB414" s="866"/>
      <c r="BC414" s="867"/>
      <c r="BD414" s="866"/>
      <c r="BE414" s="867"/>
      <c r="BF414" s="867"/>
      <c r="BG414" s="867"/>
      <c r="BH414" s="84"/>
      <c r="BI414" s="424"/>
      <c r="BJ414" s="424"/>
      <c r="BK414" s="424"/>
      <c r="BL414" s="424"/>
      <c r="BM414" s="424"/>
      <c r="BN414" s="957"/>
      <c r="BO414" s="958"/>
      <c r="BP414" s="867"/>
      <c r="BQ414" s="612"/>
      <c r="BR414" s="612"/>
      <c r="BS414" s="606"/>
      <c r="BT414" s="606"/>
      <c r="BU414" s="606"/>
      <c r="BV414" s="747"/>
      <c r="BW414" s="749"/>
      <c r="BX414" s="71"/>
      <c r="BY414" s="608"/>
      <c r="BZ414" s="70"/>
      <c r="CA414" s="767"/>
      <c r="CB414" s="796"/>
      <c r="CC414" s="767"/>
      <c r="CD414" s="796"/>
      <c r="CE414" s="767"/>
      <c r="CF414" s="780"/>
      <c r="CG414" s="612"/>
      <c r="CH414" s="780"/>
      <c r="CI414" s="612"/>
      <c r="CJ414" s="612"/>
      <c r="CK414" s="767"/>
      <c r="CL414" s="780"/>
      <c r="CM414" s="612"/>
      <c r="CN414" s="780"/>
      <c r="CO414" s="767"/>
      <c r="CP414" s="780"/>
      <c r="CQ414" s="770"/>
      <c r="CR414" s="780"/>
      <c r="CS414" s="612"/>
      <c r="CT414" s="780"/>
      <c r="CU414" s="612"/>
      <c r="CV414" s="780"/>
      <c r="CW414" s="612"/>
      <c r="CX414" s="780"/>
      <c r="CY414" s="767"/>
      <c r="CZ414" s="780"/>
      <c r="DA414" s="612"/>
      <c r="DB414" s="780"/>
      <c r="DC414" s="767"/>
      <c r="DD414" s="780"/>
      <c r="DE414" s="612"/>
      <c r="DF414" s="780"/>
      <c r="DG414" s="612"/>
      <c r="DH414" s="780"/>
      <c r="DI414" s="612"/>
      <c r="DJ414" s="780"/>
      <c r="DK414" s="612"/>
      <c r="DL414" s="780"/>
      <c r="DM414" s="612"/>
      <c r="DN414" s="780"/>
      <c r="DO414" s="612"/>
      <c r="DP414" s="780"/>
      <c r="DQ414" s="612"/>
      <c r="DR414" s="612"/>
      <c r="DS414" s="612"/>
      <c r="DT414" s="84"/>
      <c r="DU414" s="424"/>
      <c r="DV414" s="424"/>
      <c r="DW414" s="424"/>
      <c r="DX414" s="424"/>
      <c r="DY414" s="424"/>
      <c r="DZ414" s="971"/>
      <c r="EA414" s="972"/>
      <c r="EB414" s="611"/>
      <c r="EC414" s="424"/>
      <c r="ED414" s="424"/>
      <c r="EE414" s="424"/>
      <c r="EF414" s="424"/>
      <c r="EG414" s="424"/>
      <c r="EH414" s="424"/>
      <c r="EI414" s="424"/>
      <c r="EJ414" s="429">
        <f t="shared" si="3339"/>
        <v>0</v>
      </c>
      <c r="EK414" s="429">
        <f t="shared" si="3340"/>
        <v>0</v>
      </c>
      <c r="EL414" s="429">
        <f t="shared" si="3341"/>
        <v>0</v>
      </c>
      <c r="EM414" s="1058">
        <f t="shared" si="3342"/>
        <v>0</v>
      </c>
      <c r="EN414" s="1058">
        <f t="shared" si="3343"/>
        <v>0</v>
      </c>
      <c r="EO414" s="1058">
        <f t="shared" si="3344"/>
        <v>0</v>
      </c>
      <c r="EP414" s="1058">
        <f t="shared" si="3345"/>
        <v>0</v>
      </c>
      <c r="EQ414" s="1058">
        <f t="shared" si="3346"/>
        <v>0</v>
      </c>
      <c r="ER414" s="1058">
        <f t="shared" si="3347"/>
        <v>0</v>
      </c>
      <c r="ES414" s="1058">
        <f t="shared" si="3348"/>
        <v>0</v>
      </c>
      <c r="ET414" s="1058">
        <f t="shared" si="3349"/>
        <v>0</v>
      </c>
      <c r="EU414" s="1058">
        <f t="shared" si="3350"/>
        <v>0</v>
      </c>
      <c r="EV414" s="1058">
        <f t="shared" si="3351"/>
        <v>0</v>
      </c>
      <c r="EW414" s="1058">
        <f t="shared" si="3352"/>
        <v>0</v>
      </c>
      <c r="EX414" s="1058">
        <f t="shared" si="3353"/>
        <v>0</v>
      </c>
      <c r="EY414" s="1058">
        <f t="shared" si="3354"/>
        <v>0</v>
      </c>
      <c r="EZ414" s="1058">
        <f t="shared" si="3355"/>
        <v>0</v>
      </c>
      <c r="FA414" s="1058">
        <f t="shared" si="3356"/>
        <v>0</v>
      </c>
      <c r="FB414" s="1058">
        <f t="shared" si="3357"/>
        <v>0</v>
      </c>
      <c r="FC414" s="1058">
        <f t="shared" si="3358"/>
        <v>0</v>
      </c>
      <c r="FD414" s="1058">
        <f t="shared" si="3359"/>
        <v>0</v>
      </c>
      <c r="FE414" s="1058">
        <f t="shared" si="3360"/>
        <v>0</v>
      </c>
      <c r="FF414" s="1058">
        <f t="shared" si="3361"/>
        <v>0</v>
      </c>
      <c r="FG414" s="1058">
        <f t="shared" si="3362"/>
        <v>0</v>
      </c>
      <c r="FH414" s="1058">
        <f t="shared" si="3363"/>
        <v>0</v>
      </c>
      <c r="FI414" s="1058">
        <f t="shared" si="3364"/>
        <v>0</v>
      </c>
      <c r="FJ414" s="1058">
        <f t="shared" si="3365"/>
        <v>0</v>
      </c>
      <c r="FK414" s="1058">
        <f t="shared" si="3366"/>
        <v>0</v>
      </c>
      <c r="FL414" s="1058">
        <f t="shared" si="3367"/>
        <v>0</v>
      </c>
      <c r="FM414" s="1058">
        <f t="shared" si="3368"/>
        <v>0</v>
      </c>
      <c r="FN414" s="1058">
        <f t="shared" si="3369"/>
        <v>0</v>
      </c>
      <c r="FO414" s="1059">
        <f t="shared" si="3370"/>
        <v>0</v>
      </c>
      <c r="FP414" s="1058">
        <f t="shared" si="3371"/>
        <v>0</v>
      </c>
      <c r="FQ414" s="1058">
        <f t="shared" si="3372"/>
        <v>0</v>
      </c>
      <c r="FR414" s="1058">
        <f t="shared" si="3373"/>
        <v>0</v>
      </c>
      <c r="FS414" s="1058">
        <f t="shared" si="3374"/>
        <v>0</v>
      </c>
      <c r="FT414" s="1058">
        <f t="shared" si="3375"/>
        <v>0</v>
      </c>
      <c r="FU414" s="1058">
        <f t="shared" si="3376"/>
        <v>0</v>
      </c>
      <c r="FV414" s="1058">
        <f t="shared" si="3377"/>
        <v>0</v>
      </c>
      <c r="FW414" s="1058">
        <f t="shared" si="3378"/>
        <v>0</v>
      </c>
      <c r="FX414" s="1058">
        <f t="shared" si="3379"/>
        <v>0</v>
      </c>
      <c r="FY414" s="1058">
        <f t="shared" si="3380"/>
        <v>0</v>
      </c>
      <c r="FZ414" s="1058">
        <f t="shared" si="3381"/>
        <v>0</v>
      </c>
      <c r="GA414" s="1058">
        <f t="shared" si="3382"/>
        <v>0</v>
      </c>
      <c r="GB414" s="1058">
        <f t="shared" si="3383"/>
        <v>0</v>
      </c>
      <c r="GC414" s="1058">
        <f t="shared" si="3384"/>
        <v>0</v>
      </c>
      <c r="GE414" s="1058">
        <v>0</v>
      </c>
      <c r="GF414" s="1058">
        <v>0</v>
      </c>
      <c r="GG414" s="424"/>
      <c r="GH414" s="424"/>
      <c r="GI414" s="424"/>
      <c r="GJ414" s="424"/>
      <c r="GL414" s="559"/>
      <c r="GM414" s="559"/>
      <c r="GN414" s="9"/>
      <c r="GO414" s="17"/>
      <c r="GP414" s="17"/>
      <c r="GQ414" s="406"/>
      <c r="GR414" s="406"/>
    </row>
    <row r="415" spans="1:200" ht="24.75" customHeight="1" x14ac:dyDescent="0.45">
      <c r="A415" s="424"/>
      <c r="B415" s="957"/>
      <c r="C415" s="958"/>
      <c r="D415" s="867"/>
      <c r="E415" s="612"/>
      <c r="F415" s="612"/>
      <c r="G415" s="606"/>
      <c r="H415" s="606"/>
      <c r="I415" s="606"/>
      <c r="J415" s="747"/>
      <c r="K415" s="606"/>
      <c r="L415" s="71"/>
      <c r="M415" s="608"/>
      <c r="N415" s="70"/>
      <c r="O415" s="852"/>
      <c r="P415" s="866"/>
      <c r="Q415" s="852"/>
      <c r="R415" s="866"/>
      <c r="S415" s="852"/>
      <c r="T415" s="866"/>
      <c r="U415" s="867"/>
      <c r="V415" s="866"/>
      <c r="W415" s="867"/>
      <c r="X415" s="852"/>
      <c r="Y415" s="852"/>
      <c r="Z415" s="866"/>
      <c r="AA415" s="867"/>
      <c r="AB415" s="866"/>
      <c r="AC415" s="852"/>
      <c r="AD415" s="866"/>
      <c r="AE415" s="855"/>
      <c r="AF415" s="866"/>
      <c r="AG415" s="867"/>
      <c r="AH415" s="866"/>
      <c r="AI415" s="867"/>
      <c r="AJ415" s="866"/>
      <c r="AK415" s="867"/>
      <c r="AL415" s="866"/>
      <c r="AM415" s="852"/>
      <c r="AN415" s="866"/>
      <c r="AO415" s="867"/>
      <c r="AP415" s="866"/>
      <c r="AQ415" s="852"/>
      <c r="AR415" s="866"/>
      <c r="AS415" s="852"/>
      <c r="AT415" s="866"/>
      <c r="AU415" s="867"/>
      <c r="AV415" s="866"/>
      <c r="AW415" s="867"/>
      <c r="AX415" s="866"/>
      <c r="AY415" s="867"/>
      <c r="AZ415" s="866"/>
      <c r="BA415" s="867"/>
      <c r="BB415" s="866"/>
      <c r="BC415" s="867"/>
      <c r="BD415" s="866"/>
      <c r="BE415" s="867"/>
      <c r="BF415" s="867"/>
      <c r="BG415" s="867"/>
      <c r="BH415" s="84"/>
      <c r="BI415" s="424"/>
      <c r="BJ415" s="424"/>
      <c r="BK415" s="424"/>
      <c r="BL415" s="424"/>
      <c r="BM415" s="424"/>
      <c r="BN415" s="957"/>
      <c r="BO415" s="958"/>
      <c r="BP415" s="867"/>
      <c r="BQ415" s="612"/>
      <c r="BR415" s="612"/>
      <c r="BS415" s="606"/>
      <c r="BT415" s="606"/>
      <c r="BU415" s="606"/>
      <c r="BV415" s="747"/>
      <c r="BW415" s="749"/>
      <c r="BX415" s="71"/>
      <c r="BY415" s="608"/>
      <c r="BZ415" s="70"/>
      <c r="CA415" s="767"/>
      <c r="CB415" s="796"/>
      <c r="CC415" s="767"/>
      <c r="CD415" s="796"/>
      <c r="CE415" s="767"/>
      <c r="CF415" s="780"/>
      <c r="CG415" s="612"/>
      <c r="CH415" s="780"/>
      <c r="CI415" s="612"/>
      <c r="CJ415" s="612"/>
      <c r="CK415" s="767"/>
      <c r="CL415" s="780"/>
      <c r="CM415" s="612"/>
      <c r="CN415" s="780"/>
      <c r="CO415" s="767"/>
      <c r="CP415" s="780"/>
      <c r="CQ415" s="770"/>
      <c r="CR415" s="780"/>
      <c r="CS415" s="612"/>
      <c r="CT415" s="780"/>
      <c r="CU415" s="612"/>
      <c r="CV415" s="780"/>
      <c r="CW415" s="612"/>
      <c r="CX415" s="780"/>
      <c r="CY415" s="767"/>
      <c r="CZ415" s="780"/>
      <c r="DA415" s="612"/>
      <c r="DB415" s="780"/>
      <c r="DC415" s="767"/>
      <c r="DD415" s="780"/>
      <c r="DE415" s="612"/>
      <c r="DF415" s="780"/>
      <c r="DG415" s="612"/>
      <c r="DH415" s="780"/>
      <c r="DI415" s="612"/>
      <c r="DJ415" s="780"/>
      <c r="DK415" s="612"/>
      <c r="DL415" s="780"/>
      <c r="DM415" s="612"/>
      <c r="DN415" s="780"/>
      <c r="DO415" s="612"/>
      <c r="DP415" s="780"/>
      <c r="DQ415" s="612"/>
      <c r="DR415" s="612"/>
      <c r="DS415" s="612"/>
      <c r="DT415" s="84"/>
      <c r="DU415" s="424"/>
      <c r="DV415" s="424"/>
      <c r="DW415" s="424"/>
      <c r="DX415" s="424"/>
      <c r="DY415" s="424"/>
      <c r="DZ415" s="971"/>
      <c r="EA415" s="972"/>
      <c r="EB415" s="611"/>
      <c r="EC415" s="424"/>
      <c r="ED415" s="424"/>
      <c r="EE415" s="424"/>
      <c r="EF415" s="424"/>
      <c r="EG415" s="424"/>
      <c r="EH415" s="424"/>
      <c r="EI415" s="424"/>
      <c r="EJ415" s="429">
        <f t="shared" si="3339"/>
        <v>0</v>
      </c>
      <c r="EK415" s="429">
        <f t="shared" si="3340"/>
        <v>0</v>
      </c>
      <c r="EL415" s="429">
        <f t="shared" si="3341"/>
        <v>0</v>
      </c>
      <c r="EM415" s="1058">
        <f t="shared" si="3342"/>
        <v>0</v>
      </c>
      <c r="EN415" s="1058">
        <f t="shared" si="3343"/>
        <v>0</v>
      </c>
      <c r="EO415" s="1058">
        <f t="shared" si="3344"/>
        <v>0</v>
      </c>
      <c r="EP415" s="1058">
        <f t="shared" si="3345"/>
        <v>0</v>
      </c>
      <c r="EQ415" s="1058">
        <f t="shared" si="3346"/>
        <v>0</v>
      </c>
      <c r="ER415" s="1058">
        <f t="shared" si="3347"/>
        <v>0</v>
      </c>
      <c r="ES415" s="1058">
        <f t="shared" si="3348"/>
        <v>0</v>
      </c>
      <c r="ET415" s="1058">
        <f t="shared" si="3349"/>
        <v>0</v>
      </c>
      <c r="EU415" s="1058">
        <f t="shared" si="3350"/>
        <v>0</v>
      </c>
      <c r="EV415" s="1058">
        <f t="shared" si="3351"/>
        <v>0</v>
      </c>
      <c r="EW415" s="1058">
        <f t="shared" si="3352"/>
        <v>0</v>
      </c>
      <c r="EX415" s="1058">
        <f t="shared" si="3353"/>
        <v>0</v>
      </c>
      <c r="EY415" s="1058">
        <f t="shared" si="3354"/>
        <v>0</v>
      </c>
      <c r="EZ415" s="1058">
        <f t="shared" si="3355"/>
        <v>0</v>
      </c>
      <c r="FA415" s="1058">
        <f t="shared" si="3356"/>
        <v>0</v>
      </c>
      <c r="FB415" s="1058">
        <f t="shared" si="3357"/>
        <v>0</v>
      </c>
      <c r="FC415" s="1058">
        <f t="shared" si="3358"/>
        <v>0</v>
      </c>
      <c r="FD415" s="1058">
        <f t="shared" si="3359"/>
        <v>0</v>
      </c>
      <c r="FE415" s="1058">
        <f t="shared" si="3360"/>
        <v>0</v>
      </c>
      <c r="FF415" s="1058">
        <f t="shared" si="3361"/>
        <v>0</v>
      </c>
      <c r="FG415" s="1058">
        <f t="shared" si="3362"/>
        <v>0</v>
      </c>
      <c r="FH415" s="1058">
        <f t="shared" si="3363"/>
        <v>0</v>
      </c>
      <c r="FI415" s="1058">
        <f t="shared" si="3364"/>
        <v>0</v>
      </c>
      <c r="FJ415" s="1058">
        <f t="shared" si="3365"/>
        <v>0</v>
      </c>
      <c r="FK415" s="1058">
        <f t="shared" si="3366"/>
        <v>0</v>
      </c>
      <c r="FL415" s="1058">
        <f t="shared" si="3367"/>
        <v>0</v>
      </c>
      <c r="FM415" s="1058">
        <f t="shared" si="3368"/>
        <v>0</v>
      </c>
      <c r="FN415" s="1058">
        <f t="shared" si="3369"/>
        <v>0</v>
      </c>
      <c r="FO415" s="1059">
        <f t="shared" si="3370"/>
        <v>0</v>
      </c>
      <c r="FP415" s="1058">
        <f t="shared" si="3371"/>
        <v>0</v>
      </c>
      <c r="FQ415" s="1058">
        <f t="shared" si="3372"/>
        <v>0</v>
      </c>
      <c r="FR415" s="1058">
        <f t="shared" si="3373"/>
        <v>0</v>
      </c>
      <c r="FS415" s="1058">
        <f t="shared" si="3374"/>
        <v>0</v>
      </c>
      <c r="FT415" s="1058">
        <f t="shared" si="3375"/>
        <v>0</v>
      </c>
      <c r="FU415" s="1058">
        <f t="shared" si="3376"/>
        <v>0</v>
      </c>
      <c r="FV415" s="1058">
        <f t="shared" si="3377"/>
        <v>0</v>
      </c>
      <c r="FW415" s="1058">
        <f t="shared" si="3378"/>
        <v>0</v>
      </c>
      <c r="FX415" s="1058">
        <f t="shared" si="3379"/>
        <v>0</v>
      </c>
      <c r="FY415" s="1058">
        <f t="shared" si="3380"/>
        <v>0</v>
      </c>
      <c r="FZ415" s="1058">
        <f t="shared" si="3381"/>
        <v>0</v>
      </c>
      <c r="GA415" s="1058">
        <f t="shared" si="3382"/>
        <v>0</v>
      </c>
      <c r="GB415" s="1058">
        <f t="shared" si="3383"/>
        <v>0</v>
      </c>
      <c r="GC415" s="1058">
        <f t="shared" si="3384"/>
        <v>0</v>
      </c>
      <c r="GE415" s="1058">
        <v>0</v>
      </c>
      <c r="GF415" s="1058">
        <v>0</v>
      </c>
      <c r="GG415" s="424"/>
      <c r="GH415" s="424"/>
      <c r="GI415" s="424"/>
      <c r="GJ415" s="424"/>
      <c r="GL415" s="559"/>
      <c r="GM415" s="559"/>
      <c r="GN415" s="9"/>
      <c r="GO415" s="17"/>
      <c r="GP415" s="17"/>
      <c r="GQ415" s="406"/>
      <c r="GR415" s="406"/>
    </row>
    <row r="416" spans="1:200" ht="24.75" customHeight="1" x14ac:dyDescent="0.45">
      <c r="A416" s="424"/>
      <c r="B416" s="957"/>
      <c r="C416" s="958"/>
      <c r="D416" s="867"/>
      <c r="E416" s="612"/>
      <c r="F416" s="612"/>
      <c r="G416" s="606"/>
      <c r="H416" s="606"/>
      <c r="I416" s="606"/>
      <c r="J416" s="747"/>
      <c r="K416" s="606"/>
      <c r="L416" s="71"/>
      <c r="M416" s="608"/>
      <c r="N416" s="70"/>
      <c r="O416" s="852"/>
      <c r="P416" s="866"/>
      <c r="Q416" s="852"/>
      <c r="R416" s="866"/>
      <c r="S416" s="852"/>
      <c r="T416" s="866"/>
      <c r="U416" s="867"/>
      <c r="V416" s="866"/>
      <c r="W416" s="867"/>
      <c r="X416" s="852"/>
      <c r="Y416" s="852"/>
      <c r="Z416" s="866"/>
      <c r="AA416" s="867"/>
      <c r="AB416" s="866"/>
      <c r="AC416" s="852"/>
      <c r="AD416" s="866"/>
      <c r="AE416" s="855"/>
      <c r="AF416" s="866"/>
      <c r="AG416" s="867"/>
      <c r="AH416" s="866"/>
      <c r="AI416" s="867"/>
      <c r="AJ416" s="866"/>
      <c r="AK416" s="867"/>
      <c r="AL416" s="866"/>
      <c r="AM416" s="852"/>
      <c r="AN416" s="866"/>
      <c r="AO416" s="867"/>
      <c r="AP416" s="866"/>
      <c r="AQ416" s="852"/>
      <c r="AR416" s="866"/>
      <c r="AS416" s="852"/>
      <c r="AT416" s="866"/>
      <c r="AU416" s="867"/>
      <c r="AV416" s="866"/>
      <c r="AW416" s="867"/>
      <c r="AX416" s="866"/>
      <c r="AY416" s="867"/>
      <c r="AZ416" s="866"/>
      <c r="BA416" s="867"/>
      <c r="BB416" s="866"/>
      <c r="BC416" s="867"/>
      <c r="BD416" s="866"/>
      <c r="BE416" s="867"/>
      <c r="BF416" s="867"/>
      <c r="BG416" s="867"/>
      <c r="BH416" s="84"/>
      <c r="BI416" s="424"/>
      <c r="BJ416" s="424"/>
      <c r="BK416" s="424"/>
      <c r="BL416" s="424"/>
      <c r="BM416" s="424"/>
      <c r="BN416" s="957"/>
      <c r="BO416" s="958"/>
      <c r="BP416" s="867"/>
      <c r="BQ416" s="612"/>
      <c r="BR416" s="612"/>
      <c r="BS416" s="606"/>
      <c r="BT416" s="606"/>
      <c r="BU416" s="606"/>
      <c r="BV416" s="747"/>
      <c r="BW416" s="749"/>
      <c r="BX416" s="71"/>
      <c r="BY416" s="608"/>
      <c r="BZ416" s="70"/>
      <c r="CA416" s="767"/>
      <c r="CB416" s="796"/>
      <c r="CC416" s="767"/>
      <c r="CD416" s="796"/>
      <c r="CE416" s="767"/>
      <c r="CF416" s="780"/>
      <c r="CG416" s="612"/>
      <c r="CH416" s="780"/>
      <c r="CI416" s="612"/>
      <c r="CJ416" s="612"/>
      <c r="CK416" s="767"/>
      <c r="CL416" s="780"/>
      <c r="CM416" s="612"/>
      <c r="CN416" s="780"/>
      <c r="CO416" s="767"/>
      <c r="CP416" s="780"/>
      <c r="CQ416" s="770"/>
      <c r="CR416" s="780"/>
      <c r="CS416" s="612"/>
      <c r="CT416" s="780"/>
      <c r="CU416" s="612"/>
      <c r="CV416" s="780"/>
      <c r="CW416" s="612"/>
      <c r="CX416" s="780"/>
      <c r="CY416" s="767"/>
      <c r="CZ416" s="780"/>
      <c r="DA416" s="612"/>
      <c r="DB416" s="780"/>
      <c r="DC416" s="767"/>
      <c r="DD416" s="780"/>
      <c r="DE416" s="612"/>
      <c r="DF416" s="780"/>
      <c r="DG416" s="612"/>
      <c r="DH416" s="780"/>
      <c r="DI416" s="612"/>
      <c r="DJ416" s="780"/>
      <c r="DK416" s="612"/>
      <c r="DL416" s="780"/>
      <c r="DM416" s="612"/>
      <c r="DN416" s="780"/>
      <c r="DO416" s="612"/>
      <c r="DP416" s="780"/>
      <c r="DQ416" s="612"/>
      <c r="DR416" s="612"/>
      <c r="DS416" s="612"/>
      <c r="DT416" s="84"/>
      <c r="DU416" s="424"/>
      <c r="DV416" s="424"/>
      <c r="DW416" s="424"/>
      <c r="DX416" s="424"/>
      <c r="DY416" s="424"/>
      <c r="DZ416" s="971"/>
      <c r="EA416" s="972"/>
      <c r="EB416" s="611"/>
      <c r="EC416" s="424"/>
      <c r="ED416" s="424"/>
      <c r="EE416" s="424"/>
      <c r="EF416" s="424"/>
      <c r="EG416" s="424"/>
      <c r="EH416" s="424"/>
      <c r="EI416" s="424"/>
      <c r="EJ416" s="429">
        <f t="shared" si="3339"/>
        <v>0</v>
      </c>
      <c r="EK416" s="429">
        <f t="shared" si="3340"/>
        <v>0</v>
      </c>
      <c r="EL416" s="429">
        <f t="shared" si="3341"/>
        <v>0</v>
      </c>
      <c r="EM416" s="1058">
        <f t="shared" si="3342"/>
        <v>0</v>
      </c>
      <c r="EN416" s="1058">
        <f t="shared" si="3343"/>
        <v>0</v>
      </c>
      <c r="EO416" s="1058">
        <f t="shared" si="3344"/>
        <v>0</v>
      </c>
      <c r="EP416" s="1058">
        <f t="shared" si="3345"/>
        <v>0</v>
      </c>
      <c r="EQ416" s="1058">
        <f t="shared" si="3346"/>
        <v>0</v>
      </c>
      <c r="ER416" s="1058">
        <f t="shared" si="3347"/>
        <v>0</v>
      </c>
      <c r="ES416" s="1058">
        <f t="shared" si="3348"/>
        <v>0</v>
      </c>
      <c r="ET416" s="1058">
        <f t="shared" si="3349"/>
        <v>0</v>
      </c>
      <c r="EU416" s="1058">
        <f t="shared" si="3350"/>
        <v>0</v>
      </c>
      <c r="EV416" s="1058">
        <f t="shared" si="3351"/>
        <v>0</v>
      </c>
      <c r="EW416" s="1058">
        <f t="shared" si="3352"/>
        <v>0</v>
      </c>
      <c r="EX416" s="1058">
        <f t="shared" si="3353"/>
        <v>0</v>
      </c>
      <c r="EY416" s="1058">
        <f t="shared" si="3354"/>
        <v>0</v>
      </c>
      <c r="EZ416" s="1058">
        <f t="shared" si="3355"/>
        <v>0</v>
      </c>
      <c r="FA416" s="1058">
        <f t="shared" si="3356"/>
        <v>0</v>
      </c>
      <c r="FB416" s="1058">
        <f t="shared" si="3357"/>
        <v>0</v>
      </c>
      <c r="FC416" s="1058">
        <f t="shared" si="3358"/>
        <v>0</v>
      </c>
      <c r="FD416" s="1058">
        <f t="shared" si="3359"/>
        <v>0</v>
      </c>
      <c r="FE416" s="1058">
        <f t="shared" si="3360"/>
        <v>0</v>
      </c>
      <c r="FF416" s="1058">
        <f t="shared" si="3361"/>
        <v>0</v>
      </c>
      <c r="FG416" s="1058">
        <f t="shared" si="3362"/>
        <v>0</v>
      </c>
      <c r="FH416" s="1058">
        <f t="shared" si="3363"/>
        <v>0</v>
      </c>
      <c r="FI416" s="1058">
        <f t="shared" si="3364"/>
        <v>0</v>
      </c>
      <c r="FJ416" s="1058">
        <f t="shared" si="3365"/>
        <v>0</v>
      </c>
      <c r="FK416" s="1058">
        <f t="shared" si="3366"/>
        <v>0</v>
      </c>
      <c r="FL416" s="1058">
        <f t="shared" si="3367"/>
        <v>0</v>
      </c>
      <c r="FM416" s="1058">
        <f t="shared" si="3368"/>
        <v>0</v>
      </c>
      <c r="FN416" s="1058">
        <f t="shared" si="3369"/>
        <v>0</v>
      </c>
      <c r="FO416" s="1059">
        <f t="shared" si="3370"/>
        <v>0</v>
      </c>
      <c r="FP416" s="1058">
        <f t="shared" si="3371"/>
        <v>0</v>
      </c>
      <c r="FQ416" s="1058">
        <f t="shared" si="3372"/>
        <v>0</v>
      </c>
      <c r="FR416" s="1058">
        <f t="shared" si="3373"/>
        <v>0</v>
      </c>
      <c r="FS416" s="1058">
        <f t="shared" si="3374"/>
        <v>0</v>
      </c>
      <c r="FT416" s="1058">
        <f t="shared" si="3375"/>
        <v>0</v>
      </c>
      <c r="FU416" s="1058">
        <f t="shared" si="3376"/>
        <v>0</v>
      </c>
      <c r="FV416" s="1058">
        <f t="shared" si="3377"/>
        <v>0</v>
      </c>
      <c r="FW416" s="1058">
        <f t="shared" si="3378"/>
        <v>0</v>
      </c>
      <c r="FX416" s="1058">
        <f t="shared" si="3379"/>
        <v>0</v>
      </c>
      <c r="FY416" s="1058">
        <f t="shared" si="3380"/>
        <v>0</v>
      </c>
      <c r="FZ416" s="1058">
        <f t="shared" si="3381"/>
        <v>0</v>
      </c>
      <c r="GA416" s="1058">
        <f t="shared" si="3382"/>
        <v>0</v>
      </c>
      <c r="GB416" s="1058">
        <f t="shared" si="3383"/>
        <v>0</v>
      </c>
      <c r="GC416" s="1058">
        <f t="shared" si="3384"/>
        <v>0</v>
      </c>
      <c r="GE416" s="1058">
        <v>0</v>
      </c>
      <c r="GF416" s="1058">
        <v>0</v>
      </c>
      <c r="GG416" s="424"/>
      <c r="GH416" s="424"/>
      <c r="GI416" s="424"/>
      <c r="GJ416" s="424"/>
      <c r="GL416" s="559"/>
      <c r="GM416" s="559"/>
      <c r="GN416" s="9"/>
      <c r="GO416" s="17"/>
      <c r="GP416" s="17"/>
      <c r="GQ416" s="406"/>
      <c r="GR416" s="406"/>
    </row>
    <row r="417" spans="1:200" ht="24.75" customHeight="1" x14ac:dyDescent="0.45">
      <c r="A417" s="424"/>
      <c r="B417" s="957"/>
      <c r="C417" s="958"/>
      <c r="D417" s="867"/>
      <c r="E417" s="612"/>
      <c r="F417" s="612"/>
      <c r="G417" s="606"/>
      <c r="H417" s="606"/>
      <c r="I417" s="606"/>
      <c r="J417" s="747"/>
      <c r="K417" s="606"/>
      <c r="L417" s="71"/>
      <c r="M417" s="608"/>
      <c r="N417" s="70"/>
      <c r="O417" s="852"/>
      <c r="P417" s="866"/>
      <c r="Q417" s="852"/>
      <c r="R417" s="866"/>
      <c r="S417" s="852"/>
      <c r="T417" s="866"/>
      <c r="U417" s="867"/>
      <c r="V417" s="866"/>
      <c r="W417" s="867"/>
      <c r="X417" s="852"/>
      <c r="Y417" s="852"/>
      <c r="Z417" s="866"/>
      <c r="AA417" s="867"/>
      <c r="AB417" s="866"/>
      <c r="AC417" s="852"/>
      <c r="AD417" s="866"/>
      <c r="AE417" s="855"/>
      <c r="AF417" s="866"/>
      <c r="AG417" s="867"/>
      <c r="AH417" s="866"/>
      <c r="AI417" s="867"/>
      <c r="AJ417" s="866"/>
      <c r="AK417" s="867"/>
      <c r="AL417" s="866"/>
      <c r="AM417" s="852"/>
      <c r="AN417" s="866"/>
      <c r="AO417" s="867"/>
      <c r="AP417" s="866"/>
      <c r="AQ417" s="852"/>
      <c r="AR417" s="866"/>
      <c r="AS417" s="852"/>
      <c r="AT417" s="866"/>
      <c r="AU417" s="867"/>
      <c r="AV417" s="866"/>
      <c r="AW417" s="867"/>
      <c r="AX417" s="866"/>
      <c r="AY417" s="867"/>
      <c r="AZ417" s="866"/>
      <c r="BA417" s="867"/>
      <c r="BB417" s="866"/>
      <c r="BC417" s="867"/>
      <c r="BD417" s="866"/>
      <c r="BE417" s="867"/>
      <c r="BF417" s="867"/>
      <c r="BG417" s="867"/>
      <c r="BH417" s="84"/>
      <c r="BI417" s="424"/>
      <c r="BJ417" s="424"/>
      <c r="BK417" s="424"/>
      <c r="BL417" s="424"/>
      <c r="BM417" s="424"/>
      <c r="BN417" s="957"/>
      <c r="BO417" s="958"/>
      <c r="BP417" s="867"/>
      <c r="BQ417" s="612"/>
      <c r="BR417" s="612"/>
      <c r="BS417" s="606"/>
      <c r="BT417" s="606"/>
      <c r="BU417" s="606"/>
      <c r="BV417" s="747"/>
      <c r="BW417" s="749"/>
      <c r="BX417" s="71"/>
      <c r="BY417" s="608"/>
      <c r="BZ417" s="70"/>
      <c r="CA417" s="767"/>
      <c r="CB417" s="796"/>
      <c r="CC417" s="767"/>
      <c r="CD417" s="796"/>
      <c r="CE417" s="767"/>
      <c r="CF417" s="780"/>
      <c r="CG417" s="612"/>
      <c r="CH417" s="780"/>
      <c r="CI417" s="612"/>
      <c r="CJ417" s="612"/>
      <c r="CK417" s="767"/>
      <c r="CL417" s="780"/>
      <c r="CM417" s="612"/>
      <c r="CN417" s="780"/>
      <c r="CO417" s="767"/>
      <c r="CP417" s="780"/>
      <c r="CQ417" s="770"/>
      <c r="CR417" s="780"/>
      <c r="CS417" s="612"/>
      <c r="CT417" s="780"/>
      <c r="CU417" s="612"/>
      <c r="CV417" s="780"/>
      <c r="CW417" s="612"/>
      <c r="CX417" s="780"/>
      <c r="CY417" s="767"/>
      <c r="CZ417" s="780"/>
      <c r="DA417" s="612"/>
      <c r="DB417" s="780"/>
      <c r="DC417" s="767"/>
      <c r="DD417" s="780"/>
      <c r="DE417" s="612"/>
      <c r="DF417" s="780"/>
      <c r="DG417" s="612"/>
      <c r="DH417" s="780"/>
      <c r="DI417" s="612"/>
      <c r="DJ417" s="780"/>
      <c r="DK417" s="612"/>
      <c r="DL417" s="780"/>
      <c r="DM417" s="612"/>
      <c r="DN417" s="780"/>
      <c r="DO417" s="612"/>
      <c r="DP417" s="780"/>
      <c r="DQ417" s="612"/>
      <c r="DR417" s="612"/>
      <c r="DS417" s="612"/>
      <c r="DT417" s="84"/>
      <c r="DU417" s="424"/>
      <c r="DV417" s="424"/>
      <c r="DW417" s="424"/>
      <c r="DX417" s="424"/>
      <c r="DY417" s="424"/>
      <c r="DZ417" s="971"/>
      <c r="EA417" s="972"/>
      <c r="EB417" s="611"/>
      <c r="EC417" s="424"/>
      <c r="ED417" s="424"/>
      <c r="EE417" s="424"/>
      <c r="EF417" s="424"/>
      <c r="EG417" s="424"/>
      <c r="EH417" s="424"/>
      <c r="EI417" s="424"/>
      <c r="EJ417" s="429">
        <f t="shared" si="3339"/>
        <v>0</v>
      </c>
      <c r="EK417" s="429">
        <f t="shared" si="3340"/>
        <v>0</v>
      </c>
      <c r="EL417" s="429">
        <f t="shared" si="3341"/>
        <v>0</v>
      </c>
      <c r="EM417" s="1058">
        <f t="shared" si="3342"/>
        <v>0</v>
      </c>
      <c r="EN417" s="1058">
        <f t="shared" si="3343"/>
        <v>0</v>
      </c>
      <c r="EO417" s="1058">
        <f t="shared" si="3344"/>
        <v>0</v>
      </c>
      <c r="EP417" s="1058">
        <f t="shared" si="3345"/>
        <v>0</v>
      </c>
      <c r="EQ417" s="1058">
        <f t="shared" si="3346"/>
        <v>0</v>
      </c>
      <c r="ER417" s="1058">
        <f t="shared" si="3347"/>
        <v>0</v>
      </c>
      <c r="ES417" s="1058">
        <f t="shared" si="3348"/>
        <v>0</v>
      </c>
      <c r="ET417" s="1058">
        <f t="shared" si="3349"/>
        <v>0</v>
      </c>
      <c r="EU417" s="1058">
        <f t="shared" si="3350"/>
        <v>0</v>
      </c>
      <c r="EV417" s="1058">
        <f t="shared" si="3351"/>
        <v>0</v>
      </c>
      <c r="EW417" s="1058">
        <f t="shared" si="3352"/>
        <v>0</v>
      </c>
      <c r="EX417" s="1058">
        <f t="shared" si="3353"/>
        <v>0</v>
      </c>
      <c r="EY417" s="1058">
        <f t="shared" si="3354"/>
        <v>0</v>
      </c>
      <c r="EZ417" s="1058">
        <f t="shared" si="3355"/>
        <v>0</v>
      </c>
      <c r="FA417" s="1058">
        <f t="shared" si="3356"/>
        <v>0</v>
      </c>
      <c r="FB417" s="1058">
        <f t="shared" si="3357"/>
        <v>0</v>
      </c>
      <c r="FC417" s="1058">
        <f t="shared" si="3358"/>
        <v>0</v>
      </c>
      <c r="FD417" s="1058">
        <f t="shared" si="3359"/>
        <v>0</v>
      </c>
      <c r="FE417" s="1058">
        <f t="shared" si="3360"/>
        <v>0</v>
      </c>
      <c r="FF417" s="1058">
        <f t="shared" si="3361"/>
        <v>0</v>
      </c>
      <c r="FG417" s="1058">
        <f t="shared" si="3362"/>
        <v>0</v>
      </c>
      <c r="FH417" s="1058">
        <f t="shared" si="3363"/>
        <v>0</v>
      </c>
      <c r="FI417" s="1058">
        <f t="shared" si="3364"/>
        <v>0</v>
      </c>
      <c r="FJ417" s="1058">
        <f t="shared" si="3365"/>
        <v>0</v>
      </c>
      <c r="FK417" s="1058">
        <f t="shared" si="3366"/>
        <v>0</v>
      </c>
      <c r="FL417" s="1058">
        <f t="shared" si="3367"/>
        <v>0</v>
      </c>
      <c r="FM417" s="1058">
        <f t="shared" si="3368"/>
        <v>0</v>
      </c>
      <c r="FN417" s="1058">
        <f t="shared" si="3369"/>
        <v>0</v>
      </c>
      <c r="FO417" s="1059">
        <f t="shared" si="3370"/>
        <v>0</v>
      </c>
      <c r="FP417" s="1058">
        <f t="shared" si="3371"/>
        <v>0</v>
      </c>
      <c r="FQ417" s="1058">
        <f t="shared" si="3372"/>
        <v>0</v>
      </c>
      <c r="FR417" s="1058">
        <f t="shared" si="3373"/>
        <v>0</v>
      </c>
      <c r="FS417" s="1058">
        <f t="shared" si="3374"/>
        <v>0</v>
      </c>
      <c r="FT417" s="1058">
        <f t="shared" si="3375"/>
        <v>0</v>
      </c>
      <c r="FU417" s="1058">
        <f t="shared" si="3376"/>
        <v>0</v>
      </c>
      <c r="FV417" s="1058">
        <f t="shared" si="3377"/>
        <v>0</v>
      </c>
      <c r="FW417" s="1058">
        <f t="shared" si="3378"/>
        <v>0</v>
      </c>
      <c r="FX417" s="1058">
        <f t="shared" si="3379"/>
        <v>0</v>
      </c>
      <c r="FY417" s="1058">
        <f t="shared" si="3380"/>
        <v>0</v>
      </c>
      <c r="FZ417" s="1058">
        <f t="shared" si="3381"/>
        <v>0</v>
      </c>
      <c r="GA417" s="1058">
        <f t="shared" si="3382"/>
        <v>0</v>
      </c>
      <c r="GB417" s="1058">
        <f t="shared" si="3383"/>
        <v>0</v>
      </c>
      <c r="GC417" s="1058">
        <f t="shared" si="3384"/>
        <v>0</v>
      </c>
      <c r="GE417" s="1058">
        <v>0</v>
      </c>
      <c r="GF417" s="1058">
        <v>0</v>
      </c>
      <c r="GG417" s="424"/>
      <c r="GH417" s="424"/>
      <c r="GI417" s="424"/>
      <c r="GJ417" s="424"/>
      <c r="GL417" s="559"/>
      <c r="GM417" s="559"/>
      <c r="GN417" s="9"/>
      <c r="GO417" s="17"/>
      <c r="GP417" s="17"/>
      <c r="GQ417" s="406"/>
      <c r="GR417" s="406"/>
    </row>
    <row r="418" spans="1:200" ht="24.75" customHeight="1" x14ac:dyDescent="0.45">
      <c r="A418" s="424">
        <v>29</v>
      </c>
      <c r="B418" s="974" t="s">
        <v>678</v>
      </c>
      <c r="C418" s="975" t="s">
        <v>660</v>
      </c>
      <c r="D418" s="927">
        <v>1</v>
      </c>
      <c r="E418" s="424"/>
      <c r="F418" s="424"/>
      <c r="G418" s="424"/>
      <c r="H418" s="424"/>
      <c r="I418" s="424"/>
      <c r="J418" s="541"/>
      <c r="K418" s="424"/>
      <c r="L418" s="425">
        <f t="shared" ref="L418:N418" si="3548">SUM(L419:L430)</f>
        <v>126</v>
      </c>
      <c r="M418" s="425">
        <f t="shared" si="3548"/>
        <v>94</v>
      </c>
      <c r="N418" s="425">
        <f t="shared" si="3548"/>
        <v>0</v>
      </c>
      <c r="O418" s="765">
        <f>SUM(O419:O430)</f>
        <v>0</v>
      </c>
      <c r="P418" s="766">
        <f t="shared" ref="P418" si="3549">SUM(P419:P430)</f>
        <v>48</v>
      </c>
      <c r="Q418" s="765">
        <f t="shared" ref="Q418" si="3550">SUM(Q419:Q430)</f>
        <v>72</v>
      </c>
      <c r="R418" s="766">
        <f t="shared" ref="R418" si="3551">SUM(R419:R430)</f>
        <v>46</v>
      </c>
      <c r="S418" s="765">
        <f t="shared" ref="S418" si="3552">SUM(S419:S430)</f>
        <v>92</v>
      </c>
      <c r="T418" s="766">
        <f t="shared" ref="T418" si="3553">SUM(T419:T430)</f>
        <v>0</v>
      </c>
      <c r="U418" s="766">
        <f t="shared" ref="U418" si="3554">SUM(U419:U430)</f>
        <v>0</v>
      </c>
      <c r="V418" s="766">
        <f t="shared" ref="V418" si="3555">SUM(V419:V430)</f>
        <v>0</v>
      </c>
      <c r="W418" s="766">
        <f t="shared" ref="W418" si="3556">SUM(W419:W430)</f>
        <v>0</v>
      </c>
      <c r="X418" s="765">
        <f t="shared" ref="X418" si="3557">SUM(X419:X430)</f>
        <v>0</v>
      </c>
      <c r="Y418" s="765">
        <f t="shared" ref="Y418" si="3558">SUM(Y419:Y430)</f>
        <v>33</v>
      </c>
      <c r="Z418" s="766">
        <f t="shared" ref="Z418" si="3559">SUM(Z419:Z430)</f>
        <v>0</v>
      </c>
      <c r="AA418" s="766">
        <f t="shared" ref="AA418" si="3560">SUM(AA419:AA430)</f>
        <v>0</v>
      </c>
      <c r="AB418" s="766">
        <f t="shared" ref="AB418" si="3561">SUM(AB419:AB430)</f>
        <v>17</v>
      </c>
      <c r="AC418" s="765">
        <f t="shared" ref="AC418" si="3562">SUM(AC419:AC430)</f>
        <v>170</v>
      </c>
      <c r="AD418" s="766">
        <f t="shared" ref="AD418" si="3563">SUM(AD419:AD430)</f>
        <v>1</v>
      </c>
      <c r="AE418" s="765">
        <f t="shared" ref="AE418" si="3564">SUM(AE419:AE430)</f>
        <v>75</v>
      </c>
      <c r="AF418" s="766">
        <f t="shared" ref="AF418" si="3565">SUM(AF419:AF430)</f>
        <v>0</v>
      </c>
      <c r="AG418" s="766">
        <f t="shared" ref="AG418" si="3566">SUM(AG419:AG430)</f>
        <v>0</v>
      </c>
      <c r="AH418" s="766">
        <f t="shared" ref="AH418" si="3567">SUM(AH419:AH430)</f>
        <v>0</v>
      </c>
      <c r="AI418" s="766">
        <f t="shared" ref="AI418" si="3568">SUM(AI419:AI430)</f>
        <v>0</v>
      </c>
      <c r="AJ418" s="766">
        <f t="shared" ref="AJ418" si="3569">SUM(AJ419:AJ430)</f>
        <v>2</v>
      </c>
      <c r="AK418" s="766">
        <f t="shared" ref="AK418" si="3570">SUM(AK419:AK430)</f>
        <v>56</v>
      </c>
      <c r="AL418" s="766">
        <f t="shared" ref="AL418" si="3571">SUM(AL419:AL430)</f>
        <v>0</v>
      </c>
      <c r="AM418" s="765">
        <f t="shared" ref="AM418" si="3572">SUM(AM419:AM430)</f>
        <v>0</v>
      </c>
      <c r="AN418" s="766">
        <f t="shared" ref="AN418" si="3573">SUM(AN419:AN430)</f>
        <v>0</v>
      </c>
      <c r="AO418" s="766">
        <f t="shared" ref="AO418" si="3574">SUM(AO419:AO430)</f>
        <v>0</v>
      </c>
      <c r="AP418" s="766">
        <f t="shared" ref="AP418" si="3575">SUM(AP419:AP430)</f>
        <v>0</v>
      </c>
      <c r="AQ418" s="765">
        <f t="shared" ref="AQ418" si="3576">SUM(AQ419:AQ430)</f>
        <v>0</v>
      </c>
      <c r="AR418" s="766">
        <f t="shared" ref="AR418" si="3577">SUM(AR419:AR430)</f>
        <v>2</v>
      </c>
      <c r="AS418" s="765">
        <f t="shared" ref="AS418" si="3578">SUM(AS419:AS430)</f>
        <v>24</v>
      </c>
      <c r="AT418" s="766">
        <f t="shared" ref="AT418" si="3579">SUM(AT419:AT430)</f>
        <v>0</v>
      </c>
      <c r="AU418" s="766">
        <f t="shared" ref="AU418" si="3580">SUM(AU419:AU430)</f>
        <v>0</v>
      </c>
      <c r="AV418" s="766">
        <f t="shared" ref="AV418" si="3581">SUM(AV419:AV430)</f>
        <v>0</v>
      </c>
      <c r="AW418" s="766">
        <f t="shared" ref="AW418" si="3582">SUM(AW419:AW430)</f>
        <v>0</v>
      </c>
      <c r="AX418" s="766">
        <f t="shared" ref="AX418" si="3583">SUM(AX419:AX430)</f>
        <v>2</v>
      </c>
      <c r="AY418" s="766">
        <f t="shared" ref="AY418" si="3584">SUM(AY419:AY430)</f>
        <v>31</v>
      </c>
      <c r="AZ418" s="766">
        <f t="shared" ref="AZ418" si="3585">SUM(AZ419:AZ430)</f>
        <v>0</v>
      </c>
      <c r="BA418" s="766">
        <f t="shared" ref="BA418" si="3586">SUM(BA419:BA430)</f>
        <v>0</v>
      </c>
      <c r="BB418" s="766">
        <f t="shared" ref="BB418" si="3587">SUM(BB419:BB430)</f>
        <v>0</v>
      </c>
      <c r="BC418" s="766">
        <f t="shared" ref="BC418" si="3588">SUM(BC419:BC430)</f>
        <v>0</v>
      </c>
      <c r="BD418" s="766">
        <f t="shared" ref="BD418" si="3589">SUM(BD419:BD430)</f>
        <v>0</v>
      </c>
      <c r="BE418" s="766">
        <f t="shared" ref="BE418" si="3590">SUM(BE419:BE430)</f>
        <v>0</v>
      </c>
      <c r="BF418" s="766">
        <f>SUM(BF419:BF430)</f>
        <v>553</v>
      </c>
      <c r="BG418" s="766">
        <f>SUM(BG419:BG430)</f>
        <v>219</v>
      </c>
      <c r="BH418" s="425"/>
      <c r="BI418" s="424"/>
      <c r="BJ418" s="49"/>
      <c r="BK418" s="49"/>
      <c r="BL418" s="49"/>
      <c r="BM418" s="424">
        <v>29</v>
      </c>
      <c r="BN418" s="974" t="s">
        <v>678</v>
      </c>
      <c r="BO418" s="975" t="s">
        <v>660</v>
      </c>
      <c r="BP418" s="927">
        <v>1</v>
      </c>
      <c r="BQ418" s="424"/>
      <c r="BR418" s="424"/>
      <c r="BS418" s="424"/>
      <c r="BT418" s="424"/>
      <c r="BU418" s="424"/>
      <c r="BV418" s="541"/>
      <c r="BW418" s="541"/>
      <c r="BX418" s="425">
        <f t="shared" ref="BX418:BZ418" si="3591">SUM(BX419:BX430)</f>
        <v>72</v>
      </c>
      <c r="BY418" s="425">
        <f t="shared" si="3591"/>
        <v>58</v>
      </c>
      <c r="BZ418" s="425">
        <f t="shared" si="3591"/>
        <v>0</v>
      </c>
      <c r="CA418" s="765">
        <f>SUM(CA419:CA430)</f>
        <v>0</v>
      </c>
      <c r="CB418" s="765">
        <f t="shared" ref="CB418" si="3592">SUM(CB419:CB430)</f>
        <v>8</v>
      </c>
      <c r="CC418" s="765">
        <f t="shared" ref="CC418" si="3593">SUM(CC419:CC430)</f>
        <v>16</v>
      </c>
      <c r="CD418" s="765">
        <f t="shared" ref="CD418" si="3594">SUM(CD419:CD430)</f>
        <v>50</v>
      </c>
      <c r="CE418" s="765">
        <f t="shared" ref="CE418" si="3595">SUM(CE419:CE430)</f>
        <v>100</v>
      </c>
      <c r="CF418" s="766">
        <f t="shared" ref="CF418" si="3596">SUM(CF419:CF430)</f>
        <v>0</v>
      </c>
      <c r="CG418" s="766">
        <f t="shared" ref="CG418" si="3597">SUM(CG419:CG430)</f>
        <v>0</v>
      </c>
      <c r="CH418" s="766">
        <f t="shared" ref="CH418" si="3598">SUM(CH419:CH430)</f>
        <v>0</v>
      </c>
      <c r="CI418" s="766">
        <f t="shared" ref="CI418" si="3599">SUM(CI419:CI430)</f>
        <v>0</v>
      </c>
      <c r="CJ418" s="766">
        <f t="shared" ref="CJ418" si="3600">SUM(CJ419:CJ430)</f>
        <v>0</v>
      </c>
      <c r="CK418" s="765">
        <f t="shared" ref="CK418" si="3601">SUM(CK419:CK430)</f>
        <v>7.2</v>
      </c>
      <c r="CL418" s="766">
        <f t="shared" ref="CL418" si="3602">SUM(CL419:CL430)</f>
        <v>0</v>
      </c>
      <c r="CM418" s="766">
        <f t="shared" ref="CM418" si="3603">SUM(CM419:CM430)</f>
        <v>0</v>
      </c>
      <c r="CN418" s="766">
        <f t="shared" ref="CN418" si="3604">SUM(CN419:CN430)</f>
        <v>0</v>
      </c>
      <c r="CO418" s="765">
        <f t="shared" ref="CO418" si="3605">SUM(CO419:CO430)</f>
        <v>0</v>
      </c>
      <c r="CP418" s="766">
        <f t="shared" ref="CP418" si="3606">SUM(CP419:CP430)</f>
        <v>1</v>
      </c>
      <c r="CQ418" s="765">
        <f t="shared" ref="CQ418" si="3607">SUM(CQ419:CQ430)</f>
        <v>75</v>
      </c>
      <c r="CR418" s="766">
        <f t="shared" ref="CR418" si="3608">SUM(CR419:CR430)</f>
        <v>0</v>
      </c>
      <c r="CS418" s="766">
        <f t="shared" ref="CS418" si="3609">SUM(CS419:CS430)</f>
        <v>0</v>
      </c>
      <c r="CT418" s="766">
        <f t="shared" ref="CT418" si="3610">SUM(CT419:CT430)</f>
        <v>0</v>
      </c>
      <c r="CU418" s="766">
        <f t="shared" ref="CU418" si="3611">SUM(CU419:CU430)</f>
        <v>0</v>
      </c>
      <c r="CV418" s="766">
        <f t="shared" ref="CV418" si="3612">SUM(CV419:CV430)</f>
        <v>0</v>
      </c>
      <c r="CW418" s="766">
        <f t="shared" ref="CW418" si="3613">SUM(CW419:CW430)</f>
        <v>0</v>
      </c>
      <c r="CX418" s="766">
        <f t="shared" ref="CX418" si="3614">SUM(CX419:CX430)</f>
        <v>0</v>
      </c>
      <c r="CY418" s="765">
        <f t="shared" ref="CY418" si="3615">SUM(CY419:CY430)</f>
        <v>0</v>
      </c>
      <c r="CZ418" s="766">
        <f t="shared" ref="CZ418" si="3616">SUM(CZ419:CZ430)</f>
        <v>0</v>
      </c>
      <c r="DA418" s="766">
        <f t="shared" ref="DA418" si="3617">SUM(DA419:DA430)</f>
        <v>0</v>
      </c>
      <c r="DB418" s="766">
        <f t="shared" ref="DB418" si="3618">SUM(DB419:DB430)</f>
        <v>0</v>
      </c>
      <c r="DC418" s="765">
        <f t="shared" ref="DC418" si="3619">SUM(DC419:DC430)</f>
        <v>0</v>
      </c>
      <c r="DD418" s="766">
        <f t="shared" ref="DD418" si="3620">SUM(DD419:DD430)</f>
        <v>1</v>
      </c>
      <c r="DE418" s="766">
        <f>SUM(DE419:DE430)</f>
        <v>12</v>
      </c>
      <c r="DF418" s="766">
        <f t="shared" ref="DF418" si="3621">SUM(DF419:DF430)</f>
        <v>0</v>
      </c>
      <c r="DG418" s="766">
        <f t="shared" ref="DG418" si="3622">SUM(DG419:DG430)</f>
        <v>0</v>
      </c>
      <c r="DH418" s="766">
        <f t="shared" ref="DH418" si="3623">SUM(DH419:DH430)</f>
        <v>0</v>
      </c>
      <c r="DI418" s="766">
        <f t="shared" ref="DI418" si="3624">SUM(DI419:DI430)</f>
        <v>0</v>
      </c>
      <c r="DJ418" s="766">
        <f t="shared" ref="DJ418" si="3625">SUM(DJ419:DJ430)</f>
        <v>0</v>
      </c>
      <c r="DK418" s="766">
        <f t="shared" ref="DK418" si="3626">SUM(DK419:DK430)</f>
        <v>0</v>
      </c>
      <c r="DL418" s="766">
        <f t="shared" ref="DL418" si="3627">SUM(DL419:DL430)</f>
        <v>0</v>
      </c>
      <c r="DM418" s="766">
        <f t="shared" ref="DM418" si="3628">SUM(DM419:DM430)</f>
        <v>0</v>
      </c>
      <c r="DN418" s="766">
        <f t="shared" ref="DN418" si="3629">SUM(DN419:DN430)</f>
        <v>0</v>
      </c>
      <c r="DO418" s="766">
        <f>SUM(DO419:DO430)</f>
        <v>0</v>
      </c>
      <c r="DP418" s="766">
        <f t="shared" ref="DP418" si="3630">SUM(DP419:DP430)</f>
        <v>0</v>
      </c>
      <c r="DQ418" s="766">
        <f t="shared" ref="DQ418" si="3631">SUM(DQ419:DQ430)</f>
        <v>0</v>
      </c>
      <c r="DR418" s="766">
        <f>SUM(DR419:DR430)</f>
        <v>210.2</v>
      </c>
      <c r="DS418" s="766">
        <f>SUM(DS419:DS430)</f>
        <v>128</v>
      </c>
      <c r="DT418" s="425"/>
      <c r="DU418" s="424"/>
      <c r="DV418" s="424"/>
      <c r="DW418" s="424"/>
      <c r="DX418" s="424"/>
      <c r="DY418" s="424">
        <v>29</v>
      </c>
      <c r="DZ418" s="974" t="s">
        <v>678</v>
      </c>
      <c r="EA418" s="975" t="s">
        <v>660</v>
      </c>
      <c r="EB418" s="927">
        <v>1</v>
      </c>
      <c r="EC418" s="424"/>
      <c r="ED418" s="424"/>
      <c r="EE418" s="424"/>
      <c r="EF418" s="424"/>
      <c r="EG418" s="424"/>
      <c r="EH418" s="424"/>
      <c r="EI418" s="424"/>
      <c r="EJ418" s="429">
        <f t="shared" si="3339"/>
        <v>198</v>
      </c>
      <c r="EK418" s="429">
        <f t="shared" si="3340"/>
        <v>152</v>
      </c>
      <c r="EL418" s="429">
        <f t="shared" si="3341"/>
        <v>0</v>
      </c>
      <c r="EM418" s="1058">
        <f t="shared" si="3342"/>
        <v>0</v>
      </c>
      <c r="EN418" s="1058">
        <f t="shared" si="3343"/>
        <v>56</v>
      </c>
      <c r="EO418" s="1058">
        <f t="shared" si="3344"/>
        <v>88</v>
      </c>
      <c r="EP418" s="1058">
        <f t="shared" si="3345"/>
        <v>96</v>
      </c>
      <c r="EQ418" s="1058">
        <f t="shared" si="3346"/>
        <v>192</v>
      </c>
      <c r="ER418" s="1058">
        <f t="shared" si="3347"/>
        <v>0</v>
      </c>
      <c r="ES418" s="1058">
        <f t="shared" si="3348"/>
        <v>0</v>
      </c>
      <c r="ET418" s="1058">
        <f t="shared" si="3349"/>
        <v>0</v>
      </c>
      <c r="EU418" s="1058">
        <f t="shared" si="3350"/>
        <v>0</v>
      </c>
      <c r="EV418" s="1058">
        <f t="shared" si="3351"/>
        <v>0</v>
      </c>
      <c r="EW418" s="1058">
        <f t="shared" si="3352"/>
        <v>40.200000000000003</v>
      </c>
      <c r="EX418" s="1058">
        <f t="shared" si="3353"/>
        <v>0</v>
      </c>
      <c r="EY418" s="1058">
        <f t="shared" si="3354"/>
        <v>0</v>
      </c>
      <c r="EZ418" s="1058">
        <f t="shared" si="3355"/>
        <v>17</v>
      </c>
      <c r="FA418" s="1058">
        <f t="shared" si="3356"/>
        <v>170</v>
      </c>
      <c r="FB418" s="1058">
        <f t="shared" si="3357"/>
        <v>2</v>
      </c>
      <c r="FC418" s="1058">
        <f t="shared" si="3358"/>
        <v>150</v>
      </c>
      <c r="FD418" s="1058">
        <f t="shared" si="3359"/>
        <v>0</v>
      </c>
      <c r="FE418" s="1058">
        <f t="shared" si="3360"/>
        <v>0</v>
      </c>
      <c r="FF418" s="1058">
        <f t="shared" si="3361"/>
        <v>0</v>
      </c>
      <c r="FG418" s="1058">
        <f t="shared" si="3362"/>
        <v>0</v>
      </c>
      <c r="FH418" s="1058">
        <f t="shared" si="3363"/>
        <v>2</v>
      </c>
      <c r="FI418" s="1058">
        <f t="shared" si="3364"/>
        <v>56</v>
      </c>
      <c r="FJ418" s="1058">
        <f t="shared" si="3365"/>
        <v>0</v>
      </c>
      <c r="FK418" s="1058">
        <f t="shared" si="3366"/>
        <v>0</v>
      </c>
      <c r="FL418" s="1058">
        <f t="shared" si="3367"/>
        <v>0</v>
      </c>
      <c r="FM418" s="1058">
        <f t="shared" si="3368"/>
        <v>0</v>
      </c>
      <c r="FN418" s="1058">
        <f t="shared" si="3369"/>
        <v>0</v>
      </c>
      <c r="FO418" s="1059">
        <f t="shared" si="3370"/>
        <v>0</v>
      </c>
      <c r="FP418" s="1058">
        <f t="shared" si="3371"/>
        <v>3</v>
      </c>
      <c r="FQ418" s="1058">
        <f t="shared" si="3372"/>
        <v>36</v>
      </c>
      <c r="FR418" s="1058">
        <f t="shared" si="3373"/>
        <v>0</v>
      </c>
      <c r="FS418" s="1058">
        <f t="shared" si="3374"/>
        <v>0</v>
      </c>
      <c r="FT418" s="1058">
        <f t="shared" si="3375"/>
        <v>0</v>
      </c>
      <c r="FU418" s="1058">
        <f t="shared" si="3376"/>
        <v>0</v>
      </c>
      <c r="FV418" s="1058">
        <f t="shared" si="3377"/>
        <v>2</v>
      </c>
      <c r="FW418" s="1058">
        <f t="shared" si="3378"/>
        <v>31</v>
      </c>
      <c r="FX418" s="1058">
        <f t="shared" si="3379"/>
        <v>0</v>
      </c>
      <c r="FY418" s="1058">
        <f t="shared" si="3380"/>
        <v>0</v>
      </c>
      <c r="FZ418" s="1058">
        <f t="shared" si="3381"/>
        <v>0</v>
      </c>
      <c r="GA418" s="1058">
        <f t="shared" si="3382"/>
        <v>0</v>
      </c>
      <c r="GB418" s="1058">
        <f t="shared" si="3383"/>
        <v>0</v>
      </c>
      <c r="GC418" s="1058">
        <f t="shared" si="3384"/>
        <v>0</v>
      </c>
      <c r="GE418" s="1058">
        <v>763.2</v>
      </c>
      <c r="GF418" s="1058">
        <v>347</v>
      </c>
      <c r="GG418" s="424"/>
      <c r="GH418" s="424"/>
      <c r="GI418" s="424"/>
      <c r="GJ418" s="424"/>
      <c r="GL418" s="559">
        <v>650</v>
      </c>
      <c r="GM418" s="559">
        <v>150</v>
      </c>
      <c r="GN418" s="470" t="s">
        <v>678</v>
      </c>
      <c r="GO418" s="463" t="s">
        <v>660</v>
      </c>
      <c r="GP418" s="463">
        <v>1</v>
      </c>
      <c r="GQ418" s="406"/>
      <c r="GR418" s="406"/>
    </row>
    <row r="419" spans="1:200" ht="24.75" customHeight="1" x14ac:dyDescent="0.45">
      <c r="A419" s="424"/>
      <c r="B419" s="978" t="s">
        <v>344</v>
      </c>
      <c r="C419" s="979" t="s">
        <v>183</v>
      </c>
      <c r="D419" s="940" t="s">
        <v>51</v>
      </c>
      <c r="E419" s="646" t="s">
        <v>233</v>
      </c>
      <c r="F419" s="646" t="s">
        <v>242</v>
      </c>
      <c r="G419" s="647">
        <v>11</v>
      </c>
      <c r="H419" s="646">
        <v>42</v>
      </c>
      <c r="I419" s="646">
        <v>1</v>
      </c>
      <c r="J419" s="660">
        <v>2</v>
      </c>
      <c r="K419" s="646">
        <f>SUM(J419)*2</f>
        <v>4</v>
      </c>
      <c r="L419" s="645">
        <v>28</v>
      </c>
      <c r="M419" s="648">
        <f>SUM(N419+P419+R419+T419+V419)</f>
        <v>26</v>
      </c>
      <c r="N419" s="649"/>
      <c r="O419" s="852"/>
      <c r="P419" s="879"/>
      <c r="Q419" s="852">
        <f>P419*J419</f>
        <v>0</v>
      </c>
      <c r="R419" s="879">
        <v>26</v>
      </c>
      <c r="S419" s="852">
        <f t="shared" ref="S419" si="3632">SUM(R419)*J419</f>
        <v>52</v>
      </c>
      <c r="T419" s="879"/>
      <c r="U419" s="880">
        <f t="shared" ref="U419" si="3633">SUM(T419)*K419</f>
        <v>0</v>
      </c>
      <c r="V419" s="879"/>
      <c r="W419" s="880">
        <f t="shared" ref="W419" si="3634">SUM(V419)*J419*5</f>
        <v>0</v>
      </c>
      <c r="X419" s="880">
        <f t="shared" ref="X419" si="3635">SUM(J419*AX419*2+K419*AZ419*2)</f>
        <v>0</v>
      </c>
      <c r="Y419" s="852">
        <f t="shared" ref="Y419" si="3636">SUM(L419*15/100*J419)</f>
        <v>8.4</v>
      </c>
      <c r="Z419" s="879"/>
      <c r="AA419" s="880"/>
      <c r="AB419" s="879"/>
      <c r="AC419" s="852">
        <f t="shared" ref="AC419" si="3637">SUM(AB419)*3*H419/5</f>
        <v>0</v>
      </c>
      <c r="AD419" s="879"/>
      <c r="AE419" s="855">
        <f t="shared" ref="AE419" si="3638">SUM(AD419*H419*(30+4))</f>
        <v>0</v>
      </c>
      <c r="AF419" s="879"/>
      <c r="AG419" s="880">
        <f t="shared" ref="AG419" si="3639">SUM(AF419*H419*3)</f>
        <v>0</v>
      </c>
      <c r="AH419" s="879"/>
      <c r="AI419" s="880">
        <f t="shared" ref="AI419" si="3640">SUM(AH419*H419/3)</f>
        <v>0</v>
      </c>
      <c r="AJ419" s="879">
        <v>1</v>
      </c>
      <c r="AK419" s="880">
        <f t="shared" ref="AK419" si="3641">SUM(AJ419*H419*2/3)</f>
        <v>28</v>
      </c>
      <c r="AL419" s="879"/>
      <c r="AM419" s="852">
        <f>SUM(AL419*H419*2)</f>
        <v>0</v>
      </c>
      <c r="AN419" s="879"/>
      <c r="AO419" s="880">
        <f>SUM(AN419*J419*2)</f>
        <v>0</v>
      </c>
      <c r="AP419" s="879"/>
      <c r="AQ419" s="852">
        <f t="shared" ref="AQ419" si="3642">SUM(AP419*H419*2)</f>
        <v>0</v>
      </c>
      <c r="AR419" s="879">
        <v>1</v>
      </c>
      <c r="AS419" s="852">
        <f t="shared" ref="AS419:AS420" si="3643">AR419*J419*6</f>
        <v>12</v>
      </c>
      <c r="AT419" s="879"/>
      <c r="AU419" s="880">
        <f t="shared" ref="AU419:AU424" si="3644">AT419*H419/3</f>
        <v>0</v>
      </c>
      <c r="AV419" s="879"/>
      <c r="AW419" s="880">
        <f t="shared" ref="AW419" si="3645">SUM(J419*AV419*6)</f>
        <v>0</v>
      </c>
      <c r="AX419" s="879"/>
      <c r="AY419" s="880">
        <f t="shared" ref="AY419" si="3646">SUM(J419*AX419*8)</f>
        <v>0</v>
      </c>
      <c r="AZ419" s="879"/>
      <c r="BA419" s="880">
        <f t="shared" ref="BA419" si="3647">SUM(AZ419*K419*5*6)</f>
        <v>0</v>
      </c>
      <c r="BB419" s="879"/>
      <c r="BC419" s="880">
        <f t="shared" ref="BC419" si="3648">SUM(BB419*K419*4*6)</f>
        <v>0</v>
      </c>
      <c r="BD419" s="879"/>
      <c r="BE419" s="880">
        <f t="shared" ref="BE419" si="3649">SUM(BD419*50)</f>
        <v>0</v>
      </c>
      <c r="BF419" s="880">
        <f t="shared" ref="BF419:BF424" si="3650">O419+Q419+S419+U419+W419+X419+Y419+AA419+AC419+AE419+AG419+AI419+AK419+AM419+AO419+AQ419+AS419+AU419+AW419+AY419+BA419+BC419+BE419</f>
        <v>100.4</v>
      </c>
      <c r="BG419" s="880">
        <f t="shared" ref="BG419:BG424" si="3651">BC419+BA419+AY419+AW419+AS419+AQ419+X419+W419+U419+S419+Q419+O419</f>
        <v>64</v>
      </c>
      <c r="BH419" s="84"/>
      <c r="BI419" s="424"/>
      <c r="BJ419" s="424"/>
      <c r="BK419" s="424"/>
      <c r="BL419" s="424"/>
      <c r="BM419" s="424"/>
      <c r="BN419" s="1025" t="s">
        <v>155</v>
      </c>
      <c r="BO419" s="1026" t="s">
        <v>183</v>
      </c>
      <c r="BP419" s="1011" t="s">
        <v>24</v>
      </c>
      <c r="BQ419" s="381" t="s">
        <v>323</v>
      </c>
      <c r="BR419" s="381" t="s">
        <v>383</v>
      </c>
      <c r="BS419" s="382">
        <v>8</v>
      </c>
      <c r="BT419" s="381">
        <v>48</v>
      </c>
      <c r="BU419" s="381">
        <v>2</v>
      </c>
      <c r="BV419" s="563">
        <v>2</v>
      </c>
      <c r="BW419" s="563">
        <f>SUM(BV419)*2</f>
        <v>4</v>
      </c>
      <c r="BX419" s="383">
        <v>30</v>
      </c>
      <c r="BY419" s="384">
        <f t="shared" ref="BY419:BY421" si="3652">SUM(BZ419+CB419+CD419+CF419+CH419)</f>
        <v>28</v>
      </c>
      <c r="BZ419" s="379"/>
      <c r="CA419" s="774"/>
      <c r="CB419" s="808"/>
      <c r="CC419" s="774">
        <f t="shared" ref="CC419" si="3653">CB419*BV419</f>
        <v>0</v>
      </c>
      <c r="CD419" s="808">
        <v>28</v>
      </c>
      <c r="CE419" s="774">
        <f t="shared" ref="CE419:CE420" si="3654">SUM(CD419)*BV419</f>
        <v>56</v>
      </c>
      <c r="CF419" s="818"/>
      <c r="CG419" s="804">
        <f t="shared" ref="CG419:CG420" si="3655">SUM(CF419)*BW419</f>
        <v>0</v>
      </c>
      <c r="CH419" s="818"/>
      <c r="CI419" s="804">
        <f t="shared" ref="CI419" si="3656">SUM(CH419)*BV419*5</f>
        <v>0</v>
      </c>
      <c r="CJ419" s="804">
        <f t="shared" ref="CJ419" si="3657">SUM(BV419*DJ419*2+BW419*DL419*2)</f>
        <v>0</v>
      </c>
      <c r="CK419" s="774">
        <f t="shared" ref="CK419" si="3658">BX419*BV419*0.05</f>
        <v>3</v>
      </c>
      <c r="CL419" s="818"/>
      <c r="CM419" s="804"/>
      <c r="CN419" s="818"/>
      <c r="CO419" s="774">
        <f t="shared" ref="CO419:CO420" si="3659">SUM(CN419)*3*BT419/5</f>
        <v>0</v>
      </c>
      <c r="CP419" s="818"/>
      <c r="CQ419" s="777">
        <f t="shared" ref="CQ419:CQ420" si="3660">SUM(CP419*BT419*(30+4))</f>
        <v>0</v>
      </c>
      <c r="CR419" s="818"/>
      <c r="CS419" s="804">
        <f t="shared" ref="CS419:CS421" si="3661">SUM(CR419*BT419*3)</f>
        <v>0</v>
      </c>
      <c r="CT419" s="818"/>
      <c r="CU419" s="804">
        <f t="shared" ref="CU419:CU421" si="3662">SUM(CT419*BT419/3)</f>
        <v>0</v>
      </c>
      <c r="CV419" s="818"/>
      <c r="CW419" s="804">
        <f t="shared" ref="CW419:CW420" si="3663">SUM(CV419*BT419*2/3)</f>
        <v>0</v>
      </c>
      <c r="CX419" s="818"/>
      <c r="CY419" s="774">
        <f t="shared" ref="CY419" si="3664">SUM(CX419*BT419*2)</f>
        <v>0</v>
      </c>
      <c r="CZ419" s="818"/>
      <c r="DA419" s="804">
        <f>SUM(CZ419*BV419*2)</f>
        <v>0</v>
      </c>
      <c r="DB419" s="818"/>
      <c r="DC419" s="774">
        <f t="shared" ref="DC419" si="3665">SUM(DB419*BT419*2)</f>
        <v>0</v>
      </c>
      <c r="DD419" s="818">
        <v>1</v>
      </c>
      <c r="DE419" s="804">
        <f>DD419*BV419*6</f>
        <v>12</v>
      </c>
      <c r="DF419" s="819"/>
      <c r="DG419" s="804">
        <f t="shared" ref="DG419:DG421" si="3666">DF419*BT419/3</f>
        <v>0</v>
      </c>
      <c r="DH419" s="818"/>
      <c r="DI419" s="804">
        <f>SUM(BV419*DH419*6)</f>
        <v>0</v>
      </c>
      <c r="DJ419" s="818"/>
      <c r="DK419" s="804">
        <f>SUM(BV419*DJ419*8)</f>
        <v>0</v>
      </c>
      <c r="DL419" s="818"/>
      <c r="DM419" s="804">
        <f t="shared" ref="DM419" si="3667">SUM(DL419*BW419*5*6)</f>
        <v>0</v>
      </c>
      <c r="DN419" s="818"/>
      <c r="DO419" s="804">
        <f t="shared" ref="DO419" si="3668">SUM(DN419*BW419*4*6)</f>
        <v>0</v>
      </c>
      <c r="DP419" s="818"/>
      <c r="DQ419" s="804">
        <f t="shared" ref="DQ419:DQ421" si="3669">SUM(DP419*50)</f>
        <v>0</v>
      </c>
      <c r="DR419" s="804">
        <f t="shared" ref="DR419:DR421" si="3670">CA419+CC419+CE419+CG419+CI419+CJ419+CK419+CM419+CO419+CQ419+CS419+CU419+CW419+CY419+DA419+DC419+DE419+DG419+DI419+DK419+DM419+DO419+DQ419</f>
        <v>71</v>
      </c>
      <c r="DS419" s="804">
        <f t="shared" ref="DS419:DS421" si="3671">DO419+DM419+DK419+DI419+DE419+DC419+CJ419+CI419+CG419+CE419+CC419+CA419</f>
        <v>68</v>
      </c>
      <c r="DT419" s="84"/>
      <c r="DU419" s="424"/>
      <c r="DV419" s="424"/>
      <c r="DW419" s="424"/>
      <c r="DX419" s="424"/>
      <c r="DY419" s="424"/>
      <c r="DZ419" s="971"/>
      <c r="EA419" s="972"/>
      <c r="EB419" s="611"/>
      <c r="EC419" s="424"/>
      <c r="ED419" s="424"/>
      <c r="EE419" s="424"/>
      <c r="EF419" s="424"/>
      <c r="EG419" s="424"/>
      <c r="EH419" s="424"/>
      <c r="EI419" s="424"/>
      <c r="EJ419" s="429">
        <f t="shared" si="3339"/>
        <v>58</v>
      </c>
      <c r="EK419" s="429">
        <f t="shared" si="3340"/>
        <v>54</v>
      </c>
      <c r="EL419" s="429">
        <f t="shared" si="3341"/>
        <v>0</v>
      </c>
      <c r="EM419" s="1058">
        <f t="shared" si="3342"/>
        <v>0</v>
      </c>
      <c r="EN419" s="1058">
        <f t="shared" si="3343"/>
        <v>0</v>
      </c>
      <c r="EO419" s="1058">
        <f t="shared" si="3344"/>
        <v>0</v>
      </c>
      <c r="EP419" s="1058">
        <f t="shared" si="3345"/>
        <v>54</v>
      </c>
      <c r="EQ419" s="1058">
        <f t="shared" si="3346"/>
        <v>108</v>
      </c>
      <c r="ER419" s="1058">
        <f t="shared" si="3347"/>
        <v>0</v>
      </c>
      <c r="ES419" s="1058">
        <f t="shared" si="3348"/>
        <v>0</v>
      </c>
      <c r="ET419" s="1058">
        <f t="shared" si="3349"/>
        <v>0</v>
      </c>
      <c r="EU419" s="1058">
        <f t="shared" si="3350"/>
        <v>0</v>
      </c>
      <c r="EV419" s="1058">
        <f t="shared" si="3351"/>
        <v>0</v>
      </c>
      <c r="EW419" s="1058">
        <f t="shared" si="3352"/>
        <v>11.4</v>
      </c>
      <c r="EX419" s="1058">
        <f t="shared" si="3353"/>
        <v>0</v>
      </c>
      <c r="EY419" s="1058">
        <f t="shared" si="3354"/>
        <v>0</v>
      </c>
      <c r="EZ419" s="1058">
        <f t="shared" si="3355"/>
        <v>0</v>
      </c>
      <c r="FA419" s="1058">
        <f t="shared" si="3356"/>
        <v>0</v>
      </c>
      <c r="FB419" s="1058">
        <f t="shared" si="3357"/>
        <v>0</v>
      </c>
      <c r="FC419" s="1058">
        <f t="shared" si="3358"/>
        <v>0</v>
      </c>
      <c r="FD419" s="1058">
        <f t="shared" si="3359"/>
        <v>0</v>
      </c>
      <c r="FE419" s="1058">
        <f t="shared" si="3360"/>
        <v>0</v>
      </c>
      <c r="FF419" s="1058">
        <f t="shared" si="3361"/>
        <v>0</v>
      </c>
      <c r="FG419" s="1058">
        <f t="shared" si="3362"/>
        <v>0</v>
      </c>
      <c r="FH419" s="1058">
        <f t="shared" si="3363"/>
        <v>1</v>
      </c>
      <c r="FI419" s="1058">
        <f t="shared" si="3364"/>
        <v>28</v>
      </c>
      <c r="FJ419" s="1058">
        <f t="shared" si="3365"/>
        <v>0</v>
      </c>
      <c r="FK419" s="1058">
        <f t="shared" si="3366"/>
        <v>0</v>
      </c>
      <c r="FL419" s="1058">
        <f t="shared" si="3367"/>
        <v>0</v>
      </c>
      <c r="FM419" s="1058">
        <f t="shared" si="3368"/>
        <v>0</v>
      </c>
      <c r="FN419" s="1058">
        <f t="shared" si="3369"/>
        <v>0</v>
      </c>
      <c r="FO419" s="1059">
        <f t="shared" si="3370"/>
        <v>0</v>
      </c>
      <c r="FP419" s="1058">
        <f t="shared" si="3371"/>
        <v>2</v>
      </c>
      <c r="FQ419" s="1058">
        <f t="shared" si="3372"/>
        <v>24</v>
      </c>
      <c r="FR419" s="1058">
        <f t="shared" si="3373"/>
        <v>0</v>
      </c>
      <c r="FS419" s="1058">
        <f t="shared" si="3374"/>
        <v>0</v>
      </c>
      <c r="FT419" s="1058">
        <f t="shared" si="3375"/>
        <v>0</v>
      </c>
      <c r="FU419" s="1058">
        <f t="shared" si="3376"/>
        <v>0</v>
      </c>
      <c r="FV419" s="1058">
        <f t="shared" si="3377"/>
        <v>0</v>
      </c>
      <c r="FW419" s="1058">
        <f t="shared" si="3378"/>
        <v>0</v>
      </c>
      <c r="FX419" s="1058">
        <f t="shared" si="3379"/>
        <v>0</v>
      </c>
      <c r="FY419" s="1058">
        <f t="shared" si="3380"/>
        <v>0</v>
      </c>
      <c r="FZ419" s="1058">
        <f t="shared" si="3381"/>
        <v>0</v>
      </c>
      <c r="GA419" s="1058">
        <f t="shared" si="3382"/>
        <v>0</v>
      </c>
      <c r="GB419" s="1058">
        <f t="shared" si="3383"/>
        <v>0</v>
      </c>
      <c r="GC419" s="1058">
        <f t="shared" si="3384"/>
        <v>0</v>
      </c>
      <c r="GE419" s="1058">
        <v>171.4</v>
      </c>
      <c r="GF419" s="1058">
        <v>132</v>
      </c>
      <c r="GG419" s="424"/>
      <c r="GH419" s="424"/>
      <c r="GI419" s="424"/>
      <c r="GJ419" s="424"/>
      <c r="GL419" s="559"/>
      <c r="GM419" s="559"/>
      <c r="GN419" s="9"/>
      <c r="GO419" s="17"/>
      <c r="GP419" s="17"/>
      <c r="GQ419" s="406"/>
      <c r="GR419" s="406"/>
    </row>
    <row r="420" spans="1:200" s="542" customFormat="1" ht="24.75" customHeight="1" x14ac:dyDescent="0.45">
      <c r="A420" s="541"/>
      <c r="B420" s="995" t="s">
        <v>344</v>
      </c>
      <c r="C420" s="996" t="s">
        <v>182</v>
      </c>
      <c r="D420" s="748" t="s">
        <v>51</v>
      </c>
      <c r="E420" s="660" t="s">
        <v>233</v>
      </c>
      <c r="F420" s="660" t="s">
        <v>136</v>
      </c>
      <c r="G420" s="661">
        <v>11</v>
      </c>
      <c r="H420" s="660">
        <v>42</v>
      </c>
      <c r="I420" s="660">
        <v>1</v>
      </c>
      <c r="J420" s="660">
        <v>2</v>
      </c>
      <c r="K420" s="660">
        <f>SUM(J420)*2</f>
        <v>4</v>
      </c>
      <c r="L420" s="676">
        <v>22</v>
      </c>
      <c r="M420" s="662">
        <f t="shared" ref="M420" si="3672">SUM(N420+P420+R420+T420+V420)</f>
        <v>20</v>
      </c>
      <c r="N420" s="663"/>
      <c r="O420" s="852"/>
      <c r="P420" s="897"/>
      <c r="Q420" s="852">
        <f t="shared" ref="Q420:Q424" si="3673">P420*J420</f>
        <v>0</v>
      </c>
      <c r="R420" s="897">
        <v>20</v>
      </c>
      <c r="S420" s="852">
        <f>SUM(R420)*J420</f>
        <v>40</v>
      </c>
      <c r="T420" s="897"/>
      <c r="U420" s="852">
        <f>SUM(T420)*K420</f>
        <v>0</v>
      </c>
      <c r="V420" s="897"/>
      <c r="W420" s="852">
        <f>SUM(V420)*J420*5</f>
        <v>0</v>
      </c>
      <c r="X420" s="852"/>
      <c r="Y420" s="852">
        <f t="shared" ref="Y420:Y422" si="3674">SUM(L420*15/100*J420)</f>
        <v>6.6</v>
      </c>
      <c r="Z420" s="897"/>
      <c r="AA420" s="852"/>
      <c r="AB420" s="897"/>
      <c r="AC420" s="852">
        <f>SUM(AB420)*3*H420/5</f>
        <v>0</v>
      </c>
      <c r="AD420" s="897"/>
      <c r="AE420" s="855">
        <f>SUM(AD420*H420*(30+4))</f>
        <v>0</v>
      </c>
      <c r="AF420" s="897"/>
      <c r="AG420" s="852">
        <f>SUM(AF420*H420*3)</f>
        <v>0</v>
      </c>
      <c r="AH420" s="897"/>
      <c r="AI420" s="852">
        <f>SUM(AH420*H420/3)</f>
        <v>0</v>
      </c>
      <c r="AJ420" s="897">
        <v>1</v>
      </c>
      <c r="AK420" s="852">
        <f>SUM(AJ420*H420*2/3)</f>
        <v>28</v>
      </c>
      <c r="AL420" s="897"/>
      <c r="AM420" s="852">
        <f>SUM(AL420*H420*2)</f>
        <v>0</v>
      </c>
      <c r="AN420" s="897"/>
      <c r="AO420" s="852">
        <f>SUM(AN420*J420)</f>
        <v>0</v>
      </c>
      <c r="AP420" s="897"/>
      <c r="AQ420" s="852">
        <f>SUM(AP420*H420*2)</f>
        <v>0</v>
      </c>
      <c r="AR420" s="897">
        <v>1</v>
      </c>
      <c r="AS420" s="852">
        <f t="shared" si="3643"/>
        <v>12</v>
      </c>
      <c r="AT420" s="897"/>
      <c r="AU420" s="852">
        <f t="shared" si="3644"/>
        <v>0</v>
      </c>
      <c r="AV420" s="897"/>
      <c r="AW420" s="852">
        <f>AV420*H420/3</f>
        <v>0</v>
      </c>
      <c r="AX420" s="897"/>
      <c r="AY420" s="852">
        <f>SUM(J420*AX420*8)</f>
        <v>0</v>
      </c>
      <c r="AZ420" s="897"/>
      <c r="BA420" s="852">
        <f>SUM(AZ420*K420*3*6)</f>
        <v>0</v>
      </c>
      <c r="BB420" s="897"/>
      <c r="BC420" s="852">
        <f>SUM(BB420*K420*4*6)</f>
        <v>0</v>
      </c>
      <c r="BD420" s="897"/>
      <c r="BE420" s="852">
        <f>SUM(BD420*50)</f>
        <v>0</v>
      </c>
      <c r="BF420" s="852">
        <f t="shared" si="3650"/>
        <v>86.6</v>
      </c>
      <c r="BG420" s="852">
        <f t="shared" si="3651"/>
        <v>52</v>
      </c>
      <c r="BH420" s="610"/>
      <c r="BI420" s="541"/>
      <c r="BJ420" s="541"/>
      <c r="BK420" s="541"/>
      <c r="BL420" s="541"/>
      <c r="BM420" s="541"/>
      <c r="BN420" s="1023" t="s">
        <v>431</v>
      </c>
      <c r="BO420" s="1024" t="s">
        <v>183</v>
      </c>
      <c r="BP420" s="1010" t="s">
        <v>24</v>
      </c>
      <c r="BQ420" s="397" t="s">
        <v>323</v>
      </c>
      <c r="BR420" s="376" t="s">
        <v>592</v>
      </c>
      <c r="BS420" s="397">
        <v>2</v>
      </c>
      <c r="BT420" s="397">
        <v>54</v>
      </c>
      <c r="BU420" s="397">
        <v>1</v>
      </c>
      <c r="BV420" s="746">
        <v>2</v>
      </c>
      <c r="BW420" s="746">
        <f t="shared" ref="BW420" si="3675">SUM(BV420)*2</f>
        <v>4</v>
      </c>
      <c r="BX420" s="398">
        <f>42</f>
        <v>42</v>
      </c>
      <c r="BY420" s="399">
        <f t="shared" si="3652"/>
        <v>30</v>
      </c>
      <c r="BZ420" s="398"/>
      <c r="CA420" s="774"/>
      <c r="CB420" s="774">
        <v>8</v>
      </c>
      <c r="CC420" s="774">
        <f t="shared" ref="CC420" si="3676">BV420*CB420</f>
        <v>16</v>
      </c>
      <c r="CD420" s="774">
        <f>22</f>
        <v>22</v>
      </c>
      <c r="CE420" s="774">
        <f t="shared" si="3654"/>
        <v>44</v>
      </c>
      <c r="CF420" s="814"/>
      <c r="CG420" s="815">
        <f t="shared" si="3655"/>
        <v>0</v>
      </c>
      <c r="CH420" s="814"/>
      <c r="CI420" s="815">
        <f t="shared" ref="CI420" si="3677">SUM(CH420)*BV420*1</f>
        <v>0</v>
      </c>
      <c r="CJ420" s="803">
        <f t="shared" ref="CJ420" si="3678">2/8*BV420*DJ420</f>
        <v>0</v>
      </c>
      <c r="CK420" s="774">
        <f t="shared" ref="CK420" si="3679">SUM(BX420*5/100*BV420)</f>
        <v>4.2</v>
      </c>
      <c r="CL420" s="814"/>
      <c r="CM420" s="815"/>
      <c r="CN420" s="814"/>
      <c r="CO420" s="816">
        <f t="shared" si="3659"/>
        <v>0</v>
      </c>
      <c r="CP420" s="814"/>
      <c r="CQ420" s="816">
        <f t="shared" si="3660"/>
        <v>0</v>
      </c>
      <c r="CR420" s="814"/>
      <c r="CS420" s="815">
        <f t="shared" si="3661"/>
        <v>0</v>
      </c>
      <c r="CT420" s="814"/>
      <c r="CU420" s="803">
        <f t="shared" si="3662"/>
        <v>0</v>
      </c>
      <c r="CV420" s="814"/>
      <c r="CW420" s="803">
        <f t="shared" si="3663"/>
        <v>0</v>
      </c>
      <c r="CX420" s="814"/>
      <c r="CY420" s="816">
        <f t="shared" ref="CY420" si="3680">SUM(CX420*BT420)</f>
        <v>0</v>
      </c>
      <c r="CZ420" s="814"/>
      <c r="DA420" s="815">
        <f t="shared" ref="DA420" si="3681">SUM(CZ420*BV420)</f>
        <v>0</v>
      </c>
      <c r="DB420" s="814"/>
      <c r="DC420" s="816">
        <f t="shared" ref="DC420" si="3682">SUM(DB420*BT420*2)</f>
        <v>0</v>
      </c>
      <c r="DD420" s="814"/>
      <c r="DE420" s="803">
        <f t="shared" ref="DE420:DE421" si="3683">SUM(BV420*DD420*6)</f>
        <v>0</v>
      </c>
      <c r="DF420" s="817"/>
      <c r="DG420" s="803">
        <f t="shared" si="3666"/>
        <v>0</v>
      </c>
      <c r="DH420" s="814"/>
      <c r="DI420" s="803">
        <f t="shared" ref="DI420:DI421" si="3684">SUM(DH420*BT420/3)</f>
        <v>0</v>
      </c>
      <c r="DJ420" s="817"/>
      <c r="DK420" s="803">
        <f t="shared" ref="DK420" si="3685">DJ420*BV420*8/2</f>
        <v>0</v>
      </c>
      <c r="DL420" s="814"/>
      <c r="DM420" s="803">
        <f t="shared" ref="DM420" si="3686">DL420*BV420*8/2</f>
        <v>0</v>
      </c>
      <c r="DN420" s="814"/>
      <c r="DO420" s="815">
        <f t="shared" ref="DO420" si="3687">SUM(DN420*BW420*4*6)</f>
        <v>0</v>
      </c>
      <c r="DP420" s="814"/>
      <c r="DQ420" s="803">
        <f t="shared" si="3669"/>
        <v>0</v>
      </c>
      <c r="DR420" s="803">
        <f t="shared" si="3670"/>
        <v>64.2</v>
      </c>
      <c r="DS420" s="803">
        <f t="shared" si="3671"/>
        <v>60</v>
      </c>
      <c r="DT420" s="610"/>
      <c r="DU420" s="541"/>
      <c r="DV420" s="541"/>
      <c r="DW420" s="541"/>
      <c r="DX420" s="541"/>
      <c r="DY420" s="541"/>
      <c r="DZ420" s="995"/>
      <c r="EA420" s="996"/>
      <c r="EB420" s="748"/>
      <c r="EC420" s="541"/>
      <c r="ED420" s="541"/>
      <c r="EE420" s="541"/>
      <c r="EF420" s="541"/>
      <c r="EG420" s="541"/>
      <c r="EH420" s="541"/>
      <c r="EI420" s="541"/>
      <c r="EJ420" s="429">
        <f t="shared" si="3339"/>
        <v>64</v>
      </c>
      <c r="EK420" s="429">
        <f t="shared" si="3340"/>
        <v>50</v>
      </c>
      <c r="EL420" s="429">
        <f t="shared" si="3341"/>
        <v>0</v>
      </c>
      <c r="EM420" s="1058">
        <f t="shared" si="3342"/>
        <v>0</v>
      </c>
      <c r="EN420" s="1058">
        <f t="shared" si="3343"/>
        <v>8</v>
      </c>
      <c r="EO420" s="1058">
        <f t="shared" si="3344"/>
        <v>16</v>
      </c>
      <c r="EP420" s="1058">
        <f t="shared" si="3345"/>
        <v>42</v>
      </c>
      <c r="EQ420" s="1058">
        <f t="shared" si="3346"/>
        <v>84</v>
      </c>
      <c r="ER420" s="1058">
        <f t="shared" si="3347"/>
        <v>0</v>
      </c>
      <c r="ES420" s="1058">
        <f t="shared" si="3348"/>
        <v>0</v>
      </c>
      <c r="ET420" s="1058">
        <f t="shared" si="3349"/>
        <v>0</v>
      </c>
      <c r="EU420" s="1058">
        <f t="shared" si="3350"/>
        <v>0</v>
      </c>
      <c r="EV420" s="1058">
        <f t="shared" si="3351"/>
        <v>0</v>
      </c>
      <c r="EW420" s="1058">
        <f t="shared" si="3352"/>
        <v>10.8</v>
      </c>
      <c r="EX420" s="1058">
        <f t="shared" si="3353"/>
        <v>0</v>
      </c>
      <c r="EY420" s="1058">
        <f t="shared" si="3354"/>
        <v>0</v>
      </c>
      <c r="EZ420" s="1058">
        <f t="shared" si="3355"/>
        <v>0</v>
      </c>
      <c r="FA420" s="1058">
        <f t="shared" si="3356"/>
        <v>0</v>
      </c>
      <c r="FB420" s="1058">
        <f t="shared" si="3357"/>
        <v>0</v>
      </c>
      <c r="FC420" s="1058">
        <f t="shared" si="3358"/>
        <v>0</v>
      </c>
      <c r="FD420" s="1058">
        <f t="shared" si="3359"/>
        <v>0</v>
      </c>
      <c r="FE420" s="1058">
        <f t="shared" si="3360"/>
        <v>0</v>
      </c>
      <c r="FF420" s="1058">
        <f t="shared" si="3361"/>
        <v>0</v>
      </c>
      <c r="FG420" s="1058">
        <f t="shared" si="3362"/>
        <v>0</v>
      </c>
      <c r="FH420" s="1058">
        <f t="shared" si="3363"/>
        <v>1</v>
      </c>
      <c r="FI420" s="1058">
        <f t="shared" si="3364"/>
        <v>28</v>
      </c>
      <c r="FJ420" s="1058">
        <f t="shared" si="3365"/>
        <v>0</v>
      </c>
      <c r="FK420" s="1058">
        <f t="shared" si="3366"/>
        <v>0</v>
      </c>
      <c r="FL420" s="1058">
        <f t="shared" si="3367"/>
        <v>0</v>
      </c>
      <c r="FM420" s="1058">
        <f t="shared" si="3368"/>
        <v>0</v>
      </c>
      <c r="FN420" s="1058">
        <f t="shared" si="3369"/>
        <v>0</v>
      </c>
      <c r="FO420" s="1059">
        <f t="shared" si="3370"/>
        <v>0</v>
      </c>
      <c r="FP420" s="1058">
        <f t="shared" si="3371"/>
        <v>1</v>
      </c>
      <c r="FQ420" s="1058">
        <f t="shared" si="3372"/>
        <v>12</v>
      </c>
      <c r="FR420" s="1058">
        <f t="shared" si="3373"/>
        <v>0</v>
      </c>
      <c r="FS420" s="1058">
        <f t="shared" si="3374"/>
        <v>0</v>
      </c>
      <c r="FT420" s="1058">
        <f t="shared" si="3375"/>
        <v>0</v>
      </c>
      <c r="FU420" s="1058">
        <f t="shared" si="3376"/>
        <v>0</v>
      </c>
      <c r="FV420" s="1058">
        <f t="shared" si="3377"/>
        <v>0</v>
      </c>
      <c r="FW420" s="1058">
        <f t="shared" si="3378"/>
        <v>0</v>
      </c>
      <c r="FX420" s="1058">
        <f t="shared" si="3379"/>
        <v>0</v>
      </c>
      <c r="FY420" s="1058">
        <f t="shared" si="3380"/>
        <v>0</v>
      </c>
      <c r="FZ420" s="1058">
        <f t="shared" si="3381"/>
        <v>0</v>
      </c>
      <c r="GA420" s="1058">
        <f t="shared" si="3382"/>
        <v>0</v>
      </c>
      <c r="GB420" s="1058">
        <f t="shared" si="3383"/>
        <v>0</v>
      </c>
      <c r="GC420" s="1058">
        <f t="shared" si="3384"/>
        <v>0</v>
      </c>
      <c r="GE420" s="1058">
        <v>150.80000000000001</v>
      </c>
      <c r="GF420" s="1058">
        <v>112</v>
      </c>
      <c r="GG420" s="541"/>
      <c r="GH420" s="541"/>
      <c r="GI420" s="541"/>
      <c r="GJ420" s="541"/>
      <c r="GL420" s="564"/>
      <c r="GM420" s="564"/>
      <c r="GN420" s="562"/>
      <c r="GO420" s="563"/>
      <c r="GP420" s="563"/>
      <c r="GQ420" s="543"/>
      <c r="GR420" s="543"/>
    </row>
    <row r="421" spans="1:200" ht="24.75" customHeight="1" x14ac:dyDescent="0.45">
      <c r="A421" s="424"/>
      <c r="B421" s="980" t="s">
        <v>148</v>
      </c>
      <c r="C421" s="981" t="s">
        <v>183</v>
      </c>
      <c r="D421" s="941" t="s">
        <v>51</v>
      </c>
      <c r="E421" s="641" t="s">
        <v>233</v>
      </c>
      <c r="F421" s="641" t="s">
        <v>179</v>
      </c>
      <c r="G421" s="642">
        <v>9</v>
      </c>
      <c r="H421" s="641">
        <v>21</v>
      </c>
      <c r="I421" s="641">
        <v>1</v>
      </c>
      <c r="J421" s="660">
        <v>1</v>
      </c>
      <c r="K421" s="641">
        <f t="shared" ref="K421" si="3688">SUM(J421)*2</f>
        <v>2</v>
      </c>
      <c r="L421" s="650">
        <v>54</v>
      </c>
      <c r="M421" s="643">
        <f t="shared" ref="M421:M424" si="3689">SUM(N421+P421+R421+T421+V421)</f>
        <v>36</v>
      </c>
      <c r="N421" s="644"/>
      <c r="O421" s="852"/>
      <c r="P421" s="881">
        <v>36</v>
      </c>
      <c r="Q421" s="852">
        <f t="shared" si="3673"/>
        <v>36</v>
      </c>
      <c r="R421" s="881"/>
      <c r="S421" s="852">
        <f t="shared" ref="S421" si="3690">SUM(R421)*J421</f>
        <v>0</v>
      </c>
      <c r="T421" s="881"/>
      <c r="U421" s="882">
        <f t="shared" ref="U421" si="3691">SUM(T421)*K421</f>
        <v>0</v>
      </c>
      <c r="V421" s="881"/>
      <c r="W421" s="882">
        <f t="shared" ref="W421" si="3692">SUM(V421)*J421*5</f>
        <v>0</v>
      </c>
      <c r="X421" s="882">
        <v>0</v>
      </c>
      <c r="Y421" s="852">
        <f t="shared" si="3674"/>
        <v>8.1</v>
      </c>
      <c r="Z421" s="881"/>
      <c r="AA421" s="882"/>
      <c r="AB421" s="881"/>
      <c r="AC421" s="852">
        <f>SUM(AB421)*H421/3</f>
        <v>0</v>
      </c>
      <c r="AD421" s="881"/>
      <c r="AE421" s="855">
        <f t="shared" ref="AE421" si="3693">SUM(AD421*H421*(30+4))</f>
        <v>0</v>
      </c>
      <c r="AF421" s="881"/>
      <c r="AG421" s="882">
        <f t="shared" ref="AG421" si="3694">SUM(AF421*H421*3)</f>
        <v>0</v>
      </c>
      <c r="AH421" s="881"/>
      <c r="AI421" s="882">
        <f t="shared" ref="AI421" si="3695">SUM(AH421*H421/3)</f>
        <v>0</v>
      </c>
      <c r="AJ421" s="881"/>
      <c r="AK421" s="882">
        <f t="shared" ref="AK421" si="3696">SUM(AJ421*H421*2/3)</f>
        <v>0</v>
      </c>
      <c r="AL421" s="881"/>
      <c r="AM421" s="852">
        <f t="shared" ref="AM421:AM422" si="3697">SUM(AL421*H421*1)</f>
        <v>0</v>
      </c>
      <c r="AN421" s="881"/>
      <c r="AO421" s="882">
        <f t="shared" ref="AO421" si="3698">SUM(AN421*J421*2)</f>
        <v>0</v>
      </c>
      <c r="AP421" s="881"/>
      <c r="AQ421" s="852">
        <f t="shared" ref="AQ421" si="3699">SUM(AP421*H421*2)</f>
        <v>0</v>
      </c>
      <c r="AR421" s="881"/>
      <c r="AS421" s="852">
        <f>SUM(J421*AR421*6)</f>
        <v>0</v>
      </c>
      <c r="AT421" s="881"/>
      <c r="AU421" s="882">
        <f t="shared" si="3644"/>
        <v>0</v>
      </c>
      <c r="AV421" s="881"/>
      <c r="AW421" s="882">
        <f>SUM(J421*AV421*6)</f>
        <v>0</v>
      </c>
      <c r="AX421" s="881">
        <v>1</v>
      </c>
      <c r="AY421" s="882">
        <f>AX421*H421/3</f>
        <v>7</v>
      </c>
      <c r="AZ421" s="881"/>
      <c r="BA421" s="882">
        <f t="shared" ref="BA421" si="3700">SUM(AZ421*K421*5*6)</f>
        <v>0</v>
      </c>
      <c r="BB421" s="881"/>
      <c r="BC421" s="882">
        <f t="shared" ref="BC421" si="3701">SUM(BB421*K421*4*6)</f>
        <v>0</v>
      </c>
      <c r="BD421" s="881"/>
      <c r="BE421" s="882">
        <f t="shared" ref="BE421" si="3702">SUM(BD421*50)</f>
        <v>0</v>
      </c>
      <c r="BF421" s="882">
        <f t="shared" si="3650"/>
        <v>51.1</v>
      </c>
      <c r="BG421" s="882">
        <f t="shared" si="3651"/>
        <v>43</v>
      </c>
      <c r="BH421" s="84"/>
      <c r="BI421" s="424"/>
      <c r="BJ421" s="424"/>
      <c r="BK421" s="424"/>
      <c r="BL421" s="424"/>
      <c r="BM421" s="424"/>
      <c r="BN421" s="955" t="s">
        <v>150</v>
      </c>
      <c r="BO421" s="956" t="s">
        <v>183</v>
      </c>
      <c r="BP421" s="932" t="s">
        <v>24</v>
      </c>
      <c r="BQ421" s="160" t="s">
        <v>323</v>
      </c>
      <c r="BR421" s="160" t="s">
        <v>512</v>
      </c>
      <c r="BS421" s="160">
        <v>10</v>
      </c>
      <c r="BT421" s="160">
        <v>5</v>
      </c>
      <c r="BU421" s="160">
        <v>1</v>
      </c>
      <c r="BV421" s="563">
        <v>1</v>
      </c>
      <c r="BW421" s="563">
        <v>1</v>
      </c>
      <c r="BX421" s="159"/>
      <c r="BY421" s="259">
        <f t="shared" si="3652"/>
        <v>0</v>
      </c>
      <c r="BZ421" s="258"/>
      <c r="CA421" s="774">
        <f t="shared" ref="CA421" si="3703">SUM(BZ421)*BU421</f>
        <v>0</v>
      </c>
      <c r="CB421" s="808"/>
      <c r="CC421" s="774">
        <f t="shared" ref="CC421" si="3704">CB421*BV421</f>
        <v>0</v>
      </c>
      <c r="CD421" s="808"/>
      <c r="CE421" s="774">
        <f t="shared" ref="CE421" si="3705">SUM(CD421)*BV421</f>
        <v>0</v>
      </c>
      <c r="CF421" s="775"/>
      <c r="CG421" s="776">
        <f t="shared" ref="CG421" si="3706">SUM(CF421)*BW421</f>
        <v>0</v>
      </c>
      <c r="CH421" s="775"/>
      <c r="CI421" s="776">
        <f t="shared" ref="CI421" si="3707">SUM(CH421)*BV421*5</f>
        <v>0</v>
      </c>
      <c r="CJ421" s="776"/>
      <c r="CK421" s="774">
        <f t="shared" ref="CK421" si="3708">BX421*BV421*0.05</f>
        <v>0</v>
      </c>
      <c r="CL421" s="775"/>
      <c r="CM421" s="776"/>
      <c r="CN421" s="775"/>
      <c r="CO421" s="774">
        <f t="shared" ref="CO421" si="3709">SUM(CN421)*3*BT421/5</f>
        <v>0</v>
      </c>
      <c r="CP421" s="775">
        <v>1</v>
      </c>
      <c r="CQ421" s="777">
        <f>SUM(CP421*BT421*(15))</f>
        <v>75</v>
      </c>
      <c r="CR421" s="775"/>
      <c r="CS421" s="776">
        <f t="shared" si="3661"/>
        <v>0</v>
      </c>
      <c r="CT421" s="775"/>
      <c r="CU421" s="776">
        <f t="shared" si="3662"/>
        <v>0</v>
      </c>
      <c r="CV421" s="775"/>
      <c r="CW421" s="776">
        <f t="shared" ref="CW421" si="3710">SUM(CV421*BT421*2/3)</f>
        <v>0</v>
      </c>
      <c r="CX421" s="775"/>
      <c r="CY421" s="774">
        <f t="shared" ref="CY421" si="3711">SUM(CX421*BT421*2)</f>
        <v>0</v>
      </c>
      <c r="CZ421" s="775"/>
      <c r="DA421" s="776">
        <f t="shared" ref="DA421" si="3712">SUM(CZ421*BV421)</f>
        <v>0</v>
      </c>
      <c r="DB421" s="775"/>
      <c r="DC421" s="774">
        <f t="shared" ref="DC421" si="3713">SUM(DB421*BT421*2)</f>
        <v>0</v>
      </c>
      <c r="DD421" s="775"/>
      <c r="DE421" s="776">
        <f t="shared" si="3683"/>
        <v>0</v>
      </c>
      <c r="DF421" s="778"/>
      <c r="DG421" s="779">
        <f t="shared" si="3666"/>
        <v>0</v>
      </c>
      <c r="DH421" s="775"/>
      <c r="DI421" s="776">
        <f t="shared" si="3684"/>
        <v>0</v>
      </c>
      <c r="DJ421" s="775"/>
      <c r="DK421" s="776">
        <f t="shared" ref="DK421" si="3714">SUM(BV421*DJ421*8)</f>
        <v>0</v>
      </c>
      <c r="DL421" s="775"/>
      <c r="DM421" s="776">
        <f>BW421*DL421*3*8</f>
        <v>0</v>
      </c>
      <c r="DN421" s="775"/>
      <c r="DO421" s="776">
        <f t="shared" ref="DO421" si="3715">SUM(DN421*BW421*4*6)</f>
        <v>0</v>
      </c>
      <c r="DP421" s="775"/>
      <c r="DQ421" s="776">
        <f t="shared" si="3669"/>
        <v>0</v>
      </c>
      <c r="DR421" s="779">
        <f t="shared" si="3670"/>
        <v>75</v>
      </c>
      <c r="DS421" s="779">
        <f t="shared" si="3671"/>
        <v>0</v>
      </c>
      <c r="DT421" s="84"/>
      <c r="DU421" s="424"/>
      <c r="DV421" s="424"/>
      <c r="DW421" s="424"/>
      <c r="DX421" s="424"/>
      <c r="DY421" s="424"/>
      <c r="DZ421" s="971"/>
      <c r="EA421" s="972"/>
      <c r="EB421" s="611"/>
      <c r="EC421" s="424"/>
      <c r="ED421" s="424"/>
      <c r="EE421" s="424"/>
      <c r="EF421" s="424"/>
      <c r="EG421" s="424"/>
      <c r="EH421" s="424"/>
      <c r="EI421" s="424"/>
      <c r="EJ421" s="429">
        <f t="shared" si="3339"/>
        <v>54</v>
      </c>
      <c r="EK421" s="429">
        <f t="shared" si="3340"/>
        <v>36</v>
      </c>
      <c r="EL421" s="429">
        <f t="shared" si="3341"/>
        <v>0</v>
      </c>
      <c r="EM421" s="1058">
        <f t="shared" si="3342"/>
        <v>0</v>
      </c>
      <c r="EN421" s="1058">
        <f t="shared" si="3343"/>
        <v>36</v>
      </c>
      <c r="EO421" s="1058">
        <f t="shared" si="3344"/>
        <v>36</v>
      </c>
      <c r="EP421" s="1058">
        <f t="shared" si="3345"/>
        <v>0</v>
      </c>
      <c r="EQ421" s="1058">
        <f t="shared" si="3346"/>
        <v>0</v>
      </c>
      <c r="ER421" s="1058">
        <f t="shared" si="3347"/>
        <v>0</v>
      </c>
      <c r="ES421" s="1058">
        <f t="shared" si="3348"/>
        <v>0</v>
      </c>
      <c r="ET421" s="1058">
        <f t="shared" si="3349"/>
        <v>0</v>
      </c>
      <c r="EU421" s="1058">
        <f t="shared" si="3350"/>
        <v>0</v>
      </c>
      <c r="EV421" s="1058">
        <f t="shared" si="3351"/>
        <v>0</v>
      </c>
      <c r="EW421" s="1058">
        <f t="shared" si="3352"/>
        <v>8.1</v>
      </c>
      <c r="EX421" s="1058">
        <f t="shared" si="3353"/>
        <v>0</v>
      </c>
      <c r="EY421" s="1058">
        <f t="shared" si="3354"/>
        <v>0</v>
      </c>
      <c r="EZ421" s="1058">
        <f t="shared" si="3355"/>
        <v>0</v>
      </c>
      <c r="FA421" s="1058">
        <f t="shared" si="3356"/>
        <v>0</v>
      </c>
      <c r="FB421" s="1058">
        <f t="shared" si="3357"/>
        <v>1</v>
      </c>
      <c r="FC421" s="1058">
        <f t="shared" si="3358"/>
        <v>75</v>
      </c>
      <c r="FD421" s="1058">
        <f t="shared" si="3359"/>
        <v>0</v>
      </c>
      <c r="FE421" s="1058">
        <f t="shared" si="3360"/>
        <v>0</v>
      </c>
      <c r="FF421" s="1058">
        <f t="shared" si="3361"/>
        <v>0</v>
      </c>
      <c r="FG421" s="1058">
        <f t="shared" si="3362"/>
        <v>0</v>
      </c>
      <c r="FH421" s="1058">
        <f t="shared" si="3363"/>
        <v>0</v>
      </c>
      <c r="FI421" s="1058">
        <f t="shared" si="3364"/>
        <v>0</v>
      </c>
      <c r="FJ421" s="1058">
        <f t="shared" si="3365"/>
        <v>0</v>
      </c>
      <c r="FK421" s="1058">
        <f t="shared" si="3366"/>
        <v>0</v>
      </c>
      <c r="FL421" s="1058">
        <f t="shared" si="3367"/>
        <v>0</v>
      </c>
      <c r="FM421" s="1058">
        <f t="shared" si="3368"/>
        <v>0</v>
      </c>
      <c r="FN421" s="1058">
        <f t="shared" si="3369"/>
        <v>0</v>
      </c>
      <c r="FO421" s="1059">
        <f t="shared" si="3370"/>
        <v>0</v>
      </c>
      <c r="FP421" s="1058">
        <f t="shared" si="3371"/>
        <v>0</v>
      </c>
      <c r="FQ421" s="1058">
        <f t="shared" si="3372"/>
        <v>0</v>
      </c>
      <c r="FR421" s="1058">
        <f t="shared" si="3373"/>
        <v>0</v>
      </c>
      <c r="FS421" s="1058">
        <f t="shared" si="3374"/>
        <v>0</v>
      </c>
      <c r="FT421" s="1058">
        <f t="shared" si="3375"/>
        <v>0</v>
      </c>
      <c r="FU421" s="1058">
        <f t="shared" si="3376"/>
        <v>0</v>
      </c>
      <c r="FV421" s="1058">
        <f t="shared" si="3377"/>
        <v>1</v>
      </c>
      <c r="FW421" s="1058">
        <f t="shared" si="3378"/>
        <v>7</v>
      </c>
      <c r="FX421" s="1058">
        <f t="shared" si="3379"/>
        <v>0</v>
      </c>
      <c r="FY421" s="1058">
        <f t="shared" si="3380"/>
        <v>0</v>
      </c>
      <c r="FZ421" s="1058">
        <f t="shared" si="3381"/>
        <v>0</v>
      </c>
      <c r="GA421" s="1058">
        <f t="shared" si="3382"/>
        <v>0</v>
      </c>
      <c r="GB421" s="1058">
        <f t="shared" si="3383"/>
        <v>0</v>
      </c>
      <c r="GC421" s="1058">
        <f t="shared" si="3384"/>
        <v>0</v>
      </c>
      <c r="GE421" s="1058">
        <v>126.1</v>
      </c>
      <c r="GF421" s="1058">
        <v>43</v>
      </c>
      <c r="GG421" s="424"/>
      <c r="GH421" s="424"/>
      <c r="GI421" s="424"/>
      <c r="GJ421" s="424"/>
      <c r="GL421" s="559"/>
      <c r="GM421" s="559"/>
      <c r="GN421" s="9"/>
      <c r="GO421" s="17"/>
      <c r="GP421" s="17"/>
      <c r="GQ421" s="406"/>
      <c r="GR421" s="406"/>
    </row>
    <row r="422" spans="1:200" ht="24.75" customHeight="1" x14ac:dyDescent="0.45">
      <c r="A422" s="424"/>
      <c r="B422" s="951" t="s">
        <v>148</v>
      </c>
      <c r="C422" s="952" t="s">
        <v>185</v>
      </c>
      <c r="D422" s="929" t="s">
        <v>101</v>
      </c>
      <c r="E422" s="593" t="s">
        <v>233</v>
      </c>
      <c r="F422" s="593" t="s">
        <v>221</v>
      </c>
      <c r="G422" s="592">
        <v>7</v>
      </c>
      <c r="H422" s="593">
        <v>75</v>
      </c>
      <c r="I422" s="593">
        <v>1</v>
      </c>
      <c r="J422" s="660">
        <v>3</v>
      </c>
      <c r="K422" s="593">
        <f>J422*2</f>
        <v>6</v>
      </c>
      <c r="L422" s="591">
        <v>22</v>
      </c>
      <c r="M422" s="594">
        <f t="shared" si="3689"/>
        <v>12</v>
      </c>
      <c r="N422" s="595"/>
      <c r="O422" s="852"/>
      <c r="P422" s="853">
        <v>12</v>
      </c>
      <c r="Q422" s="852">
        <f t="shared" si="3673"/>
        <v>36</v>
      </c>
      <c r="R422" s="853"/>
      <c r="S422" s="852">
        <f>SUM(R422)*J422</f>
        <v>0</v>
      </c>
      <c r="T422" s="853"/>
      <c r="U422" s="854">
        <f>SUM(T422)*K422</f>
        <v>0</v>
      </c>
      <c r="V422" s="853"/>
      <c r="W422" s="854">
        <f>SUM(V422)*J422*5</f>
        <v>0</v>
      </c>
      <c r="X422" s="854">
        <v>0</v>
      </c>
      <c r="Y422" s="852">
        <f t="shared" si="3674"/>
        <v>9.8999999999999986</v>
      </c>
      <c r="Z422" s="853"/>
      <c r="AA422" s="854"/>
      <c r="AB422" s="853"/>
      <c r="AC422" s="852">
        <f t="shared" ref="AC422" si="3716">SUM(AB422)*3*H422/5</f>
        <v>0</v>
      </c>
      <c r="AD422" s="853"/>
      <c r="AE422" s="855">
        <f>SUM(AD422*H422*(30+4))</f>
        <v>0</v>
      </c>
      <c r="AF422" s="853"/>
      <c r="AG422" s="854">
        <f>SUM(AF422*H422*3)</f>
        <v>0</v>
      </c>
      <c r="AH422" s="853"/>
      <c r="AI422" s="854">
        <f>SUM(AH422*H422/3)</f>
        <v>0</v>
      </c>
      <c r="AJ422" s="853"/>
      <c r="AK422" s="854">
        <f>SUM(AJ422*H422*2/3)</f>
        <v>0</v>
      </c>
      <c r="AL422" s="853"/>
      <c r="AM422" s="852">
        <f t="shared" si="3697"/>
        <v>0</v>
      </c>
      <c r="AN422" s="853"/>
      <c r="AO422" s="854">
        <f>SUM(AN422*J422*2)</f>
        <v>0</v>
      </c>
      <c r="AP422" s="853"/>
      <c r="AQ422" s="852">
        <f>SUM(AP422*H422*2)</f>
        <v>0</v>
      </c>
      <c r="AR422" s="853"/>
      <c r="AS422" s="852">
        <f>AR422*H422/3</f>
        <v>0</v>
      </c>
      <c r="AT422" s="853"/>
      <c r="AU422" s="854">
        <f t="shared" si="3644"/>
        <v>0</v>
      </c>
      <c r="AV422" s="853"/>
      <c r="AW422" s="854">
        <f t="shared" ref="AW422" si="3717">SUM(J422*AV422*6)</f>
        <v>0</v>
      </c>
      <c r="AX422" s="853">
        <v>1</v>
      </c>
      <c r="AY422" s="854">
        <f>AX422*J422*8</f>
        <v>24</v>
      </c>
      <c r="AZ422" s="853"/>
      <c r="BA422" s="854">
        <f>SUM(AZ422*K422*5*6)</f>
        <v>0</v>
      </c>
      <c r="BB422" s="853"/>
      <c r="BC422" s="854">
        <f>SUM(BB422*K422*4*6)</f>
        <v>0</v>
      </c>
      <c r="BD422" s="853"/>
      <c r="BE422" s="854">
        <f>SUM(BD422*50)</f>
        <v>0</v>
      </c>
      <c r="BF422" s="854">
        <f t="shared" si="3650"/>
        <v>69.900000000000006</v>
      </c>
      <c r="BG422" s="854">
        <f t="shared" si="3651"/>
        <v>60</v>
      </c>
      <c r="BH422" s="84"/>
      <c r="BI422" s="424"/>
      <c r="BJ422" s="424"/>
      <c r="BK422" s="424"/>
      <c r="BL422" s="424"/>
      <c r="BM422" s="424"/>
      <c r="BN422" s="957"/>
      <c r="BO422" s="958"/>
      <c r="BP422" s="867"/>
      <c r="BQ422" s="612"/>
      <c r="BR422" s="612"/>
      <c r="BS422" s="606"/>
      <c r="BT422" s="606"/>
      <c r="BU422" s="606"/>
      <c r="BV422" s="747"/>
      <c r="BW422" s="749"/>
      <c r="BX422" s="71"/>
      <c r="BY422" s="608"/>
      <c r="BZ422" s="70"/>
      <c r="CA422" s="767"/>
      <c r="CB422" s="796"/>
      <c r="CC422" s="767"/>
      <c r="CD422" s="796"/>
      <c r="CE422" s="767"/>
      <c r="CF422" s="780"/>
      <c r="CG422" s="612"/>
      <c r="CH422" s="780"/>
      <c r="CI422" s="612"/>
      <c r="CJ422" s="612"/>
      <c r="CK422" s="767"/>
      <c r="CL422" s="780"/>
      <c r="CM422" s="612"/>
      <c r="CN422" s="780"/>
      <c r="CO422" s="767"/>
      <c r="CP422" s="780"/>
      <c r="CQ422" s="770"/>
      <c r="CR422" s="780"/>
      <c r="CS422" s="612"/>
      <c r="CT422" s="780"/>
      <c r="CU422" s="612"/>
      <c r="CV422" s="780"/>
      <c r="CW422" s="612"/>
      <c r="CX422" s="780"/>
      <c r="CY422" s="767"/>
      <c r="CZ422" s="780"/>
      <c r="DA422" s="612"/>
      <c r="DB422" s="780"/>
      <c r="DC422" s="767"/>
      <c r="DD422" s="780"/>
      <c r="DE422" s="612"/>
      <c r="DF422" s="780"/>
      <c r="DG422" s="612"/>
      <c r="DH422" s="780"/>
      <c r="DI422" s="612"/>
      <c r="DJ422" s="780"/>
      <c r="DK422" s="612"/>
      <c r="DL422" s="780"/>
      <c r="DM422" s="612"/>
      <c r="DN422" s="780"/>
      <c r="DO422" s="612"/>
      <c r="DP422" s="780"/>
      <c r="DQ422" s="612"/>
      <c r="DR422" s="612"/>
      <c r="DS422" s="612"/>
      <c r="DT422" s="84"/>
      <c r="DU422" s="424"/>
      <c r="DV422" s="424"/>
      <c r="DW422" s="424"/>
      <c r="DX422" s="424"/>
      <c r="DY422" s="424"/>
      <c r="DZ422" s="971"/>
      <c r="EA422" s="972"/>
      <c r="EB422" s="611"/>
      <c r="EC422" s="424"/>
      <c r="ED422" s="424"/>
      <c r="EE422" s="424"/>
      <c r="EF422" s="424"/>
      <c r="EG422" s="424"/>
      <c r="EH422" s="424"/>
      <c r="EI422" s="424"/>
      <c r="EJ422" s="429">
        <f t="shared" si="3339"/>
        <v>22</v>
      </c>
      <c r="EK422" s="429">
        <f t="shared" si="3340"/>
        <v>12</v>
      </c>
      <c r="EL422" s="429">
        <f t="shared" si="3341"/>
        <v>0</v>
      </c>
      <c r="EM422" s="1058">
        <f t="shared" si="3342"/>
        <v>0</v>
      </c>
      <c r="EN422" s="1058">
        <f t="shared" si="3343"/>
        <v>12</v>
      </c>
      <c r="EO422" s="1058">
        <f t="shared" si="3344"/>
        <v>36</v>
      </c>
      <c r="EP422" s="1058">
        <f t="shared" si="3345"/>
        <v>0</v>
      </c>
      <c r="EQ422" s="1058">
        <f t="shared" si="3346"/>
        <v>0</v>
      </c>
      <c r="ER422" s="1058">
        <f t="shared" si="3347"/>
        <v>0</v>
      </c>
      <c r="ES422" s="1058">
        <f t="shared" si="3348"/>
        <v>0</v>
      </c>
      <c r="ET422" s="1058">
        <f t="shared" si="3349"/>
        <v>0</v>
      </c>
      <c r="EU422" s="1058">
        <f t="shared" si="3350"/>
        <v>0</v>
      </c>
      <c r="EV422" s="1058">
        <f t="shared" si="3351"/>
        <v>0</v>
      </c>
      <c r="EW422" s="1058">
        <f t="shared" si="3352"/>
        <v>9.8999999999999986</v>
      </c>
      <c r="EX422" s="1058">
        <f t="shared" si="3353"/>
        <v>0</v>
      </c>
      <c r="EY422" s="1058">
        <f t="shared" si="3354"/>
        <v>0</v>
      </c>
      <c r="EZ422" s="1058">
        <f t="shared" si="3355"/>
        <v>0</v>
      </c>
      <c r="FA422" s="1058">
        <f t="shared" si="3356"/>
        <v>0</v>
      </c>
      <c r="FB422" s="1058">
        <f t="shared" si="3357"/>
        <v>0</v>
      </c>
      <c r="FC422" s="1058">
        <f t="shared" si="3358"/>
        <v>0</v>
      </c>
      <c r="FD422" s="1058">
        <f t="shared" si="3359"/>
        <v>0</v>
      </c>
      <c r="FE422" s="1058">
        <f t="shared" si="3360"/>
        <v>0</v>
      </c>
      <c r="FF422" s="1058">
        <f t="shared" si="3361"/>
        <v>0</v>
      </c>
      <c r="FG422" s="1058">
        <f t="shared" si="3362"/>
        <v>0</v>
      </c>
      <c r="FH422" s="1058">
        <f t="shared" si="3363"/>
        <v>0</v>
      </c>
      <c r="FI422" s="1058">
        <f t="shared" si="3364"/>
        <v>0</v>
      </c>
      <c r="FJ422" s="1058">
        <f t="shared" si="3365"/>
        <v>0</v>
      </c>
      <c r="FK422" s="1058">
        <f t="shared" si="3366"/>
        <v>0</v>
      </c>
      <c r="FL422" s="1058">
        <f t="shared" si="3367"/>
        <v>0</v>
      </c>
      <c r="FM422" s="1058">
        <f t="shared" si="3368"/>
        <v>0</v>
      </c>
      <c r="FN422" s="1058">
        <f t="shared" si="3369"/>
        <v>0</v>
      </c>
      <c r="FO422" s="1059">
        <f t="shared" si="3370"/>
        <v>0</v>
      </c>
      <c r="FP422" s="1058">
        <f t="shared" si="3371"/>
        <v>0</v>
      </c>
      <c r="FQ422" s="1058">
        <f t="shared" si="3372"/>
        <v>0</v>
      </c>
      <c r="FR422" s="1058">
        <f t="shared" si="3373"/>
        <v>0</v>
      </c>
      <c r="FS422" s="1058">
        <f t="shared" si="3374"/>
        <v>0</v>
      </c>
      <c r="FT422" s="1058">
        <f t="shared" si="3375"/>
        <v>0</v>
      </c>
      <c r="FU422" s="1058">
        <f t="shared" si="3376"/>
        <v>0</v>
      </c>
      <c r="FV422" s="1058">
        <f t="shared" si="3377"/>
        <v>1</v>
      </c>
      <c r="FW422" s="1058">
        <f t="shared" si="3378"/>
        <v>24</v>
      </c>
      <c r="FX422" s="1058">
        <f t="shared" si="3379"/>
        <v>0</v>
      </c>
      <c r="FY422" s="1058">
        <f t="shared" si="3380"/>
        <v>0</v>
      </c>
      <c r="FZ422" s="1058">
        <f t="shared" si="3381"/>
        <v>0</v>
      </c>
      <c r="GA422" s="1058">
        <f t="shared" si="3382"/>
        <v>0</v>
      </c>
      <c r="GB422" s="1058">
        <f t="shared" si="3383"/>
        <v>0</v>
      </c>
      <c r="GC422" s="1058">
        <f t="shared" si="3384"/>
        <v>0</v>
      </c>
      <c r="GE422" s="1058">
        <v>69.900000000000006</v>
      </c>
      <c r="GF422" s="1058">
        <v>60</v>
      </c>
      <c r="GG422" s="424"/>
      <c r="GH422" s="424"/>
      <c r="GI422" s="424"/>
      <c r="GJ422" s="424"/>
      <c r="GL422" s="559"/>
      <c r="GM422" s="559"/>
      <c r="GN422" s="9"/>
      <c r="GO422" s="17"/>
      <c r="GP422" s="17"/>
      <c r="GQ422" s="406"/>
      <c r="GR422" s="406"/>
    </row>
    <row r="423" spans="1:200" ht="24.75" customHeight="1" x14ac:dyDescent="0.45">
      <c r="A423" s="424"/>
      <c r="B423" s="955" t="s">
        <v>150</v>
      </c>
      <c r="C423" s="956" t="s">
        <v>183</v>
      </c>
      <c r="D423" s="932" t="s">
        <v>24</v>
      </c>
      <c r="E423" s="160" t="s">
        <v>323</v>
      </c>
      <c r="F423" s="160" t="s">
        <v>512</v>
      </c>
      <c r="G423" s="160">
        <v>9</v>
      </c>
      <c r="H423" s="160">
        <v>5</v>
      </c>
      <c r="I423" s="160">
        <v>1</v>
      </c>
      <c r="J423" s="563">
        <v>1</v>
      </c>
      <c r="K423" s="160">
        <v>1</v>
      </c>
      <c r="L423" s="159"/>
      <c r="M423" s="259">
        <f t="shared" si="3689"/>
        <v>0</v>
      </c>
      <c r="N423" s="258"/>
      <c r="O423" s="859">
        <f t="shared" ref="O423" si="3718">SUM(N423)*I423</f>
        <v>0</v>
      </c>
      <c r="P423" s="860"/>
      <c r="Q423" s="859">
        <f t="shared" si="3673"/>
        <v>0</v>
      </c>
      <c r="R423" s="860"/>
      <c r="S423" s="859">
        <f t="shared" ref="S423" si="3719">SUM(R423)*J423</f>
        <v>0</v>
      </c>
      <c r="T423" s="860"/>
      <c r="U423" s="861">
        <f t="shared" ref="U423" si="3720">SUM(T423)*K423</f>
        <v>0</v>
      </c>
      <c r="V423" s="860"/>
      <c r="W423" s="861">
        <f t="shared" ref="W423:W424" si="3721">SUM(V423)*J423*5</f>
        <v>0</v>
      </c>
      <c r="X423" s="861"/>
      <c r="Y423" s="859">
        <f t="shared" ref="Y423:Y424" si="3722">L423*J423*0.05</f>
        <v>0</v>
      </c>
      <c r="Z423" s="860"/>
      <c r="AA423" s="861"/>
      <c r="AB423" s="860"/>
      <c r="AC423" s="859">
        <f t="shared" ref="AC423" si="3723">SUM(AB423)*3*H423/5</f>
        <v>0</v>
      </c>
      <c r="AD423" s="860">
        <v>1</v>
      </c>
      <c r="AE423" s="862">
        <f t="shared" ref="AE423" si="3724">SUM(AD423*H423*(15))</f>
        <v>75</v>
      </c>
      <c r="AF423" s="860"/>
      <c r="AG423" s="861">
        <f t="shared" ref="AG423" si="3725">SUM(AF423*H423*3)</f>
        <v>0</v>
      </c>
      <c r="AH423" s="860"/>
      <c r="AI423" s="861">
        <f t="shared" ref="AI423:AI424" si="3726">SUM(AH423*H423/3)</f>
        <v>0</v>
      </c>
      <c r="AJ423" s="860"/>
      <c r="AK423" s="861">
        <f t="shared" ref="AK423" si="3727">SUM(AJ423*H423*2/3)</f>
        <v>0</v>
      </c>
      <c r="AL423" s="860"/>
      <c r="AM423" s="859">
        <f t="shared" ref="AM423:AM424" si="3728">SUM(AL423*H423*2)</f>
        <v>0</v>
      </c>
      <c r="AN423" s="860"/>
      <c r="AO423" s="861">
        <f t="shared" ref="AO423" si="3729">SUM(AN423*J423)</f>
        <v>0</v>
      </c>
      <c r="AP423" s="860"/>
      <c r="AQ423" s="859">
        <f t="shared" ref="AQ423" si="3730">SUM(AP423*H423*2)</f>
        <v>0</v>
      </c>
      <c r="AR423" s="860"/>
      <c r="AS423" s="861">
        <f t="shared" ref="AS423:AS424" si="3731">SUM(J423*AR423*6)</f>
        <v>0</v>
      </c>
      <c r="AT423" s="863"/>
      <c r="AU423" s="864">
        <f t="shared" si="3644"/>
        <v>0</v>
      </c>
      <c r="AV423" s="860"/>
      <c r="AW423" s="861">
        <f t="shared" ref="AW423" si="3732">SUM(AV423*H423/3)</f>
        <v>0</v>
      </c>
      <c r="AX423" s="860"/>
      <c r="AY423" s="861">
        <f t="shared" ref="AY423:AY424" si="3733">SUM(J423*AX423*8)</f>
        <v>0</v>
      </c>
      <c r="AZ423" s="860"/>
      <c r="BA423" s="861">
        <f>SUM(AZ423*H423*5*2/3)</f>
        <v>0</v>
      </c>
      <c r="BB423" s="860"/>
      <c r="BC423" s="861">
        <f t="shared" ref="BC423" si="3734">SUM(BB423*K423*4*6)</f>
        <v>0</v>
      </c>
      <c r="BD423" s="860"/>
      <c r="BE423" s="861">
        <f t="shared" ref="BE423:BE424" si="3735">SUM(BD423*50)</f>
        <v>0</v>
      </c>
      <c r="BF423" s="864">
        <f t="shared" si="3650"/>
        <v>75</v>
      </c>
      <c r="BG423" s="864">
        <f t="shared" si="3651"/>
        <v>0</v>
      </c>
      <c r="BH423" s="84"/>
      <c r="BI423" s="424"/>
      <c r="BJ423" s="424"/>
      <c r="BK423" s="424"/>
      <c r="BL423" s="424"/>
      <c r="BM423" s="424"/>
      <c r="BN423" s="957"/>
      <c r="BO423" s="958"/>
      <c r="BP423" s="867"/>
      <c r="BQ423" s="612"/>
      <c r="BR423" s="612"/>
      <c r="BS423" s="606"/>
      <c r="BT423" s="606"/>
      <c r="BU423" s="606"/>
      <c r="BV423" s="747"/>
      <c r="BW423" s="749"/>
      <c r="BX423" s="71"/>
      <c r="BY423" s="608"/>
      <c r="BZ423" s="70"/>
      <c r="CA423" s="767"/>
      <c r="CB423" s="796"/>
      <c r="CC423" s="767"/>
      <c r="CD423" s="796"/>
      <c r="CE423" s="767"/>
      <c r="CF423" s="780"/>
      <c r="CG423" s="612"/>
      <c r="CH423" s="780"/>
      <c r="CI423" s="612"/>
      <c r="CJ423" s="612"/>
      <c r="CK423" s="767"/>
      <c r="CL423" s="780"/>
      <c r="CM423" s="612"/>
      <c r="CN423" s="780"/>
      <c r="CO423" s="767"/>
      <c r="CP423" s="780"/>
      <c r="CQ423" s="770"/>
      <c r="CR423" s="780"/>
      <c r="CS423" s="612"/>
      <c r="CT423" s="780"/>
      <c r="CU423" s="612"/>
      <c r="CV423" s="780"/>
      <c r="CW423" s="612"/>
      <c r="CX423" s="780"/>
      <c r="CY423" s="767"/>
      <c r="CZ423" s="780"/>
      <c r="DA423" s="612"/>
      <c r="DB423" s="780"/>
      <c r="DC423" s="767"/>
      <c r="DD423" s="780"/>
      <c r="DE423" s="612"/>
      <c r="DF423" s="780"/>
      <c r="DG423" s="612"/>
      <c r="DH423" s="780"/>
      <c r="DI423" s="612"/>
      <c r="DJ423" s="780"/>
      <c r="DK423" s="612"/>
      <c r="DL423" s="780"/>
      <c r="DM423" s="612"/>
      <c r="DN423" s="780"/>
      <c r="DO423" s="612"/>
      <c r="DP423" s="780"/>
      <c r="DQ423" s="612"/>
      <c r="DR423" s="612"/>
      <c r="DS423" s="612"/>
      <c r="DT423" s="84"/>
      <c r="DU423" s="424"/>
      <c r="DV423" s="424"/>
      <c r="DW423" s="424"/>
      <c r="DX423" s="424"/>
      <c r="DY423" s="424"/>
      <c r="DZ423" s="971"/>
      <c r="EA423" s="972"/>
      <c r="EB423" s="611"/>
      <c r="EC423" s="424"/>
      <c r="ED423" s="424"/>
      <c r="EE423" s="424"/>
      <c r="EF423" s="424"/>
      <c r="EG423" s="424"/>
      <c r="EH423" s="424"/>
      <c r="EI423" s="424"/>
      <c r="EJ423" s="429">
        <f t="shared" si="3339"/>
        <v>0</v>
      </c>
      <c r="EK423" s="429">
        <f t="shared" si="3340"/>
        <v>0</v>
      </c>
      <c r="EL423" s="429">
        <f t="shared" si="3341"/>
        <v>0</v>
      </c>
      <c r="EM423" s="1058">
        <f t="shared" si="3342"/>
        <v>0</v>
      </c>
      <c r="EN423" s="1058">
        <f t="shared" si="3343"/>
        <v>0</v>
      </c>
      <c r="EO423" s="1058">
        <f t="shared" si="3344"/>
        <v>0</v>
      </c>
      <c r="EP423" s="1058">
        <f t="shared" si="3345"/>
        <v>0</v>
      </c>
      <c r="EQ423" s="1058">
        <f t="shared" si="3346"/>
        <v>0</v>
      </c>
      <c r="ER423" s="1058">
        <f t="shared" si="3347"/>
        <v>0</v>
      </c>
      <c r="ES423" s="1058">
        <f t="shared" si="3348"/>
        <v>0</v>
      </c>
      <c r="ET423" s="1058">
        <f t="shared" si="3349"/>
        <v>0</v>
      </c>
      <c r="EU423" s="1058">
        <f t="shared" si="3350"/>
        <v>0</v>
      </c>
      <c r="EV423" s="1058">
        <f t="shared" si="3351"/>
        <v>0</v>
      </c>
      <c r="EW423" s="1058">
        <f t="shared" si="3352"/>
        <v>0</v>
      </c>
      <c r="EX423" s="1058">
        <f t="shared" si="3353"/>
        <v>0</v>
      </c>
      <c r="EY423" s="1058">
        <f t="shared" si="3354"/>
        <v>0</v>
      </c>
      <c r="EZ423" s="1058">
        <f t="shared" si="3355"/>
        <v>0</v>
      </c>
      <c r="FA423" s="1058">
        <f t="shared" si="3356"/>
        <v>0</v>
      </c>
      <c r="FB423" s="1058">
        <f t="shared" si="3357"/>
        <v>1</v>
      </c>
      <c r="FC423" s="1058">
        <f t="shared" si="3358"/>
        <v>75</v>
      </c>
      <c r="FD423" s="1058">
        <f t="shared" si="3359"/>
        <v>0</v>
      </c>
      <c r="FE423" s="1058">
        <f t="shared" si="3360"/>
        <v>0</v>
      </c>
      <c r="FF423" s="1058">
        <f t="shared" si="3361"/>
        <v>0</v>
      </c>
      <c r="FG423" s="1058">
        <f t="shared" si="3362"/>
        <v>0</v>
      </c>
      <c r="FH423" s="1058">
        <f t="shared" si="3363"/>
        <v>0</v>
      </c>
      <c r="FI423" s="1058">
        <f t="shared" si="3364"/>
        <v>0</v>
      </c>
      <c r="FJ423" s="1058">
        <f t="shared" si="3365"/>
        <v>0</v>
      </c>
      <c r="FK423" s="1058">
        <f t="shared" si="3366"/>
        <v>0</v>
      </c>
      <c r="FL423" s="1058">
        <f t="shared" si="3367"/>
        <v>0</v>
      </c>
      <c r="FM423" s="1058">
        <f t="shared" si="3368"/>
        <v>0</v>
      </c>
      <c r="FN423" s="1058">
        <f t="shared" si="3369"/>
        <v>0</v>
      </c>
      <c r="FO423" s="1059">
        <f t="shared" si="3370"/>
        <v>0</v>
      </c>
      <c r="FP423" s="1058">
        <f t="shared" si="3371"/>
        <v>0</v>
      </c>
      <c r="FQ423" s="1058">
        <f t="shared" si="3372"/>
        <v>0</v>
      </c>
      <c r="FR423" s="1058">
        <f t="shared" si="3373"/>
        <v>0</v>
      </c>
      <c r="FS423" s="1058">
        <f t="shared" si="3374"/>
        <v>0</v>
      </c>
      <c r="FT423" s="1058">
        <f t="shared" si="3375"/>
        <v>0</v>
      </c>
      <c r="FU423" s="1058">
        <f t="shared" si="3376"/>
        <v>0</v>
      </c>
      <c r="FV423" s="1058">
        <f t="shared" si="3377"/>
        <v>0</v>
      </c>
      <c r="FW423" s="1058">
        <f t="shared" si="3378"/>
        <v>0</v>
      </c>
      <c r="FX423" s="1058">
        <f t="shared" si="3379"/>
        <v>0</v>
      </c>
      <c r="FY423" s="1058">
        <f t="shared" si="3380"/>
        <v>0</v>
      </c>
      <c r="FZ423" s="1058">
        <f t="shared" si="3381"/>
        <v>0</v>
      </c>
      <c r="GA423" s="1058">
        <f t="shared" si="3382"/>
        <v>0</v>
      </c>
      <c r="GB423" s="1058">
        <f t="shared" si="3383"/>
        <v>0</v>
      </c>
      <c r="GC423" s="1058">
        <f t="shared" si="3384"/>
        <v>0</v>
      </c>
      <c r="GE423" s="1058">
        <v>75</v>
      </c>
      <c r="GF423" s="1058">
        <v>0</v>
      </c>
      <c r="GG423" s="424"/>
      <c r="GH423" s="424"/>
      <c r="GI423" s="424"/>
      <c r="GJ423" s="424"/>
      <c r="GL423" s="559"/>
      <c r="GM423" s="559"/>
      <c r="GN423" s="9"/>
      <c r="GO423" s="17"/>
      <c r="GP423" s="17"/>
      <c r="GQ423" s="406"/>
      <c r="GR423" s="406"/>
    </row>
    <row r="424" spans="1:200" ht="24.75" customHeight="1" x14ac:dyDescent="0.45">
      <c r="A424" s="424"/>
      <c r="B424" s="960" t="s">
        <v>422</v>
      </c>
      <c r="C424" s="961" t="s">
        <v>183</v>
      </c>
      <c r="D424" s="933" t="s">
        <v>24</v>
      </c>
      <c r="E424" s="735" t="s">
        <v>323</v>
      </c>
      <c r="F424" s="735" t="s">
        <v>126</v>
      </c>
      <c r="G424" s="736">
        <v>9</v>
      </c>
      <c r="H424" s="735">
        <v>5</v>
      </c>
      <c r="I424" s="735">
        <v>1</v>
      </c>
      <c r="J424" s="563">
        <v>3</v>
      </c>
      <c r="K424" s="735">
        <v>1</v>
      </c>
      <c r="L424" s="736"/>
      <c r="M424" s="737">
        <f t="shared" si="3689"/>
        <v>0</v>
      </c>
      <c r="N424" s="738"/>
      <c r="O424" s="859">
        <f t="shared" ref="O424" si="3736">SUM(N424)*I424</f>
        <v>0</v>
      </c>
      <c r="P424" s="868"/>
      <c r="Q424" s="859">
        <f t="shared" si="3673"/>
        <v>0</v>
      </c>
      <c r="R424" s="868"/>
      <c r="S424" s="859">
        <f t="shared" ref="S424" si="3737">SUM(R424)*J424</f>
        <v>0</v>
      </c>
      <c r="T424" s="868"/>
      <c r="U424" s="869">
        <f t="shared" ref="U424" si="3738">SUM(T424)*K424</f>
        <v>0</v>
      </c>
      <c r="V424" s="868"/>
      <c r="W424" s="869">
        <f t="shared" si="3721"/>
        <v>0</v>
      </c>
      <c r="X424" s="869">
        <f t="shared" ref="X424" si="3739">SUM(J424*AX424*2+K424*AZ424*2)</f>
        <v>0</v>
      </c>
      <c r="Y424" s="859">
        <f t="shared" si="3722"/>
        <v>0</v>
      </c>
      <c r="Z424" s="868"/>
      <c r="AA424" s="869"/>
      <c r="AB424" s="868">
        <v>17</v>
      </c>
      <c r="AC424" s="859">
        <f>AB424*H424*2</f>
        <v>170</v>
      </c>
      <c r="AD424" s="868"/>
      <c r="AE424" s="862">
        <f>SUM(AD424*H424*(30+4))/5</f>
        <v>0</v>
      </c>
      <c r="AF424" s="868"/>
      <c r="AG424" s="869">
        <f t="shared" ref="AG424" si="3740">SUM(AF424*H424*3)</f>
        <v>0</v>
      </c>
      <c r="AH424" s="868"/>
      <c r="AI424" s="869">
        <f t="shared" si="3726"/>
        <v>0</v>
      </c>
      <c r="AJ424" s="868"/>
      <c r="AK424" s="869">
        <f t="shared" ref="AK424" si="3741">SUM(AJ424*H424*2/3)</f>
        <v>0</v>
      </c>
      <c r="AL424" s="868"/>
      <c r="AM424" s="859">
        <f t="shared" si="3728"/>
        <v>0</v>
      </c>
      <c r="AN424" s="868"/>
      <c r="AO424" s="869">
        <f>SUM(AN424*J424)</f>
        <v>0</v>
      </c>
      <c r="AP424" s="868"/>
      <c r="AQ424" s="859">
        <f>H424*AP424/3</f>
        <v>0</v>
      </c>
      <c r="AR424" s="868"/>
      <c r="AS424" s="869">
        <f t="shared" si="3731"/>
        <v>0</v>
      </c>
      <c r="AT424" s="870"/>
      <c r="AU424" s="869">
        <f t="shared" si="3644"/>
        <v>0</v>
      </c>
      <c r="AV424" s="868"/>
      <c r="AW424" s="869">
        <f>SUM(AV424*H424/3)</f>
        <v>0</v>
      </c>
      <c r="AX424" s="868"/>
      <c r="AY424" s="869">
        <f t="shared" si="3733"/>
        <v>0</v>
      </c>
      <c r="AZ424" s="868"/>
      <c r="BA424" s="869">
        <f>SUM(AZ424*K424*5*6)</f>
        <v>0</v>
      </c>
      <c r="BB424" s="868"/>
      <c r="BC424" s="869">
        <f t="shared" ref="BC424" si="3742">SUM(BB424*K424*4*6)</f>
        <v>0</v>
      </c>
      <c r="BD424" s="868"/>
      <c r="BE424" s="869">
        <f t="shared" si="3735"/>
        <v>0</v>
      </c>
      <c r="BF424" s="869">
        <f t="shared" si="3650"/>
        <v>170</v>
      </c>
      <c r="BG424" s="869">
        <f t="shared" si="3651"/>
        <v>0</v>
      </c>
      <c r="BH424" s="84"/>
      <c r="BI424" s="424"/>
      <c r="BJ424" s="424"/>
      <c r="BK424" s="424"/>
      <c r="BL424" s="424"/>
      <c r="BM424" s="424"/>
      <c r="BN424" s="957"/>
      <c r="BO424" s="958"/>
      <c r="BP424" s="867"/>
      <c r="BQ424" s="612"/>
      <c r="BR424" s="612"/>
      <c r="BS424" s="606"/>
      <c r="BT424" s="606"/>
      <c r="BU424" s="606"/>
      <c r="BV424" s="747"/>
      <c r="BW424" s="749"/>
      <c r="BX424" s="71"/>
      <c r="BY424" s="608"/>
      <c r="BZ424" s="70"/>
      <c r="CA424" s="767"/>
      <c r="CB424" s="796"/>
      <c r="CC424" s="767"/>
      <c r="CD424" s="796"/>
      <c r="CE424" s="767"/>
      <c r="CF424" s="780"/>
      <c r="CG424" s="612"/>
      <c r="CH424" s="780"/>
      <c r="CI424" s="612"/>
      <c r="CJ424" s="612"/>
      <c r="CK424" s="767"/>
      <c r="CL424" s="780"/>
      <c r="CM424" s="612"/>
      <c r="CN424" s="780"/>
      <c r="CO424" s="767"/>
      <c r="CP424" s="780"/>
      <c r="CQ424" s="770"/>
      <c r="CR424" s="780"/>
      <c r="CS424" s="612"/>
      <c r="CT424" s="780"/>
      <c r="CU424" s="612"/>
      <c r="CV424" s="780"/>
      <c r="CW424" s="612"/>
      <c r="CX424" s="780"/>
      <c r="CY424" s="767"/>
      <c r="CZ424" s="780"/>
      <c r="DA424" s="612"/>
      <c r="DB424" s="780"/>
      <c r="DC424" s="767"/>
      <c r="DD424" s="780"/>
      <c r="DE424" s="612"/>
      <c r="DF424" s="780"/>
      <c r="DG424" s="612"/>
      <c r="DH424" s="780"/>
      <c r="DI424" s="612"/>
      <c r="DJ424" s="780"/>
      <c r="DK424" s="612"/>
      <c r="DL424" s="780"/>
      <c r="DM424" s="612"/>
      <c r="DN424" s="780"/>
      <c r="DO424" s="612"/>
      <c r="DP424" s="780"/>
      <c r="DQ424" s="612"/>
      <c r="DR424" s="612"/>
      <c r="DS424" s="612"/>
      <c r="DT424" s="84"/>
      <c r="DU424" s="424"/>
      <c r="DV424" s="424"/>
      <c r="DW424" s="424"/>
      <c r="DX424" s="424"/>
      <c r="DY424" s="424"/>
      <c r="DZ424" s="971"/>
      <c r="EA424" s="972"/>
      <c r="EB424" s="611"/>
      <c r="EC424" s="424"/>
      <c r="ED424" s="424"/>
      <c r="EE424" s="424"/>
      <c r="EF424" s="424"/>
      <c r="EG424" s="424"/>
      <c r="EH424" s="424"/>
      <c r="EI424" s="424"/>
      <c r="EJ424" s="429">
        <f t="shared" si="3339"/>
        <v>0</v>
      </c>
      <c r="EK424" s="429">
        <f t="shared" si="3340"/>
        <v>0</v>
      </c>
      <c r="EL424" s="429">
        <f t="shared" si="3341"/>
        <v>0</v>
      </c>
      <c r="EM424" s="1058">
        <f t="shared" si="3342"/>
        <v>0</v>
      </c>
      <c r="EN424" s="1058">
        <f t="shared" si="3343"/>
        <v>0</v>
      </c>
      <c r="EO424" s="1058">
        <f t="shared" si="3344"/>
        <v>0</v>
      </c>
      <c r="EP424" s="1058">
        <f t="shared" si="3345"/>
        <v>0</v>
      </c>
      <c r="EQ424" s="1058">
        <f t="shared" si="3346"/>
        <v>0</v>
      </c>
      <c r="ER424" s="1058">
        <f t="shared" si="3347"/>
        <v>0</v>
      </c>
      <c r="ES424" s="1058">
        <f t="shared" si="3348"/>
        <v>0</v>
      </c>
      <c r="ET424" s="1058">
        <f t="shared" si="3349"/>
        <v>0</v>
      </c>
      <c r="EU424" s="1058">
        <f t="shared" si="3350"/>
        <v>0</v>
      </c>
      <c r="EV424" s="1058">
        <f t="shared" si="3351"/>
        <v>0</v>
      </c>
      <c r="EW424" s="1058">
        <f t="shared" si="3352"/>
        <v>0</v>
      </c>
      <c r="EX424" s="1058">
        <f t="shared" si="3353"/>
        <v>0</v>
      </c>
      <c r="EY424" s="1058">
        <f t="shared" si="3354"/>
        <v>0</v>
      </c>
      <c r="EZ424" s="1058">
        <f t="shared" si="3355"/>
        <v>17</v>
      </c>
      <c r="FA424" s="1058">
        <f t="shared" si="3356"/>
        <v>170</v>
      </c>
      <c r="FB424" s="1058">
        <f t="shared" si="3357"/>
        <v>0</v>
      </c>
      <c r="FC424" s="1058">
        <f t="shared" si="3358"/>
        <v>0</v>
      </c>
      <c r="FD424" s="1058">
        <f t="shared" si="3359"/>
        <v>0</v>
      </c>
      <c r="FE424" s="1058">
        <f t="shared" si="3360"/>
        <v>0</v>
      </c>
      <c r="FF424" s="1058">
        <f t="shared" si="3361"/>
        <v>0</v>
      </c>
      <c r="FG424" s="1058">
        <f t="shared" si="3362"/>
        <v>0</v>
      </c>
      <c r="FH424" s="1058">
        <f t="shared" si="3363"/>
        <v>0</v>
      </c>
      <c r="FI424" s="1058">
        <f t="shared" si="3364"/>
        <v>0</v>
      </c>
      <c r="FJ424" s="1058">
        <f t="shared" si="3365"/>
        <v>0</v>
      </c>
      <c r="FK424" s="1058">
        <f t="shared" si="3366"/>
        <v>0</v>
      </c>
      <c r="FL424" s="1058">
        <f t="shared" si="3367"/>
        <v>0</v>
      </c>
      <c r="FM424" s="1058">
        <f t="shared" si="3368"/>
        <v>0</v>
      </c>
      <c r="FN424" s="1058">
        <f t="shared" si="3369"/>
        <v>0</v>
      </c>
      <c r="FO424" s="1059">
        <f t="shared" si="3370"/>
        <v>0</v>
      </c>
      <c r="FP424" s="1058">
        <f t="shared" si="3371"/>
        <v>0</v>
      </c>
      <c r="FQ424" s="1058">
        <f t="shared" si="3372"/>
        <v>0</v>
      </c>
      <c r="FR424" s="1058">
        <f t="shared" si="3373"/>
        <v>0</v>
      </c>
      <c r="FS424" s="1058">
        <f t="shared" si="3374"/>
        <v>0</v>
      </c>
      <c r="FT424" s="1058">
        <f t="shared" si="3375"/>
        <v>0</v>
      </c>
      <c r="FU424" s="1058">
        <f t="shared" si="3376"/>
        <v>0</v>
      </c>
      <c r="FV424" s="1058">
        <f t="shared" si="3377"/>
        <v>0</v>
      </c>
      <c r="FW424" s="1058">
        <f t="shared" si="3378"/>
        <v>0</v>
      </c>
      <c r="FX424" s="1058">
        <f t="shared" si="3379"/>
        <v>0</v>
      </c>
      <c r="FY424" s="1058">
        <f t="shared" si="3380"/>
        <v>0</v>
      </c>
      <c r="FZ424" s="1058">
        <f t="shared" si="3381"/>
        <v>0</v>
      </c>
      <c r="GA424" s="1058">
        <f t="shared" si="3382"/>
        <v>0</v>
      </c>
      <c r="GB424" s="1058">
        <f t="shared" si="3383"/>
        <v>0</v>
      </c>
      <c r="GC424" s="1058">
        <f t="shared" si="3384"/>
        <v>0</v>
      </c>
      <c r="GE424" s="1058">
        <v>170</v>
      </c>
      <c r="GF424" s="1058">
        <v>0</v>
      </c>
      <c r="GG424" s="424"/>
      <c r="GH424" s="424"/>
      <c r="GI424" s="424"/>
      <c r="GJ424" s="424"/>
      <c r="GL424" s="559"/>
      <c r="GM424" s="559"/>
      <c r="GN424" s="9"/>
      <c r="GO424" s="17"/>
      <c r="GP424" s="17"/>
      <c r="GQ424" s="406"/>
      <c r="GR424" s="406"/>
    </row>
    <row r="425" spans="1:200" ht="24.75" customHeight="1" x14ac:dyDescent="0.45">
      <c r="A425" s="424"/>
      <c r="B425" s="957"/>
      <c r="C425" s="958"/>
      <c r="D425" s="867"/>
      <c r="E425" s="612"/>
      <c r="F425" s="612"/>
      <c r="G425" s="606"/>
      <c r="H425" s="606"/>
      <c r="I425" s="606"/>
      <c r="J425" s="747"/>
      <c r="K425" s="606"/>
      <c r="L425" s="71"/>
      <c r="M425" s="608"/>
      <c r="N425" s="70"/>
      <c r="O425" s="852"/>
      <c r="P425" s="866"/>
      <c r="Q425" s="852"/>
      <c r="R425" s="866"/>
      <c r="S425" s="852"/>
      <c r="T425" s="866"/>
      <c r="U425" s="867"/>
      <c r="V425" s="866"/>
      <c r="W425" s="867"/>
      <c r="X425" s="852"/>
      <c r="Y425" s="852"/>
      <c r="Z425" s="866"/>
      <c r="AA425" s="867"/>
      <c r="AB425" s="866"/>
      <c r="AC425" s="852"/>
      <c r="AD425" s="866"/>
      <c r="AE425" s="855"/>
      <c r="AF425" s="866"/>
      <c r="AG425" s="867"/>
      <c r="AH425" s="866"/>
      <c r="AI425" s="867"/>
      <c r="AJ425" s="866"/>
      <c r="AK425" s="867"/>
      <c r="AL425" s="866"/>
      <c r="AM425" s="852"/>
      <c r="AN425" s="866"/>
      <c r="AO425" s="867"/>
      <c r="AP425" s="866"/>
      <c r="AQ425" s="852"/>
      <c r="AR425" s="866"/>
      <c r="AS425" s="852"/>
      <c r="AT425" s="866"/>
      <c r="AU425" s="867"/>
      <c r="AV425" s="866"/>
      <c r="AW425" s="867"/>
      <c r="AX425" s="866"/>
      <c r="AY425" s="867"/>
      <c r="AZ425" s="866"/>
      <c r="BA425" s="867"/>
      <c r="BB425" s="866"/>
      <c r="BC425" s="867"/>
      <c r="BD425" s="866"/>
      <c r="BE425" s="867"/>
      <c r="BF425" s="867"/>
      <c r="BG425" s="867"/>
      <c r="BH425" s="84"/>
      <c r="BI425" s="424"/>
      <c r="BJ425" s="424"/>
      <c r="BK425" s="424"/>
      <c r="BL425" s="424"/>
      <c r="BM425" s="424"/>
      <c r="BN425" s="957"/>
      <c r="BO425" s="958"/>
      <c r="BP425" s="867"/>
      <c r="BQ425" s="612"/>
      <c r="BR425" s="612"/>
      <c r="BS425" s="606"/>
      <c r="BT425" s="606"/>
      <c r="BU425" s="606"/>
      <c r="BV425" s="747"/>
      <c r="BW425" s="749"/>
      <c r="BX425" s="71"/>
      <c r="BY425" s="608"/>
      <c r="BZ425" s="70"/>
      <c r="CA425" s="767"/>
      <c r="CB425" s="796"/>
      <c r="CC425" s="767"/>
      <c r="CD425" s="796"/>
      <c r="CE425" s="767"/>
      <c r="CF425" s="780"/>
      <c r="CG425" s="612"/>
      <c r="CH425" s="780"/>
      <c r="CI425" s="612"/>
      <c r="CJ425" s="612"/>
      <c r="CK425" s="767"/>
      <c r="CL425" s="780"/>
      <c r="CM425" s="612"/>
      <c r="CN425" s="780"/>
      <c r="CO425" s="767"/>
      <c r="CP425" s="780"/>
      <c r="CQ425" s="770"/>
      <c r="CR425" s="780"/>
      <c r="CS425" s="612"/>
      <c r="CT425" s="780"/>
      <c r="CU425" s="612"/>
      <c r="CV425" s="780"/>
      <c r="CW425" s="612"/>
      <c r="CX425" s="780"/>
      <c r="CY425" s="767"/>
      <c r="CZ425" s="780"/>
      <c r="DA425" s="612"/>
      <c r="DB425" s="780"/>
      <c r="DC425" s="767"/>
      <c r="DD425" s="780"/>
      <c r="DE425" s="612"/>
      <c r="DF425" s="780"/>
      <c r="DG425" s="612"/>
      <c r="DH425" s="780"/>
      <c r="DI425" s="612"/>
      <c r="DJ425" s="780"/>
      <c r="DK425" s="612"/>
      <c r="DL425" s="780"/>
      <c r="DM425" s="612"/>
      <c r="DN425" s="780"/>
      <c r="DO425" s="612"/>
      <c r="DP425" s="780"/>
      <c r="DQ425" s="612"/>
      <c r="DR425" s="612"/>
      <c r="DS425" s="612"/>
      <c r="DT425" s="84"/>
      <c r="DU425" s="424"/>
      <c r="DV425" s="424"/>
      <c r="DW425" s="424"/>
      <c r="DX425" s="424"/>
      <c r="DY425" s="424"/>
      <c r="DZ425" s="971"/>
      <c r="EA425" s="972"/>
      <c r="EB425" s="611"/>
      <c r="EC425" s="424"/>
      <c r="ED425" s="424"/>
      <c r="EE425" s="424"/>
      <c r="EF425" s="424"/>
      <c r="EG425" s="424"/>
      <c r="EH425" s="424"/>
      <c r="EI425" s="424"/>
      <c r="EJ425" s="429">
        <f t="shared" si="3339"/>
        <v>0</v>
      </c>
      <c r="EK425" s="429">
        <f t="shared" si="3340"/>
        <v>0</v>
      </c>
      <c r="EL425" s="429">
        <f t="shared" si="3341"/>
        <v>0</v>
      </c>
      <c r="EM425" s="1058">
        <f t="shared" si="3342"/>
        <v>0</v>
      </c>
      <c r="EN425" s="1058">
        <f t="shared" si="3343"/>
        <v>0</v>
      </c>
      <c r="EO425" s="1058">
        <f t="shared" si="3344"/>
        <v>0</v>
      </c>
      <c r="EP425" s="1058">
        <f t="shared" si="3345"/>
        <v>0</v>
      </c>
      <c r="EQ425" s="1058">
        <f t="shared" si="3346"/>
        <v>0</v>
      </c>
      <c r="ER425" s="1058">
        <f t="shared" si="3347"/>
        <v>0</v>
      </c>
      <c r="ES425" s="1058">
        <f t="shared" si="3348"/>
        <v>0</v>
      </c>
      <c r="ET425" s="1058">
        <f t="shared" si="3349"/>
        <v>0</v>
      </c>
      <c r="EU425" s="1058">
        <f t="shared" si="3350"/>
        <v>0</v>
      </c>
      <c r="EV425" s="1058">
        <f t="shared" si="3351"/>
        <v>0</v>
      </c>
      <c r="EW425" s="1058">
        <f t="shared" si="3352"/>
        <v>0</v>
      </c>
      <c r="EX425" s="1058">
        <f t="shared" si="3353"/>
        <v>0</v>
      </c>
      <c r="EY425" s="1058">
        <f t="shared" si="3354"/>
        <v>0</v>
      </c>
      <c r="EZ425" s="1058">
        <f t="shared" si="3355"/>
        <v>0</v>
      </c>
      <c r="FA425" s="1058">
        <f t="shared" si="3356"/>
        <v>0</v>
      </c>
      <c r="FB425" s="1058">
        <f t="shared" si="3357"/>
        <v>0</v>
      </c>
      <c r="FC425" s="1058">
        <f t="shared" si="3358"/>
        <v>0</v>
      </c>
      <c r="FD425" s="1058">
        <f t="shared" si="3359"/>
        <v>0</v>
      </c>
      <c r="FE425" s="1058">
        <f t="shared" si="3360"/>
        <v>0</v>
      </c>
      <c r="FF425" s="1058">
        <f t="shared" si="3361"/>
        <v>0</v>
      </c>
      <c r="FG425" s="1058">
        <f t="shared" si="3362"/>
        <v>0</v>
      </c>
      <c r="FH425" s="1058">
        <f t="shared" si="3363"/>
        <v>0</v>
      </c>
      <c r="FI425" s="1058">
        <f t="shared" si="3364"/>
        <v>0</v>
      </c>
      <c r="FJ425" s="1058">
        <f t="shared" si="3365"/>
        <v>0</v>
      </c>
      <c r="FK425" s="1058">
        <f t="shared" si="3366"/>
        <v>0</v>
      </c>
      <c r="FL425" s="1058">
        <f t="shared" si="3367"/>
        <v>0</v>
      </c>
      <c r="FM425" s="1058">
        <f t="shared" si="3368"/>
        <v>0</v>
      </c>
      <c r="FN425" s="1058">
        <f t="shared" si="3369"/>
        <v>0</v>
      </c>
      <c r="FO425" s="1059">
        <f t="shared" si="3370"/>
        <v>0</v>
      </c>
      <c r="FP425" s="1058">
        <f t="shared" si="3371"/>
        <v>0</v>
      </c>
      <c r="FQ425" s="1058">
        <f t="shared" si="3372"/>
        <v>0</v>
      </c>
      <c r="FR425" s="1058">
        <f t="shared" si="3373"/>
        <v>0</v>
      </c>
      <c r="FS425" s="1058">
        <f t="shared" si="3374"/>
        <v>0</v>
      </c>
      <c r="FT425" s="1058">
        <f t="shared" si="3375"/>
        <v>0</v>
      </c>
      <c r="FU425" s="1058">
        <f t="shared" si="3376"/>
        <v>0</v>
      </c>
      <c r="FV425" s="1058">
        <f t="shared" si="3377"/>
        <v>0</v>
      </c>
      <c r="FW425" s="1058">
        <f t="shared" si="3378"/>
        <v>0</v>
      </c>
      <c r="FX425" s="1058">
        <f t="shared" si="3379"/>
        <v>0</v>
      </c>
      <c r="FY425" s="1058">
        <f t="shared" si="3380"/>
        <v>0</v>
      </c>
      <c r="FZ425" s="1058">
        <f t="shared" si="3381"/>
        <v>0</v>
      </c>
      <c r="GA425" s="1058">
        <f t="shared" si="3382"/>
        <v>0</v>
      </c>
      <c r="GB425" s="1058">
        <f t="shared" si="3383"/>
        <v>0</v>
      </c>
      <c r="GC425" s="1058">
        <f t="shared" si="3384"/>
        <v>0</v>
      </c>
      <c r="GE425" s="1058">
        <v>0</v>
      </c>
      <c r="GF425" s="1058">
        <v>0</v>
      </c>
      <c r="GG425" s="424"/>
      <c r="GH425" s="424"/>
      <c r="GI425" s="424"/>
      <c r="GJ425" s="424"/>
      <c r="GL425" s="559"/>
      <c r="GM425" s="559"/>
      <c r="GN425" s="9"/>
      <c r="GO425" s="17"/>
      <c r="GP425" s="17"/>
      <c r="GQ425" s="406"/>
      <c r="GR425" s="406"/>
    </row>
    <row r="426" spans="1:200" ht="24.75" customHeight="1" x14ac:dyDescent="0.45">
      <c r="A426" s="424"/>
      <c r="B426" s="957"/>
      <c r="C426" s="958"/>
      <c r="D426" s="867"/>
      <c r="E426" s="612"/>
      <c r="F426" s="612"/>
      <c r="G426" s="606"/>
      <c r="H426" s="606"/>
      <c r="I426" s="606"/>
      <c r="J426" s="747"/>
      <c r="K426" s="606"/>
      <c r="L426" s="71"/>
      <c r="M426" s="608"/>
      <c r="N426" s="70"/>
      <c r="O426" s="852"/>
      <c r="P426" s="866"/>
      <c r="Q426" s="852"/>
      <c r="R426" s="866"/>
      <c r="S426" s="852"/>
      <c r="T426" s="866"/>
      <c r="U426" s="867"/>
      <c r="V426" s="866"/>
      <c r="W426" s="867"/>
      <c r="X426" s="852"/>
      <c r="Y426" s="852"/>
      <c r="Z426" s="866"/>
      <c r="AA426" s="867"/>
      <c r="AB426" s="866"/>
      <c r="AC426" s="852"/>
      <c r="AD426" s="866"/>
      <c r="AE426" s="855"/>
      <c r="AF426" s="866"/>
      <c r="AG426" s="867"/>
      <c r="AH426" s="866"/>
      <c r="AI426" s="867"/>
      <c r="AJ426" s="866"/>
      <c r="AK426" s="867"/>
      <c r="AL426" s="866"/>
      <c r="AM426" s="852"/>
      <c r="AN426" s="866"/>
      <c r="AO426" s="867"/>
      <c r="AP426" s="866"/>
      <c r="AQ426" s="852"/>
      <c r="AR426" s="866"/>
      <c r="AS426" s="852"/>
      <c r="AT426" s="866"/>
      <c r="AU426" s="867"/>
      <c r="AV426" s="866"/>
      <c r="AW426" s="867"/>
      <c r="AX426" s="866"/>
      <c r="AY426" s="867"/>
      <c r="AZ426" s="866"/>
      <c r="BA426" s="867"/>
      <c r="BB426" s="866"/>
      <c r="BC426" s="867"/>
      <c r="BD426" s="866"/>
      <c r="BE426" s="867"/>
      <c r="BF426" s="867"/>
      <c r="BG426" s="867"/>
      <c r="BH426" s="84"/>
      <c r="BI426" s="424"/>
      <c r="BJ426" s="424"/>
      <c r="BK426" s="424"/>
      <c r="BL426" s="424"/>
      <c r="BM426" s="424"/>
      <c r="BN426" s="957"/>
      <c r="BO426" s="958"/>
      <c r="BP426" s="867"/>
      <c r="BQ426" s="612"/>
      <c r="BR426" s="612"/>
      <c r="BS426" s="606"/>
      <c r="BT426" s="606"/>
      <c r="BU426" s="606"/>
      <c r="BV426" s="747"/>
      <c r="BW426" s="749"/>
      <c r="BX426" s="71"/>
      <c r="BY426" s="608"/>
      <c r="BZ426" s="70"/>
      <c r="CA426" s="767"/>
      <c r="CB426" s="796"/>
      <c r="CC426" s="767"/>
      <c r="CD426" s="796"/>
      <c r="CE426" s="767"/>
      <c r="CF426" s="780"/>
      <c r="CG426" s="612"/>
      <c r="CH426" s="780"/>
      <c r="CI426" s="612"/>
      <c r="CJ426" s="612"/>
      <c r="CK426" s="767"/>
      <c r="CL426" s="780"/>
      <c r="CM426" s="612"/>
      <c r="CN426" s="780"/>
      <c r="CO426" s="767"/>
      <c r="CP426" s="780"/>
      <c r="CQ426" s="770"/>
      <c r="CR426" s="780"/>
      <c r="CS426" s="612"/>
      <c r="CT426" s="780"/>
      <c r="CU426" s="612"/>
      <c r="CV426" s="780"/>
      <c r="CW426" s="612"/>
      <c r="CX426" s="780"/>
      <c r="CY426" s="767"/>
      <c r="CZ426" s="780"/>
      <c r="DA426" s="612"/>
      <c r="DB426" s="780"/>
      <c r="DC426" s="767"/>
      <c r="DD426" s="780"/>
      <c r="DE426" s="612"/>
      <c r="DF426" s="780"/>
      <c r="DG426" s="612"/>
      <c r="DH426" s="780"/>
      <c r="DI426" s="612"/>
      <c r="DJ426" s="780"/>
      <c r="DK426" s="612"/>
      <c r="DL426" s="780"/>
      <c r="DM426" s="612"/>
      <c r="DN426" s="780"/>
      <c r="DO426" s="612"/>
      <c r="DP426" s="780"/>
      <c r="DQ426" s="612"/>
      <c r="DR426" s="612"/>
      <c r="DS426" s="612"/>
      <c r="DT426" s="84"/>
      <c r="DU426" s="424"/>
      <c r="DV426" s="424"/>
      <c r="DW426" s="424"/>
      <c r="DX426" s="424"/>
      <c r="DY426" s="424"/>
      <c r="DZ426" s="971"/>
      <c r="EA426" s="972"/>
      <c r="EB426" s="611"/>
      <c r="EC426" s="424"/>
      <c r="ED426" s="424"/>
      <c r="EE426" s="424"/>
      <c r="EF426" s="424"/>
      <c r="EG426" s="424"/>
      <c r="EH426" s="424"/>
      <c r="EI426" s="424"/>
      <c r="EJ426" s="429">
        <f t="shared" si="3339"/>
        <v>0</v>
      </c>
      <c r="EK426" s="429">
        <f t="shared" si="3340"/>
        <v>0</v>
      </c>
      <c r="EL426" s="429">
        <f t="shared" si="3341"/>
        <v>0</v>
      </c>
      <c r="EM426" s="1058">
        <f t="shared" si="3342"/>
        <v>0</v>
      </c>
      <c r="EN426" s="1058">
        <f t="shared" si="3343"/>
        <v>0</v>
      </c>
      <c r="EO426" s="1058">
        <f t="shared" si="3344"/>
        <v>0</v>
      </c>
      <c r="EP426" s="1058">
        <f t="shared" si="3345"/>
        <v>0</v>
      </c>
      <c r="EQ426" s="1058">
        <f t="shared" si="3346"/>
        <v>0</v>
      </c>
      <c r="ER426" s="1058">
        <f t="shared" si="3347"/>
        <v>0</v>
      </c>
      <c r="ES426" s="1058">
        <f t="shared" si="3348"/>
        <v>0</v>
      </c>
      <c r="ET426" s="1058">
        <f t="shared" si="3349"/>
        <v>0</v>
      </c>
      <c r="EU426" s="1058">
        <f t="shared" si="3350"/>
        <v>0</v>
      </c>
      <c r="EV426" s="1058">
        <f t="shared" si="3351"/>
        <v>0</v>
      </c>
      <c r="EW426" s="1058">
        <f t="shared" si="3352"/>
        <v>0</v>
      </c>
      <c r="EX426" s="1058">
        <f t="shared" si="3353"/>
        <v>0</v>
      </c>
      <c r="EY426" s="1058">
        <f t="shared" si="3354"/>
        <v>0</v>
      </c>
      <c r="EZ426" s="1058">
        <f t="shared" si="3355"/>
        <v>0</v>
      </c>
      <c r="FA426" s="1058">
        <f t="shared" si="3356"/>
        <v>0</v>
      </c>
      <c r="FB426" s="1058">
        <f t="shared" si="3357"/>
        <v>0</v>
      </c>
      <c r="FC426" s="1058">
        <f t="shared" si="3358"/>
        <v>0</v>
      </c>
      <c r="FD426" s="1058">
        <f t="shared" si="3359"/>
        <v>0</v>
      </c>
      <c r="FE426" s="1058">
        <f t="shared" si="3360"/>
        <v>0</v>
      </c>
      <c r="FF426" s="1058">
        <f t="shared" si="3361"/>
        <v>0</v>
      </c>
      <c r="FG426" s="1058">
        <f t="shared" si="3362"/>
        <v>0</v>
      </c>
      <c r="FH426" s="1058">
        <f t="shared" si="3363"/>
        <v>0</v>
      </c>
      <c r="FI426" s="1058">
        <f t="shared" si="3364"/>
        <v>0</v>
      </c>
      <c r="FJ426" s="1058">
        <f t="shared" si="3365"/>
        <v>0</v>
      </c>
      <c r="FK426" s="1058">
        <f t="shared" si="3366"/>
        <v>0</v>
      </c>
      <c r="FL426" s="1058">
        <f t="shared" si="3367"/>
        <v>0</v>
      </c>
      <c r="FM426" s="1058">
        <f t="shared" si="3368"/>
        <v>0</v>
      </c>
      <c r="FN426" s="1058">
        <f t="shared" si="3369"/>
        <v>0</v>
      </c>
      <c r="FO426" s="1059">
        <f t="shared" si="3370"/>
        <v>0</v>
      </c>
      <c r="FP426" s="1058">
        <f t="shared" si="3371"/>
        <v>0</v>
      </c>
      <c r="FQ426" s="1058">
        <f t="shared" si="3372"/>
        <v>0</v>
      </c>
      <c r="FR426" s="1058">
        <f t="shared" si="3373"/>
        <v>0</v>
      </c>
      <c r="FS426" s="1058">
        <f t="shared" si="3374"/>
        <v>0</v>
      </c>
      <c r="FT426" s="1058">
        <f t="shared" si="3375"/>
        <v>0</v>
      </c>
      <c r="FU426" s="1058">
        <f t="shared" si="3376"/>
        <v>0</v>
      </c>
      <c r="FV426" s="1058">
        <f t="shared" si="3377"/>
        <v>0</v>
      </c>
      <c r="FW426" s="1058">
        <f t="shared" si="3378"/>
        <v>0</v>
      </c>
      <c r="FX426" s="1058">
        <f t="shared" si="3379"/>
        <v>0</v>
      </c>
      <c r="FY426" s="1058">
        <f t="shared" si="3380"/>
        <v>0</v>
      </c>
      <c r="FZ426" s="1058">
        <f t="shared" si="3381"/>
        <v>0</v>
      </c>
      <c r="GA426" s="1058">
        <f t="shared" si="3382"/>
        <v>0</v>
      </c>
      <c r="GB426" s="1058">
        <f t="shared" si="3383"/>
        <v>0</v>
      </c>
      <c r="GC426" s="1058">
        <f t="shared" si="3384"/>
        <v>0</v>
      </c>
      <c r="GE426" s="1058">
        <v>0</v>
      </c>
      <c r="GF426" s="1058">
        <v>0</v>
      </c>
      <c r="GG426" s="424"/>
      <c r="GH426" s="424"/>
      <c r="GI426" s="424"/>
      <c r="GJ426" s="424"/>
      <c r="GL426" s="559"/>
      <c r="GM426" s="559"/>
      <c r="GN426" s="9"/>
      <c r="GO426" s="17"/>
      <c r="GP426" s="17"/>
      <c r="GQ426" s="406"/>
      <c r="GR426" s="406"/>
    </row>
    <row r="427" spans="1:200" ht="24.75" customHeight="1" x14ac:dyDescent="0.45">
      <c r="A427" s="424"/>
      <c r="B427" s="957"/>
      <c r="C427" s="958"/>
      <c r="D427" s="867"/>
      <c r="E427" s="612"/>
      <c r="F427" s="612"/>
      <c r="G427" s="606"/>
      <c r="H427" s="606"/>
      <c r="I427" s="606"/>
      <c r="J427" s="747"/>
      <c r="K427" s="606"/>
      <c r="L427" s="71"/>
      <c r="M427" s="608"/>
      <c r="N427" s="70"/>
      <c r="O427" s="852"/>
      <c r="P427" s="866"/>
      <c r="Q427" s="852"/>
      <c r="R427" s="866"/>
      <c r="S427" s="852"/>
      <c r="T427" s="866"/>
      <c r="U427" s="867"/>
      <c r="V427" s="866"/>
      <c r="W427" s="867"/>
      <c r="X427" s="852"/>
      <c r="Y427" s="852"/>
      <c r="Z427" s="866"/>
      <c r="AA427" s="867"/>
      <c r="AB427" s="866"/>
      <c r="AC427" s="852"/>
      <c r="AD427" s="866"/>
      <c r="AE427" s="855"/>
      <c r="AF427" s="866"/>
      <c r="AG427" s="867"/>
      <c r="AH427" s="866"/>
      <c r="AI427" s="867"/>
      <c r="AJ427" s="866"/>
      <c r="AK427" s="867"/>
      <c r="AL427" s="866"/>
      <c r="AM427" s="852"/>
      <c r="AN427" s="866"/>
      <c r="AO427" s="867"/>
      <c r="AP427" s="866"/>
      <c r="AQ427" s="852"/>
      <c r="AR427" s="866"/>
      <c r="AS427" s="852"/>
      <c r="AT427" s="866"/>
      <c r="AU427" s="867"/>
      <c r="AV427" s="866"/>
      <c r="AW427" s="867"/>
      <c r="AX427" s="866"/>
      <c r="AY427" s="867"/>
      <c r="AZ427" s="866"/>
      <c r="BA427" s="867"/>
      <c r="BB427" s="866"/>
      <c r="BC427" s="867"/>
      <c r="BD427" s="866"/>
      <c r="BE427" s="867"/>
      <c r="BF427" s="867"/>
      <c r="BG427" s="867"/>
      <c r="BH427" s="84"/>
      <c r="BI427" s="424"/>
      <c r="BJ427" s="424"/>
      <c r="BK427" s="424"/>
      <c r="BL427" s="424"/>
      <c r="BM427" s="424"/>
      <c r="BN427" s="957"/>
      <c r="BO427" s="958"/>
      <c r="BP427" s="867"/>
      <c r="BQ427" s="612"/>
      <c r="BR427" s="612"/>
      <c r="BS427" s="606"/>
      <c r="BT427" s="606"/>
      <c r="BU427" s="606"/>
      <c r="BV427" s="747"/>
      <c r="BW427" s="749"/>
      <c r="BX427" s="71"/>
      <c r="BY427" s="608"/>
      <c r="BZ427" s="70"/>
      <c r="CA427" s="767"/>
      <c r="CB427" s="796"/>
      <c r="CC427" s="767"/>
      <c r="CD427" s="796"/>
      <c r="CE427" s="767"/>
      <c r="CF427" s="780"/>
      <c r="CG427" s="612"/>
      <c r="CH427" s="780"/>
      <c r="CI427" s="612"/>
      <c r="CJ427" s="612"/>
      <c r="CK427" s="767"/>
      <c r="CL427" s="780"/>
      <c r="CM427" s="612"/>
      <c r="CN427" s="780"/>
      <c r="CO427" s="767"/>
      <c r="CP427" s="780"/>
      <c r="CQ427" s="770"/>
      <c r="CR427" s="780"/>
      <c r="CS427" s="612"/>
      <c r="CT427" s="780"/>
      <c r="CU427" s="612"/>
      <c r="CV427" s="780"/>
      <c r="CW427" s="612"/>
      <c r="CX427" s="780"/>
      <c r="CY427" s="767"/>
      <c r="CZ427" s="780"/>
      <c r="DA427" s="612"/>
      <c r="DB427" s="780"/>
      <c r="DC427" s="767"/>
      <c r="DD427" s="780"/>
      <c r="DE427" s="612"/>
      <c r="DF427" s="780"/>
      <c r="DG427" s="612"/>
      <c r="DH427" s="780"/>
      <c r="DI427" s="612"/>
      <c r="DJ427" s="780"/>
      <c r="DK427" s="612"/>
      <c r="DL427" s="780"/>
      <c r="DM427" s="612"/>
      <c r="DN427" s="780"/>
      <c r="DO427" s="612"/>
      <c r="DP427" s="780"/>
      <c r="DQ427" s="612"/>
      <c r="DR427" s="612"/>
      <c r="DS427" s="612"/>
      <c r="DT427" s="84"/>
      <c r="DU427" s="424"/>
      <c r="DV427" s="424"/>
      <c r="DW427" s="424"/>
      <c r="DX427" s="424"/>
      <c r="DY427" s="424"/>
      <c r="DZ427" s="971"/>
      <c r="EA427" s="972"/>
      <c r="EB427" s="611"/>
      <c r="EC427" s="424"/>
      <c r="ED427" s="424"/>
      <c r="EE427" s="424"/>
      <c r="EF427" s="424"/>
      <c r="EG427" s="424"/>
      <c r="EH427" s="424"/>
      <c r="EI427" s="424"/>
      <c r="EJ427" s="429">
        <f t="shared" si="3339"/>
        <v>0</v>
      </c>
      <c r="EK427" s="429">
        <f t="shared" si="3340"/>
        <v>0</v>
      </c>
      <c r="EL427" s="429">
        <f t="shared" si="3341"/>
        <v>0</v>
      </c>
      <c r="EM427" s="1058">
        <f t="shared" si="3342"/>
        <v>0</v>
      </c>
      <c r="EN427" s="1058">
        <f t="shared" si="3343"/>
        <v>0</v>
      </c>
      <c r="EO427" s="1058">
        <f t="shared" si="3344"/>
        <v>0</v>
      </c>
      <c r="EP427" s="1058">
        <f t="shared" si="3345"/>
        <v>0</v>
      </c>
      <c r="EQ427" s="1058">
        <f t="shared" si="3346"/>
        <v>0</v>
      </c>
      <c r="ER427" s="1058">
        <f t="shared" si="3347"/>
        <v>0</v>
      </c>
      <c r="ES427" s="1058">
        <f t="shared" si="3348"/>
        <v>0</v>
      </c>
      <c r="ET427" s="1058">
        <f t="shared" si="3349"/>
        <v>0</v>
      </c>
      <c r="EU427" s="1058">
        <f t="shared" si="3350"/>
        <v>0</v>
      </c>
      <c r="EV427" s="1058">
        <f t="shared" si="3351"/>
        <v>0</v>
      </c>
      <c r="EW427" s="1058">
        <f t="shared" si="3352"/>
        <v>0</v>
      </c>
      <c r="EX427" s="1058">
        <f t="shared" si="3353"/>
        <v>0</v>
      </c>
      <c r="EY427" s="1058">
        <f t="shared" si="3354"/>
        <v>0</v>
      </c>
      <c r="EZ427" s="1058">
        <f t="shared" si="3355"/>
        <v>0</v>
      </c>
      <c r="FA427" s="1058">
        <f t="shared" si="3356"/>
        <v>0</v>
      </c>
      <c r="FB427" s="1058">
        <f t="shared" si="3357"/>
        <v>0</v>
      </c>
      <c r="FC427" s="1058">
        <f t="shared" si="3358"/>
        <v>0</v>
      </c>
      <c r="FD427" s="1058">
        <f t="shared" si="3359"/>
        <v>0</v>
      </c>
      <c r="FE427" s="1058">
        <f t="shared" si="3360"/>
        <v>0</v>
      </c>
      <c r="FF427" s="1058">
        <f t="shared" si="3361"/>
        <v>0</v>
      </c>
      <c r="FG427" s="1058">
        <f t="shared" si="3362"/>
        <v>0</v>
      </c>
      <c r="FH427" s="1058">
        <f t="shared" si="3363"/>
        <v>0</v>
      </c>
      <c r="FI427" s="1058">
        <f t="shared" si="3364"/>
        <v>0</v>
      </c>
      <c r="FJ427" s="1058">
        <f t="shared" si="3365"/>
        <v>0</v>
      </c>
      <c r="FK427" s="1058">
        <f t="shared" si="3366"/>
        <v>0</v>
      </c>
      <c r="FL427" s="1058">
        <f t="shared" si="3367"/>
        <v>0</v>
      </c>
      <c r="FM427" s="1058">
        <f t="shared" si="3368"/>
        <v>0</v>
      </c>
      <c r="FN427" s="1058">
        <f t="shared" si="3369"/>
        <v>0</v>
      </c>
      <c r="FO427" s="1059">
        <f t="shared" si="3370"/>
        <v>0</v>
      </c>
      <c r="FP427" s="1058">
        <f t="shared" si="3371"/>
        <v>0</v>
      </c>
      <c r="FQ427" s="1058">
        <f t="shared" si="3372"/>
        <v>0</v>
      </c>
      <c r="FR427" s="1058">
        <f t="shared" si="3373"/>
        <v>0</v>
      </c>
      <c r="FS427" s="1058">
        <f t="shared" si="3374"/>
        <v>0</v>
      </c>
      <c r="FT427" s="1058">
        <f t="shared" si="3375"/>
        <v>0</v>
      </c>
      <c r="FU427" s="1058">
        <f t="shared" si="3376"/>
        <v>0</v>
      </c>
      <c r="FV427" s="1058">
        <f t="shared" si="3377"/>
        <v>0</v>
      </c>
      <c r="FW427" s="1058">
        <f t="shared" si="3378"/>
        <v>0</v>
      </c>
      <c r="FX427" s="1058">
        <f t="shared" si="3379"/>
        <v>0</v>
      </c>
      <c r="FY427" s="1058">
        <f t="shared" si="3380"/>
        <v>0</v>
      </c>
      <c r="FZ427" s="1058">
        <f t="shared" si="3381"/>
        <v>0</v>
      </c>
      <c r="GA427" s="1058">
        <f t="shared" si="3382"/>
        <v>0</v>
      </c>
      <c r="GB427" s="1058">
        <f t="shared" si="3383"/>
        <v>0</v>
      </c>
      <c r="GC427" s="1058">
        <f t="shared" si="3384"/>
        <v>0</v>
      </c>
      <c r="GE427" s="1058">
        <v>0</v>
      </c>
      <c r="GF427" s="1058">
        <v>0</v>
      </c>
      <c r="GG427" s="424"/>
      <c r="GH427" s="424"/>
      <c r="GI427" s="424"/>
      <c r="GJ427" s="424"/>
      <c r="GL427" s="559"/>
      <c r="GM427" s="559"/>
      <c r="GN427" s="9"/>
      <c r="GO427" s="17"/>
      <c r="GP427" s="17"/>
      <c r="GQ427" s="406"/>
      <c r="GR427" s="406"/>
    </row>
    <row r="428" spans="1:200" ht="24.75" customHeight="1" x14ac:dyDescent="0.45">
      <c r="A428" s="424"/>
      <c r="B428" s="957"/>
      <c r="C428" s="958"/>
      <c r="D428" s="867"/>
      <c r="E428" s="612"/>
      <c r="F428" s="612"/>
      <c r="G428" s="606"/>
      <c r="H428" s="606"/>
      <c r="I428" s="606"/>
      <c r="J428" s="747"/>
      <c r="K428" s="606"/>
      <c r="L428" s="71"/>
      <c r="M428" s="608"/>
      <c r="N428" s="70"/>
      <c r="O428" s="852"/>
      <c r="P428" s="866"/>
      <c r="Q428" s="852"/>
      <c r="R428" s="866"/>
      <c r="S428" s="852"/>
      <c r="T428" s="866"/>
      <c r="U428" s="867"/>
      <c r="V428" s="866"/>
      <c r="W428" s="867"/>
      <c r="X428" s="852"/>
      <c r="Y428" s="852"/>
      <c r="Z428" s="866"/>
      <c r="AA428" s="867"/>
      <c r="AB428" s="866"/>
      <c r="AC428" s="852"/>
      <c r="AD428" s="866"/>
      <c r="AE428" s="855"/>
      <c r="AF428" s="866"/>
      <c r="AG428" s="867"/>
      <c r="AH428" s="866"/>
      <c r="AI428" s="867"/>
      <c r="AJ428" s="866"/>
      <c r="AK428" s="867"/>
      <c r="AL428" s="866"/>
      <c r="AM428" s="852"/>
      <c r="AN428" s="866"/>
      <c r="AO428" s="867"/>
      <c r="AP428" s="866"/>
      <c r="AQ428" s="852"/>
      <c r="AR428" s="866"/>
      <c r="AS428" s="852"/>
      <c r="AT428" s="866"/>
      <c r="AU428" s="867"/>
      <c r="AV428" s="866"/>
      <c r="AW428" s="867"/>
      <c r="AX428" s="866"/>
      <c r="AY428" s="867"/>
      <c r="AZ428" s="866"/>
      <c r="BA428" s="867"/>
      <c r="BB428" s="866"/>
      <c r="BC428" s="867"/>
      <c r="BD428" s="866"/>
      <c r="BE428" s="867"/>
      <c r="BF428" s="867"/>
      <c r="BG428" s="867"/>
      <c r="BH428" s="84"/>
      <c r="BI428" s="424"/>
      <c r="BJ428" s="424"/>
      <c r="BK428" s="424"/>
      <c r="BL428" s="424"/>
      <c r="BM428" s="424"/>
      <c r="BN428" s="957"/>
      <c r="BO428" s="958"/>
      <c r="BP428" s="867"/>
      <c r="BQ428" s="612"/>
      <c r="BR428" s="612"/>
      <c r="BS428" s="606"/>
      <c r="BT428" s="606"/>
      <c r="BU428" s="606"/>
      <c r="BV428" s="747"/>
      <c r="BW428" s="749"/>
      <c r="BX428" s="71"/>
      <c r="BY428" s="608"/>
      <c r="BZ428" s="70"/>
      <c r="CA428" s="767"/>
      <c r="CB428" s="796"/>
      <c r="CC428" s="767"/>
      <c r="CD428" s="796"/>
      <c r="CE428" s="767"/>
      <c r="CF428" s="780"/>
      <c r="CG428" s="612"/>
      <c r="CH428" s="780"/>
      <c r="CI428" s="612"/>
      <c r="CJ428" s="612"/>
      <c r="CK428" s="767"/>
      <c r="CL428" s="780"/>
      <c r="CM428" s="612"/>
      <c r="CN428" s="780"/>
      <c r="CO428" s="767"/>
      <c r="CP428" s="780"/>
      <c r="CQ428" s="770"/>
      <c r="CR428" s="780"/>
      <c r="CS428" s="612"/>
      <c r="CT428" s="780"/>
      <c r="CU428" s="612"/>
      <c r="CV428" s="780"/>
      <c r="CW428" s="612"/>
      <c r="CX428" s="780"/>
      <c r="CY428" s="767"/>
      <c r="CZ428" s="780"/>
      <c r="DA428" s="612"/>
      <c r="DB428" s="780"/>
      <c r="DC428" s="767"/>
      <c r="DD428" s="780"/>
      <c r="DE428" s="612"/>
      <c r="DF428" s="780"/>
      <c r="DG428" s="612"/>
      <c r="DH428" s="780"/>
      <c r="DI428" s="612"/>
      <c r="DJ428" s="780"/>
      <c r="DK428" s="612"/>
      <c r="DL428" s="780"/>
      <c r="DM428" s="612"/>
      <c r="DN428" s="780"/>
      <c r="DO428" s="612"/>
      <c r="DP428" s="780"/>
      <c r="DQ428" s="612"/>
      <c r="DR428" s="612"/>
      <c r="DS428" s="612"/>
      <c r="DT428" s="84"/>
      <c r="DU428" s="424"/>
      <c r="DV428" s="424"/>
      <c r="DW428" s="424"/>
      <c r="DX428" s="424"/>
      <c r="DY428" s="424"/>
      <c r="DZ428" s="971"/>
      <c r="EA428" s="972"/>
      <c r="EB428" s="611"/>
      <c r="EC428" s="424"/>
      <c r="ED428" s="424"/>
      <c r="EE428" s="424"/>
      <c r="EF428" s="424"/>
      <c r="EG428" s="424"/>
      <c r="EH428" s="424"/>
      <c r="EI428" s="424"/>
      <c r="EJ428" s="429">
        <f t="shared" si="3339"/>
        <v>0</v>
      </c>
      <c r="EK428" s="429">
        <f t="shared" si="3340"/>
        <v>0</v>
      </c>
      <c r="EL428" s="429">
        <f t="shared" si="3341"/>
        <v>0</v>
      </c>
      <c r="EM428" s="1058">
        <f t="shared" si="3342"/>
        <v>0</v>
      </c>
      <c r="EN428" s="1058">
        <f t="shared" si="3343"/>
        <v>0</v>
      </c>
      <c r="EO428" s="1058">
        <f t="shared" si="3344"/>
        <v>0</v>
      </c>
      <c r="EP428" s="1058">
        <f t="shared" si="3345"/>
        <v>0</v>
      </c>
      <c r="EQ428" s="1058">
        <f t="shared" si="3346"/>
        <v>0</v>
      </c>
      <c r="ER428" s="1058">
        <f t="shared" si="3347"/>
        <v>0</v>
      </c>
      <c r="ES428" s="1058">
        <f t="shared" si="3348"/>
        <v>0</v>
      </c>
      <c r="ET428" s="1058">
        <f t="shared" si="3349"/>
        <v>0</v>
      </c>
      <c r="EU428" s="1058">
        <f t="shared" si="3350"/>
        <v>0</v>
      </c>
      <c r="EV428" s="1058">
        <f t="shared" si="3351"/>
        <v>0</v>
      </c>
      <c r="EW428" s="1058">
        <f t="shared" si="3352"/>
        <v>0</v>
      </c>
      <c r="EX428" s="1058">
        <f t="shared" si="3353"/>
        <v>0</v>
      </c>
      <c r="EY428" s="1058">
        <f t="shared" si="3354"/>
        <v>0</v>
      </c>
      <c r="EZ428" s="1058">
        <f t="shared" si="3355"/>
        <v>0</v>
      </c>
      <c r="FA428" s="1058">
        <f t="shared" si="3356"/>
        <v>0</v>
      </c>
      <c r="FB428" s="1058">
        <f t="shared" si="3357"/>
        <v>0</v>
      </c>
      <c r="FC428" s="1058">
        <f t="shared" si="3358"/>
        <v>0</v>
      </c>
      <c r="FD428" s="1058">
        <f t="shared" si="3359"/>
        <v>0</v>
      </c>
      <c r="FE428" s="1058">
        <f t="shared" si="3360"/>
        <v>0</v>
      </c>
      <c r="FF428" s="1058">
        <f t="shared" si="3361"/>
        <v>0</v>
      </c>
      <c r="FG428" s="1058">
        <f t="shared" si="3362"/>
        <v>0</v>
      </c>
      <c r="FH428" s="1058">
        <f t="shared" si="3363"/>
        <v>0</v>
      </c>
      <c r="FI428" s="1058">
        <f t="shared" si="3364"/>
        <v>0</v>
      </c>
      <c r="FJ428" s="1058">
        <f t="shared" si="3365"/>
        <v>0</v>
      </c>
      <c r="FK428" s="1058">
        <f t="shared" si="3366"/>
        <v>0</v>
      </c>
      <c r="FL428" s="1058">
        <f t="shared" si="3367"/>
        <v>0</v>
      </c>
      <c r="FM428" s="1058">
        <f t="shared" si="3368"/>
        <v>0</v>
      </c>
      <c r="FN428" s="1058">
        <f t="shared" si="3369"/>
        <v>0</v>
      </c>
      <c r="FO428" s="1059">
        <f t="shared" si="3370"/>
        <v>0</v>
      </c>
      <c r="FP428" s="1058">
        <f t="shared" si="3371"/>
        <v>0</v>
      </c>
      <c r="FQ428" s="1058">
        <f t="shared" si="3372"/>
        <v>0</v>
      </c>
      <c r="FR428" s="1058">
        <f t="shared" si="3373"/>
        <v>0</v>
      </c>
      <c r="FS428" s="1058">
        <f t="shared" si="3374"/>
        <v>0</v>
      </c>
      <c r="FT428" s="1058">
        <f t="shared" si="3375"/>
        <v>0</v>
      </c>
      <c r="FU428" s="1058">
        <f t="shared" si="3376"/>
        <v>0</v>
      </c>
      <c r="FV428" s="1058">
        <f t="shared" si="3377"/>
        <v>0</v>
      </c>
      <c r="FW428" s="1058">
        <f t="shared" si="3378"/>
        <v>0</v>
      </c>
      <c r="FX428" s="1058">
        <f t="shared" si="3379"/>
        <v>0</v>
      </c>
      <c r="FY428" s="1058">
        <f t="shared" si="3380"/>
        <v>0</v>
      </c>
      <c r="FZ428" s="1058">
        <f t="shared" si="3381"/>
        <v>0</v>
      </c>
      <c r="GA428" s="1058">
        <f t="shared" si="3382"/>
        <v>0</v>
      </c>
      <c r="GB428" s="1058">
        <f t="shared" si="3383"/>
        <v>0</v>
      </c>
      <c r="GC428" s="1058">
        <f t="shared" si="3384"/>
        <v>0</v>
      </c>
      <c r="GE428" s="1058">
        <v>0</v>
      </c>
      <c r="GF428" s="1058">
        <v>0</v>
      </c>
      <c r="GG428" s="424"/>
      <c r="GH428" s="424"/>
      <c r="GI428" s="424"/>
      <c r="GJ428" s="424"/>
      <c r="GL428" s="559"/>
      <c r="GM428" s="559"/>
      <c r="GN428" s="9"/>
      <c r="GO428" s="17"/>
      <c r="GP428" s="17"/>
      <c r="GQ428" s="406"/>
      <c r="GR428" s="406"/>
    </row>
    <row r="429" spans="1:200" ht="24.75" customHeight="1" x14ac:dyDescent="0.45">
      <c r="A429" s="424"/>
      <c r="B429" s="957"/>
      <c r="C429" s="958"/>
      <c r="D429" s="867"/>
      <c r="E429" s="612"/>
      <c r="F429" s="612"/>
      <c r="G429" s="606"/>
      <c r="H429" s="606"/>
      <c r="I429" s="606"/>
      <c r="J429" s="747"/>
      <c r="K429" s="606"/>
      <c r="L429" s="71"/>
      <c r="M429" s="608"/>
      <c r="N429" s="70"/>
      <c r="O429" s="852"/>
      <c r="P429" s="866"/>
      <c r="Q429" s="852"/>
      <c r="R429" s="866"/>
      <c r="S429" s="852"/>
      <c r="T429" s="866"/>
      <c r="U429" s="867"/>
      <c r="V429" s="866"/>
      <c r="W429" s="867"/>
      <c r="X429" s="852"/>
      <c r="Y429" s="852"/>
      <c r="Z429" s="866"/>
      <c r="AA429" s="867"/>
      <c r="AB429" s="866"/>
      <c r="AC429" s="852"/>
      <c r="AD429" s="866"/>
      <c r="AE429" s="855"/>
      <c r="AF429" s="866"/>
      <c r="AG429" s="867"/>
      <c r="AH429" s="866"/>
      <c r="AI429" s="867"/>
      <c r="AJ429" s="866"/>
      <c r="AK429" s="867"/>
      <c r="AL429" s="866"/>
      <c r="AM429" s="852"/>
      <c r="AN429" s="866"/>
      <c r="AO429" s="867"/>
      <c r="AP429" s="866"/>
      <c r="AQ429" s="852"/>
      <c r="AR429" s="866"/>
      <c r="AS429" s="852"/>
      <c r="AT429" s="866"/>
      <c r="AU429" s="867"/>
      <c r="AV429" s="866"/>
      <c r="AW429" s="867"/>
      <c r="AX429" s="866"/>
      <c r="AY429" s="867"/>
      <c r="AZ429" s="866"/>
      <c r="BA429" s="867"/>
      <c r="BB429" s="866"/>
      <c r="BC429" s="867"/>
      <c r="BD429" s="866"/>
      <c r="BE429" s="867"/>
      <c r="BF429" s="867"/>
      <c r="BG429" s="867"/>
      <c r="BH429" s="84"/>
      <c r="BI429" s="424"/>
      <c r="BJ429" s="424"/>
      <c r="BK429" s="424"/>
      <c r="BL429" s="424"/>
      <c r="BM429" s="424"/>
      <c r="BN429" s="957"/>
      <c r="BO429" s="958"/>
      <c r="BP429" s="867"/>
      <c r="BQ429" s="612"/>
      <c r="BR429" s="612"/>
      <c r="BS429" s="606"/>
      <c r="BT429" s="606"/>
      <c r="BU429" s="606"/>
      <c r="BV429" s="747"/>
      <c r="BW429" s="749"/>
      <c r="BX429" s="71"/>
      <c r="BY429" s="608"/>
      <c r="BZ429" s="70"/>
      <c r="CA429" s="767"/>
      <c r="CB429" s="796"/>
      <c r="CC429" s="767"/>
      <c r="CD429" s="796"/>
      <c r="CE429" s="767"/>
      <c r="CF429" s="780"/>
      <c r="CG429" s="612"/>
      <c r="CH429" s="780"/>
      <c r="CI429" s="612"/>
      <c r="CJ429" s="612"/>
      <c r="CK429" s="767"/>
      <c r="CL429" s="780"/>
      <c r="CM429" s="612"/>
      <c r="CN429" s="780"/>
      <c r="CO429" s="767"/>
      <c r="CP429" s="780"/>
      <c r="CQ429" s="770"/>
      <c r="CR429" s="780"/>
      <c r="CS429" s="612"/>
      <c r="CT429" s="780"/>
      <c r="CU429" s="612"/>
      <c r="CV429" s="780"/>
      <c r="CW429" s="612"/>
      <c r="CX429" s="780"/>
      <c r="CY429" s="767"/>
      <c r="CZ429" s="780"/>
      <c r="DA429" s="612"/>
      <c r="DB429" s="780"/>
      <c r="DC429" s="767"/>
      <c r="DD429" s="780"/>
      <c r="DE429" s="612"/>
      <c r="DF429" s="780"/>
      <c r="DG429" s="612"/>
      <c r="DH429" s="780"/>
      <c r="DI429" s="612"/>
      <c r="DJ429" s="780"/>
      <c r="DK429" s="612"/>
      <c r="DL429" s="780"/>
      <c r="DM429" s="612"/>
      <c r="DN429" s="780"/>
      <c r="DO429" s="612"/>
      <c r="DP429" s="780"/>
      <c r="DQ429" s="612"/>
      <c r="DR429" s="612"/>
      <c r="DS429" s="612"/>
      <c r="DT429" s="84"/>
      <c r="DU429" s="424"/>
      <c r="DV429" s="424"/>
      <c r="DW429" s="424"/>
      <c r="DX429" s="424"/>
      <c r="DY429" s="424"/>
      <c r="DZ429" s="971"/>
      <c r="EA429" s="972"/>
      <c r="EB429" s="611"/>
      <c r="EC429" s="424"/>
      <c r="ED429" s="424"/>
      <c r="EE429" s="424"/>
      <c r="EF429" s="424"/>
      <c r="EG429" s="424"/>
      <c r="EH429" s="424"/>
      <c r="EI429" s="424"/>
      <c r="EJ429" s="429">
        <f t="shared" si="3339"/>
        <v>0</v>
      </c>
      <c r="EK429" s="429">
        <f t="shared" si="3340"/>
        <v>0</v>
      </c>
      <c r="EL429" s="429">
        <f t="shared" si="3341"/>
        <v>0</v>
      </c>
      <c r="EM429" s="1058">
        <f t="shared" si="3342"/>
        <v>0</v>
      </c>
      <c r="EN429" s="1058">
        <f t="shared" si="3343"/>
        <v>0</v>
      </c>
      <c r="EO429" s="1058">
        <f t="shared" si="3344"/>
        <v>0</v>
      </c>
      <c r="EP429" s="1058">
        <f t="shared" si="3345"/>
        <v>0</v>
      </c>
      <c r="EQ429" s="1058">
        <f t="shared" si="3346"/>
        <v>0</v>
      </c>
      <c r="ER429" s="1058">
        <f t="shared" si="3347"/>
        <v>0</v>
      </c>
      <c r="ES429" s="1058">
        <f t="shared" si="3348"/>
        <v>0</v>
      </c>
      <c r="ET429" s="1058">
        <f t="shared" si="3349"/>
        <v>0</v>
      </c>
      <c r="EU429" s="1058">
        <f t="shared" si="3350"/>
        <v>0</v>
      </c>
      <c r="EV429" s="1058">
        <f t="shared" si="3351"/>
        <v>0</v>
      </c>
      <c r="EW429" s="1058">
        <f t="shared" si="3352"/>
        <v>0</v>
      </c>
      <c r="EX429" s="1058">
        <f t="shared" si="3353"/>
        <v>0</v>
      </c>
      <c r="EY429" s="1058">
        <f t="shared" si="3354"/>
        <v>0</v>
      </c>
      <c r="EZ429" s="1058">
        <f t="shared" si="3355"/>
        <v>0</v>
      </c>
      <c r="FA429" s="1058">
        <f t="shared" si="3356"/>
        <v>0</v>
      </c>
      <c r="FB429" s="1058">
        <f t="shared" si="3357"/>
        <v>0</v>
      </c>
      <c r="FC429" s="1058">
        <f t="shared" si="3358"/>
        <v>0</v>
      </c>
      <c r="FD429" s="1058">
        <f t="shared" si="3359"/>
        <v>0</v>
      </c>
      <c r="FE429" s="1058">
        <f t="shared" si="3360"/>
        <v>0</v>
      </c>
      <c r="FF429" s="1058">
        <f t="shared" si="3361"/>
        <v>0</v>
      </c>
      <c r="FG429" s="1058">
        <f t="shared" si="3362"/>
        <v>0</v>
      </c>
      <c r="FH429" s="1058">
        <f t="shared" si="3363"/>
        <v>0</v>
      </c>
      <c r="FI429" s="1058">
        <f t="shared" si="3364"/>
        <v>0</v>
      </c>
      <c r="FJ429" s="1058">
        <f t="shared" si="3365"/>
        <v>0</v>
      </c>
      <c r="FK429" s="1058">
        <f t="shared" si="3366"/>
        <v>0</v>
      </c>
      <c r="FL429" s="1058">
        <f t="shared" si="3367"/>
        <v>0</v>
      </c>
      <c r="FM429" s="1058">
        <f t="shared" si="3368"/>
        <v>0</v>
      </c>
      <c r="FN429" s="1058">
        <f t="shared" si="3369"/>
        <v>0</v>
      </c>
      <c r="FO429" s="1059">
        <f t="shared" si="3370"/>
        <v>0</v>
      </c>
      <c r="FP429" s="1058">
        <f t="shared" si="3371"/>
        <v>0</v>
      </c>
      <c r="FQ429" s="1058">
        <f t="shared" si="3372"/>
        <v>0</v>
      </c>
      <c r="FR429" s="1058">
        <f t="shared" si="3373"/>
        <v>0</v>
      </c>
      <c r="FS429" s="1058">
        <f t="shared" si="3374"/>
        <v>0</v>
      </c>
      <c r="FT429" s="1058">
        <f t="shared" si="3375"/>
        <v>0</v>
      </c>
      <c r="FU429" s="1058">
        <f t="shared" si="3376"/>
        <v>0</v>
      </c>
      <c r="FV429" s="1058">
        <f t="shared" si="3377"/>
        <v>0</v>
      </c>
      <c r="FW429" s="1058">
        <f t="shared" si="3378"/>
        <v>0</v>
      </c>
      <c r="FX429" s="1058">
        <f t="shared" si="3379"/>
        <v>0</v>
      </c>
      <c r="FY429" s="1058">
        <f t="shared" si="3380"/>
        <v>0</v>
      </c>
      <c r="FZ429" s="1058">
        <f t="shared" si="3381"/>
        <v>0</v>
      </c>
      <c r="GA429" s="1058">
        <f t="shared" si="3382"/>
        <v>0</v>
      </c>
      <c r="GB429" s="1058">
        <f t="shared" si="3383"/>
        <v>0</v>
      </c>
      <c r="GC429" s="1058">
        <f t="shared" si="3384"/>
        <v>0</v>
      </c>
      <c r="GE429" s="1058">
        <v>0</v>
      </c>
      <c r="GF429" s="1058">
        <v>0</v>
      </c>
      <c r="GG429" s="424"/>
      <c r="GH429" s="424"/>
      <c r="GI429" s="424"/>
      <c r="GJ429" s="424"/>
      <c r="GL429" s="559"/>
      <c r="GM429" s="559"/>
      <c r="GN429" s="9"/>
      <c r="GO429" s="17"/>
      <c r="GP429" s="17"/>
      <c r="GQ429" s="406"/>
      <c r="GR429" s="406"/>
    </row>
    <row r="430" spans="1:200" ht="24.75" customHeight="1" x14ac:dyDescent="0.45">
      <c r="A430" s="424"/>
      <c r="B430" s="957"/>
      <c r="C430" s="958"/>
      <c r="D430" s="867"/>
      <c r="E430" s="612"/>
      <c r="F430" s="612"/>
      <c r="G430" s="606"/>
      <c r="H430" s="606"/>
      <c r="I430" s="606"/>
      <c r="J430" s="747"/>
      <c r="K430" s="606"/>
      <c r="L430" s="71"/>
      <c r="M430" s="608"/>
      <c r="N430" s="70"/>
      <c r="O430" s="852"/>
      <c r="P430" s="866"/>
      <c r="Q430" s="852"/>
      <c r="R430" s="866"/>
      <c r="S430" s="852"/>
      <c r="T430" s="866"/>
      <c r="U430" s="867"/>
      <c r="V430" s="866"/>
      <c r="W430" s="867"/>
      <c r="X430" s="852"/>
      <c r="Y430" s="852"/>
      <c r="Z430" s="866"/>
      <c r="AA430" s="867"/>
      <c r="AB430" s="866"/>
      <c r="AC430" s="852"/>
      <c r="AD430" s="866"/>
      <c r="AE430" s="855"/>
      <c r="AF430" s="866"/>
      <c r="AG430" s="867"/>
      <c r="AH430" s="866"/>
      <c r="AI430" s="867"/>
      <c r="AJ430" s="866"/>
      <c r="AK430" s="867"/>
      <c r="AL430" s="866"/>
      <c r="AM430" s="852"/>
      <c r="AN430" s="866"/>
      <c r="AO430" s="867"/>
      <c r="AP430" s="866"/>
      <c r="AQ430" s="852"/>
      <c r="AR430" s="866"/>
      <c r="AS430" s="852"/>
      <c r="AT430" s="866"/>
      <c r="AU430" s="867"/>
      <c r="AV430" s="866"/>
      <c r="AW430" s="867"/>
      <c r="AX430" s="866"/>
      <c r="AY430" s="867"/>
      <c r="AZ430" s="866"/>
      <c r="BA430" s="867"/>
      <c r="BB430" s="866"/>
      <c r="BC430" s="867"/>
      <c r="BD430" s="866"/>
      <c r="BE430" s="867"/>
      <c r="BF430" s="867"/>
      <c r="BG430" s="867"/>
      <c r="BH430" s="84"/>
      <c r="BI430" s="424"/>
      <c r="BJ430" s="424"/>
      <c r="BK430" s="424"/>
      <c r="BL430" s="424"/>
      <c r="BM430" s="424"/>
      <c r="BN430" s="957"/>
      <c r="BO430" s="958"/>
      <c r="BP430" s="867"/>
      <c r="BQ430" s="612"/>
      <c r="BR430" s="612"/>
      <c r="BS430" s="606"/>
      <c r="BT430" s="606"/>
      <c r="BU430" s="606"/>
      <c r="BV430" s="747"/>
      <c r="BW430" s="749"/>
      <c r="BX430" s="71"/>
      <c r="BY430" s="608"/>
      <c r="BZ430" s="70"/>
      <c r="CA430" s="767"/>
      <c r="CB430" s="796"/>
      <c r="CC430" s="767"/>
      <c r="CD430" s="796"/>
      <c r="CE430" s="767"/>
      <c r="CF430" s="780"/>
      <c r="CG430" s="612"/>
      <c r="CH430" s="780"/>
      <c r="CI430" s="612"/>
      <c r="CJ430" s="612"/>
      <c r="CK430" s="767"/>
      <c r="CL430" s="780"/>
      <c r="CM430" s="612"/>
      <c r="CN430" s="780"/>
      <c r="CO430" s="767"/>
      <c r="CP430" s="780"/>
      <c r="CQ430" s="770"/>
      <c r="CR430" s="780"/>
      <c r="CS430" s="612"/>
      <c r="CT430" s="780"/>
      <c r="CU430" s="612"/>
      <c r="CV430" s="780"/>
      <c r="CW430" s="612"/>
      <c r="CX430" s="780"/>
      <c r="CY430" s="767"/>
      <c r="CZ430" s="780"/>
      <c r="DA430" s="612"/>
      <c r="DB430" s="780"/>
      <c r="DC430" s="767"/>
      <c r="DD430" s="780"/>
      <c r="DE430" s="612"/>
      <c r="DF430" s="780"/>
      <c r="DG430" s="612"/>
      <c r="DH430" s="780"/>
      <c r="DI430" s="612"/>
      <c r="DJ430" s="780"/>
      <c r="DK430" s="612"/>
      <c r="DL430" s="780"/>
      <c r="DM430" s="612"/>
      <c r="DN430" s="780"/>
      <c r="DO430" s="612"/>
      <c r="DP430" s="780"/>
      <c r="DQ430" s="612"/>
      <c r="DR430" s="612"/>
      <c r="DS430" s="612"/>
      <c r="DT430" s="84"/>
      <c r="DU430" s="424"/>
      <c r="DV430" s="424"/>
      <c r="DW430" s="424"/>
      <c r="DX430" s="424"/>
      <c r="DY430" s="424"/>
      <c r="DZ430" s="971"/>
      <c r="EA430" s="972"/>
      <c r="EB430" s="611"/>
      <c r="EC430" s="424"/>
      <c r="ED430" s="424"/>
      <c r="EE430" s="424"/>
      <c r="EF430" s="424"/>
      <c r="EG430" s="424"/>
      <c r="EH430" s="424"/>
      <c r="EI430" s="424"/>
      <c r="EJ430" s="429">
        <f t="shared" si="3339"/>
        <v>0</v>
      </c>
      <c r="EK430" s="429">
        <f t="shared" si="3340"/>
        <v>0</v>
      </c>
      <c r="EL430" s="429">
        <f t="shared" si="3341"/>
        <v>0</v>
      </c>
      <c r="EM430" s="1058">
        <f t="shared" si="3342"/>
        <v>0</v>
      </c>
      <c r="EN430" s="1058">
        <f t="shared" si="3343"/>
        <v>0</v>
      </c>
      <c r="EO430" s="1058">
        <f t="shared" si="3344"/>
        <v>0</v>
      </c>
      <c r="EP430" s="1058">
        <f t="shared" si="3345"/>
        <v>0</v>
      </c>
      <c r="EQ430" s="1058">
        <f t="shared" si="3346"/>
        <v>0</v>
      </c>
      <c r="ER430" s="1058">
        <f t="shared" si="3347"/>
        <v>0</v>
      </c>
      <c r="ES430" s="1058">
        <f t="shared" si="3348"/>
        <v>0</v>
      </c>
      <c r="ET430" s="1058">
        <f t="shared" si="3349"/>
        <v>0</v>
      </c>
      <c r="EU430" s="1058">
        <f t="shared" si="3350"/>
        <v>0</v>
      </c>
      <c r="EV430" s="1058">
        <f t="shared" si="3351"/>
        <v>0</v>
      </c>
      <c r="EW430" s="1058">
        <f t="shared" si="3352"/>
        <v>0</v>
      </c>
      <c r="EX430" s="1058">
        <f t="shared" si="3353"/>
        <v>0</v>
      </c>
      <c r="EY430" s="1058">
        <f t="shared" si="3354"/>
        <v>0</v>
      </c>
      <c r="EZ430" s="1058">
        <f t="shared" si="3355"/>
        <v>0</v>
      </c>
      <c r="FA430" s="1058">
        <f t="shared" si="3356"/>
        <v>0</v>
      </c>
      <c r="FB430" s="1058">
        <f t="shared" si="3357"/>
        <v>0</v>
      </c>
      <c r="FC430" s="1058">
        <f t="shared" si="3358"/>
        <v>0</v>
      </c>
      <c r="FD430" s="1058">
        <f t="shared" si="3359"/>
        <v>0</v>
      </c>
      <c r="FE430" s="1058">
        <f t="shared" si="3360"/>
        <v>0</v>
      </c>
      <c r="FF430" s="1058">
        <f t="shared" si="3361"/>
        <v>0</v>
      </c>
      <c r="FG430" s="1058">
        <f t="shared" si="3362"/>
        <v>0</v>
      </c>
      <c r="FH430" s="1058">
        <f t="shared" si="3363"/>
        <v>0</v>
      </c>
      <c r="FI430" s="1058">
        <f t="shared" si="3364"/>
        <v>0</v>
      </c>
      <c r="FJ430" s="1058">
        <f t="shared" si="3365"/>
        <v>0</v>
      </c>
      <c r="FK430" s="1058">
        <f t="shared" si="3366"/>
        <v>0</v>
      </c>
      <c r="FL430" s="1058">
        <f t="shared" si="3367"/>
        <v>0</v>
      </c>
      <c r="FM430" s="1058">
        <f t="shared" si="3368"/>
        <v>0</v>
      </c>
      <c r="FN430" s="1058">
        <f t="shared" si="3369"/>
        <v>0</v>
      </c>
      <c r="FO430" s="1059">
        <f t="shared" si="3370"/>
        <v>0</v>
      </c>
      <c r="FP430" s="1058">
        <f t="shared" si="3371"/>
        <v>0</v>
      </c>
      <c r="FQ430" s="1058">
        <f t="shared" si="3372"/>
        <v>0</v>
      </c>
      <c r="FR430" s="1058">
        <f t="shared" si="3373"/>
        <v>0</v>
      </c>
      <c r="FS430" s="1058">
        <f t="shared" si="3374"/>
        <v>0</v>
      </c>
      <c r="FT430" s="1058">
        <f t="shared" si="3375"/>
        <v>0</v>
      </c>
      <c r="FU430" s="1058">
        <f t="shared" si="3376"/>
        <v>0</v>
      </c>
      <c r="FV430" s="1058">
        <f t="shared" si="3377"/>
        <v>0</v>
      </c>
      <c r="FW430" s="1058">
        <f t="shared" si="3378"/>
        <v>0</v>
      </c>
      <c r="FX430" s="1058">
        <f t="shared" si="3379"/>
        <v>0</v>
      </c>
      <c r="FY430" s="1058">
        <f t="shared" si="3380"/>
        <v>0</v>
      </c>
      <c r="FZ430" s="1058">
        <f t="shared" si="3381"/>
        <v>0</v>
      </c>
      <c r="GA430" s="1058">
        <f t="shared" si="3382"/>
        <v>0</v>
      </c>
      <c r="GB430" s="1058">
        <f t="shared" si="3383"/>
        <v>0</v>
      </c>
      <c r="GC430" s="1058">
        <f t="shared" si="3384"/>
        <v>0</v>
      </c>
      <c r="GE430" s="1058">
        <v>0</v>
      </c>
      <c r="GF430" s="1058">
        <v>0</v>
      </c>
      <c r="GG430" s="424"/>
      <c r="GH430" s="424"/>
      <c r="GI430" s="424"/>
      <c r="GJ430" s="424"/>
      <c r="GL430" s="559"/>
      <c r="GM430" s="559"/>
      <c r="GN430" s="9"/>
      <c r="GO430" s="17"/>
      <c r="GP430" s="17"/>
      <c r="GQ430" s="406"/>
      <c r="GR430" s="406"/>
    </row>
    <row r="431" spans="1:200" s="542" customFormat="1" ht="24.75" customHeight="1" x14ac:dyDescent="0.45">
      <c r="A431" s="541">
        <v>30</v>
      </c>
      <c r="B431" s="974" t="s">
        <v>679</v>
      </c>
      <c r="C431" s="975" t="s">
        <v>646</v>
      </c>
      <c r="D431" s="927">
        <v>1</v>
      </c>
      <c r="E431" s="541"/>
      <c r="F431" s="541"/>
      <c r="G431" s="541"/>
      <c r="H431" s="541"/>
      <c r="I431" s="541"/>
      <c r="J431" s="541"/>
      <c r="K431" s="541"/>
      <c r="L431" s="540">
        <f t="shared" ref="L431:N431" si="3743">SUM(L432:L443)</f>
        <v>116</v>
      </c>
      <c r="M431" s="540">
        <f t="shared" si="3743"/>
        <v>90</v>
      </c>
      <c r="N431" s="540">
        <f t="shared" si="3743"/>
        <v>34</v>
      </c>
      <c r="O431" s="765">
        <f>SUM(O432:O443)</f>
        <v>62</v>
      </c>
      <c r="P431" s="765">
        <f t="shared" ref="P431" si="3744">SUM(P432:P443)</f>
        <v>26</v>
      </c>
      <c r="Q431" s="765">
        <f t="shared" ref="Q431" si="3745">SUM(Q432:Q443)</f>
        <v>26</v>
      </c>
      <c r="R431" s="765">
        <f t="shared" ref="R431" si="3746">SUM(R432:R443)</f>
        <v>30</v>
      </c>
      <c r="S431" s="765">
        <f t="shared" ref="S431" si="3747">SUM(S432:S443)</f>
        <v>30</v>
      </c>
      <c r="T431" s="765">
        <f t="shared" ref="T431" si="3748">SUM(T432:T443)</f>
        <v>0</v>
      </c>
      <c r="U431" s="765">
        <f t="shared" ref="U431" si="3749">SUM(U432:U443)</f>
        <v>0</v>
      </c>
      <c r="V431" s="765">
        <f t="shared" ref="V431" si="3750">SUM(V432:V443)</f>
        <v>0</v>
      </c>
      <c r="W431" s="765">
        <f t="shared" ref="W431" si="3751">SUM(W432:W443)</f>
        <v>0</v>
      </c>
      <c r="X431" s="765">
        <f t="shared" ref="X431" si="3752">SUM(X432:X443)</f>
        <v>0</v>
      </c>
      <c r="Y431" s="765">
        <f t="shared" ref="Y431" si="3753">SUM(Y432:Y443)</f>
        <v>9.9</v>
      </c>
      <c r="Z431" s="765">
        <f t="shared" ref="Z431" si="3754">SUM(Z432:Z443)</f>
        <v>0</v>
      </c>
      <c r="AA431" s="765">
        <f t="shared" ref="AA431" si="3755">SUM(AA432:AA443)</f>
        <v>0</v>
      </c>
      <c r="AB431" s="765">
        <f t="shared" ref="AB431" si="3756">SUM(AB432:AB443)</f>
        <v>17</v>
      </c>
      <c r="AC431" s="765">
        <f t="shared" ref="AC431" si="3757">SUM(AC432:AC443)</f>
        <v>85</v>
      </c>
      <c r="AD431" s="765">
        <f t="shared" ref="AD431" si="3758">SUM(AD432:AD443)</f>
        <v>1</v>
      </c>
      <c r="AE431" s="765">
        <f t="shared" ref="AE431" si="3759">SUM(AE432:AE443)</f>
        <v>45</v>
      </c>
      <c r="AF431" s="765">
        <f t="shared" ref="AF431" si="3760">SUM(AF432:AF443)</f>
        <v>0</v>
      </c>
      <c r="AG431" s="765">
        <f t="shared" ref="AG431" si="3761">SUM(AG432:AG443)</f>
        <v>0</v>
      </c>
      <c r="AH431" s="765">
        <f t="shared" ref="AH431" si="3762">SUM(AH432:AH443)</f>
        <v>0</v>
      </c>
      <c r="AI431" s="765">
        <f t="shared" ref="AI431" si="3763">SUM(AI432:AI443)</f>
        <v>0</v>
      </c>
      <c r="AJ431" s="765">
        <f t="shared" ref="AJ431" si="3764">SUM(AJ432:AJ443)</f>
        <v>0</v>
      </c>
      <c r="AK431" s="765">
        <f t="shared" ref="AK431" si="3765">SUM(AK432:AK443)</f>
        <v>0</v>
      </c>
      <c r="AL431" s="765">
        <f t="shared" ref="AL431" si="3766">SUM(AL432:AL443)</f>
        <v>1</v>
      </c>
      <c r="AM431" s="765">
        <f t="shared" ref="AM431" si="3767">SUM(AM432:AM443)</f>
        <v>46</v>
      </c>
      <c r="AN431" s="765">
        <f t="shared" ref="AN431" si="3768">SUM(AN432:AN443)</f>
        <v>0</v>
      </c>
      <c r="AO431" s="765">
        <f t="shared" ref="AO431" si="3769">SUM(AO432:AO443)</f>
        <v>0</v>
      </c>
      <c r="AP431" s="765">
        <f t="shared" ref="AP431" si="3770">SUM(AP432:AP443)</f>
        <v>0</v>
      </c>
      <c r="AQ431" s="765">
        <f t="shared" ref="AQ431" si="3771">SUM(AQ432:AQ443)</f>
        <v>0</v>
      </c>
      <c r="AR431" s="765">
        <f t="shared" ref="AR431" si="3772">SUM(AR432:AR443)</f>
        <v>2</v>
      </c>
      <c r="AS431" s="765">
        <f t="shared" ref="AS431" si="3773">SUM(AS432:AS443)</f>
        <v>12</v>
      </c>
      <c r="AT431" s="765">
        <f t="shared" ref="AT431" si="3774">SUM(AT432:AT443)</f>
        <v>0</v>
      </c>
      <c r="AU431" s="765">
        <f t="shared" ref="AU431" si="3775">SUM(AU432:AU443)</f>
        <v>0</v>
      </c>
      <c r="AV431" s="765">
        <f t="shared" ref="AV431" si="3776">SUM(AV432:AV443)</f>
        <v>0</v>
      </c>
      <c r="AW431" s="765">
        <f t="shared" ref="AW431" si="3777">SUM(AW432:AW443)</f>
        <v>0</v>
      </c>
      <c r="AX431" s="765">
        <f t="shared" ref="AX431" si="3778">SUM(AX432:AX443)</f>
        <v>1</v>
      </c>
      <c r="AY431" s="765">
        <f t="shared" ref="AY431" si="3779">SUM(AY432:AY443)</f>
        <v>7.666666666666667</v>
      </c>
      <c r="AZ431" s="765">
        <f t="shared" ref="AZ431" si="3780">SUM(AZ432:AZ443)</f>
        <v>0</v>
      </c>
      <c r="BA431" s="765">
        <f t="shared" ref="BA431" si="3781">SUM(BA432:BA443)</f>
        <v>0</v>
      </c>
      <c r="BB431" s="765">
        <f t="shared" ref="BB431" si="3782">SUM(BB432:BB443)</f>
        <v>0</v>
      </c>
      <c r="BC431" s="765">
        <f t="shared" ref="BC431" si="3783">SUM(BC432:BC443)</f>
        <v>0</v>
      </c>
      <c r="BD431" s="765">
        <f t="shared" ref="BD431" si="3784">SUM(BD432:BD443)</f>
        <v>1</v>
      </c>
      <c r="BE431" s="765">
        <f t="shared" ref="BE431" si="3785">SUM(BE432:BE443)</f>
        <v>25</v>
      </c>
      <c r="BF431" s="765">
        <f>SUM(BF432:BF443)</f>
        <v>348.56666666666666</v>
      </c>
      <c r="BG431" s="765">
        <f>SUM(BG432:BG443)</f>
        <v>137.66666666666666</v>
      </c>
      <c r="BH431" s="540"/>
      <c r="BI431" s="541"/>
      <c r="BJ431" s="659"/>
      <c r="BK431" s="659"/>
      <c r="BL431" s="659"/>
      <c r="BM431" s="541">
        <v>30</v>
      </c>
      <c r="BN431" s="974" t="s">
        <v>679</v>
      </c>
      <c r="BO431" s="975" t="s">
        <v>646</v>
      </c>
      <c r="BP431" s="927">
        <v>1</v>
      </c>
      <c r="BQ431" s="541"/>
      <c r="BR431" s="541"/>
      <c r="BS431" s="541"/>
      <c r="BT431" s="541"/>
      <c r="BU431" s="541"/>
      <c r="BV431" s="541"/>
      <c r="BW431" s="541"/>
      <c r="BX431" s="540">
        <f t="shared" ref="BX431:BZ431" si="3786">SUM(BX432:BX443)</f>
        <v>32</v>
      </c>
      <c r="BY431" s="540">
        <f t="shared" si="3786"/>
        <v>12</v>
      </c>
      <c r="BZ431" s="540">
        <f t="shared" si="3786"/>
        <v>4</v>
      </c>
      <c r="CA431" s="765">
        <f>SUM(CA432:CA443)</f>
        <v>0</v>
      </c>
      <c r="CB431" s="765">
        <f t="shared" ref="CB431" si="3787">SUM(CB432:CB443)</f>
        <v>4</v>
      </c>
      <c r="CC431" s="765">
        <f t="shared" ref="CC431" si="3788">SUM(CC432:CC443)</f>
        <v>4</v>
      </c>
      <c r="CD431" s="765">
        <f t="shared" ref="CD431" si="3789">SUM(CD432:CD443)</f>
        <v>4</v>
      </c>
      <c r="CE431" s="765">
        <f t="shared" ref="CE431" si="3790">SUM(CE432:CE443)</f>
        <v>4</v>
      </c>
      <c r="CF431" s="765">
        <f t="shared" ref="CF431" si="3791">SUM(CF432:CF443)</f>
        <v>0</v>
      </c>
      <c r="CG431" s="765">
        <f t="shared" ref="CG431" si="3792">SUM(CG432:CG443)</f>
        <v>0</v>
      </c>
      <c r="CH431" s="765">
        <f t="shared" ref="CH431" si="3793">SUM(CH432:CH443)</f>
        <v>0</v>
      </c>
      <c r="CI431" s="765">
        <f t="shared" ref="CI431" si="3794">SUM(CI432:CI443)</f>
        <v>0</v>
      </c>
      <c r="CJ431" s="765">
        <f t="shared" ref="CJ431" si="3795">SUM(CJ432:CJ443)</f>
        <v>0</v>
      </c>
      <c r="CK431" s="765">
        <f t="shared" ref="CK431" si="3796">SUM(CK432:CK443)</f>
        <v>1.2</v>
      </c>
      <c r="CL431" s="765">
        <f t="shared" ref="CL431" si="3797">SUM(CL432:CL443)</f>
        <v>0</v>
      </c>
      <c r="CM431" s="765">
        <f t="shared" ref="CM431" si="3798">SUM(CM432:CM443)</f>
        <v>0</v>
      </c>
      <c r="CN431" s="765">
        <f t="shared" ref="CN431" si="3799">SUM(CN432:CN443)</f>
        <v>6</v>
      </c>
      <c r="CO431" s="765">
        <f t="shared" ref="CO431" si="3800">SUM(CO432:CO443)</f>
        <v>24</v>
      </c>
      <c r="CP431" s="765">
        <f t="shared" ref="CP431" si="3801">SUM(CP432:CP443)</f>
        <v>1</v>
      </c>
      <c r="CQ431" s="765">
        <f t="shared" ref="CQ431" si="3802">SUM(CQ432:CQ443)</f>
        <v>45</v>
      </c>
      <c r="CR431" s="765">
        <f t="shared" ref="CR431" si="3803">SUM(CR432:CR443)</f>
        <v>0</v>
      </c>
      <c r="CS431" s="765">
        <f t="shared" ref="CS431" si="3804">SUM(CS432:CS443)</f>
        <v>0</v>
      </c>
      <c r="CT431" s="765">
        <f t="shared" ref="CT431" si="3805">SUM(CT432:CT443)</f>
        <v>0</v>
      </c>
      <c r="CU431" s="765">
        <f t="shared" ref="CU431" si="3806">SUM(CU432:CU443)</f>
        <v>0</v>
      </c>
      <c r="CV431" s="765">
        <f t="shared" ref="CV431" si="3807">SUM(CV432:CV443)</f>
        <v>1</v>
      </c>
      <c r="CW431" s="765">
        <f t="shared" ref="CW431" si="3808">SUM(CW432:CW443)</f>
        <v>15.333333333333334</v>
      </c>
      <c r="CX431" s="765">
        <f t="shared" ref="CX431" si="3809">SUM(CX432:CX443)</f>
        <v>1</v>
      </c>
      <c r="CY431" s="765">
        <f t="shared" ref="CY431" si="3810">SUM(CY432:CY443)</f>
        <v>78</v>
      </c>
      <c r="CZ431" s="765">
        <f t="shared" ref="CZ431" si="3811">SUM(CZ432:CZ443)</f>
        <v>0</v>
      </c>
      <c r="DA431" s="765">
        <f t="shared" ref="DA431" si="3812">SUM(DA432:DA443)</f>
        <v>0</v>
      </c>
      <c r="DB431" s="765">
        <f t="shared" ref="DB431" si="3813">SUM(DB432:DB443)</f>
        <v>0</v>
      </c>
      <c r="DC431" s="765">
        <f t="shared" ref="DC431" si="3814">SUM(DC432:DC443)</f>
        <v>0</v>
      </c>
      <c r="DD431" s="765">
        <f t="shared" ref="DD431" si="3815">SUM(DD432:DD443)</f>
        <v>0</v>
      </c>
      <c r="DE431" s="765">
        <f>SUM(DE432:DE443)</f>
        <v>0</v>
      </c>
      <c r="DF431" s="765">
        <f t="shared" ref="DF431" si="3816">SUM(DF432:DF443)</f>
        <v>0</v>
      </c>
      <c r="DG431" s="765">
        <f t="shared" ref="DG431" si="3817">SUM(DG432:DG443)</f>
        <v>0</v>
      </c>
      <c r="DH431" s="765">
        <f t="shared" ref="DH431" si="3818">SUM(DH432:DH443)</f>
        <v>0</v>
      </c>
      <c r="DI431" s="765">
        <f t="shared" ref="DI431" si="3819">SUM(DI432:DI443)</f>
        <v>0</v>
      </c>
      <c r="DJ431" s="765">
        <f t="shared" ref="DJ431" si="3820">SUM(DJ432:DJ443)</f>
        <v>1</v>
      </c>
      <c r="DK431" s="765">
        <f t="shared" ref="DK431" si="3821">SUM(DK432:DK443)</f>
        <v>7.666666666666667</v>
      </c>
      <c r="DL431" s="765">
        <f t="shared" ref="DL431" si="3822">SUM(DL432:DL443)</f>
        <v>1</v>
      </c>
      <c r="DM431" s="765">
        <f t="shared" ref="DM431" si="3823">SUM(DM432:DM443)</f>
        <v>8</v>
      </c>
      <c r="DN431" s="765">
        <f t="shared" ref="DN431" si="3824">SUM(DN432:DN443)</f>
        <v>0</v>
      </c>
      <c r="DO431" s="765">
        <f>SUM(DO432:DO443)</f>
        <v>0</v>
      </c>
      <c r="DP431" s="765">
        <f t="shared" ref="DP431" si="3825">SUM(DP432:DP443)</f>
        <v>1</v>
      </c>
      <c r="DQ431" s="765">
        <f t="shared" ref="DQ431" si="3826">SUM(DQ432:DQ443)</f>
        <v>25</v>
      </c>
      <c r="DR431" s="765">
        <f>SUM(DR432:DR443)</f>
        <v>212.2</v>
      </c>
      <c r="DS431" s="765">
        <f>SUM(DS432:DS443)</f>
        <v>23.666666666666668</v>
      </c>
      <c r="DT431" s="540"/>
      <c r="DU431" s="541"/>
      <c r="DV431" s="541"/>
      <c r="DW431" s="541"/>
      <c r="DX431" s="541"/>
      <c r="DY431" s="541">
        <v>30</v>
      </c>
      <c r="DZ431" s="974" t="s">
        <v>679</v>
      </c>
      <c r="EA431" s="975" t="s">
        <v>646</v>
      </c>
      <c r="EB431" s="927">
        <v>1</v>
      </c>
      <c r="EC431" s="541"/>
      <c r="ED431" s="541"/>
      <c r="EE431" s="541"/>
      <c r="EF431" s="541"/>
      <c r="EG431" s="541"/>
      <c r="EH431" s="541"/>
      <c r="EI431" s="541"/>
      <c r="EJ431" s="677">
        <f t="shared" si="3339"/>
        <v>148</v>
      </c>
      <c r="EK431" s="677">
        <f t="shared" si="3340"/>
        <v>102</v>
      </c>
      <c r="EL431" s="677">
        <f t="shared" si="3341"/>
        <v>38</v>
      </c>
      <c r="EM431" s="1059">
        <f t="shared" si="3342"/>
        <v>62</v>
      </c>
      <c r="EN431" s="1059">
        <f t="shared" si="3343"/>
        <v>30</v>
      </c>
      <c r="EO431" s="1059">
        <f t="shared" si="3344"/>
        <v>30</v>
      </c>
      <c r="EP431" s="1059">
        <f t="shared" si="3345"/>
        <v>34</v>
      </c>
      <c r="EQ431" s="1059">
        <f t="shared" si="3346"/>
        <v>34</v>
      </c>
      <c r="ER431" s="1059">
        <f t="shared" si="3347"/>
        <v>0</v>
      </c>
      <c r="ES431" s="1059">
        <f t="shared" si="3348"/>
        <v>0</v>
      </c>
      <c r="ET431" s="1059">
        <f t="shared" si="3349"/>
        <v>0</v>
      </c>
      <c r="EU431" s="1059">
        <f t="shared" si="3350"/>
        <v>0</v>
      </c>
      <c r="EV431" s="1059">
        <f t="shared" si="3351"/>
        <v>0</v>
      </c>
      <c r="EW431" s="1059">
        <f t="shared" si="3352"/>
        <v>11.1</v>
      </c>
      <c r="EX431" s="1059">
        <f t="shared" si="3353"/>
        <v>0</v>
      </c>
      <c r="EY431" s="1059">
        <f t="shared" si="3354"/>
        <v>0</v>
      </c>
      <c r="EZ431" s="1059">
        <f t="shared" si="3355"/>
        <v>23</v>
      </c>
      <c r="FA431" s="1059">
        <f t="shared" si="3356"/>
        <v>109</v>
      </c>
      <c r="FB431" s="1059">
        <f t="shared" si="3357"/>
        <v>2</v>
      </c>
      <c r="FC431" s="1059">
        <f t="shared" si="3358"/>
        <v>90</v>
      </c>
      <c r="FD431" s="1059">
        <f t="shared" si="3359"/>
        <v>0</v>
      </c>
      <c r="FE431" s="1059">
        <f t="shared" si="3360"/>
        <v>0</v>
      </c>
      <c r="FF431" s="1059">
        <f t="shared" si="3361"/>
        <v>0</v>
      </c>
      <c r="FG431" s="1059">
        <f t="shared" si="3362"/>
        <v>0</v>
      </c>
      <c r="FH431" s="1059">
        <f t="shared" si="3363"/>
        <v>1</v>
      </c>
      <c r="FI431" s="1059">
        <f t="shared" si="3364"/>
        <v>15.333333333333334</v>
      </c>
      <c r="FJ431" s="1059">
        <f t="shared" si="3365"/>
        <v>2</v>
      </c>
      <c r="FK431" s="1059">
        <f t="shared" si="3366"/>
        <v>124</v>
      </c>
      <c r="FL431" s="1059">
        <f t="shared" si="3367"/>
        <v>0</v>
      </c>
      <c r="FM431" s="1059">
        <f t="shared" si="3368"/>
        <v>0</v>
      </c>
      <c r="FN431" s="1059">
        <f t="shared" si="3369"/>
        <v>0</v>
      </c>
      <c r="FO431" s="1059">
        <f t="shared" si="3370"/>
        <v>0</v>
      </c>
      <c r="FP431" s="1059">
        <f t="shared" si="3371"/>
        <v>2</v>
      </c>
      <c r="FQ431" s="1059">
        <f t="shared" si="3372"/>
        <v>12</v>
      </c>
      <c r="FR431" s="1059">
        <f t="shared" si="3373"/>
        <v>0</v>
      </c>
      <c r="FS431" s="1059">
        <f t="shared" si="3374"/>
        <v>0</v>
      </c>
      <c r="FT431" s="1059">
        <f t="shared" si="3375"/>
        <v>0</v>
      </c>
      <c r="FU431" s="1059">
        <f t="shared" si="3376"/>
        <v>0</v>
      </c>
      <c r="FV431" s="1059">
        <f t="shared" si="3377"/>
        <v>2</v>
      </c>
      <c r="FW431" s="1059">
        <f t="shared" si="3378"/>
        <v>15.333333333333334</v>
      </c>
      <c r="FX431" s="1059">
        <f t="shared" si="3379"/>
        <v>1</v>
      </c>
      <c r="FY431" s="1059">
        <f t="shared" si="3380"/>
        <v>8</v>
      </c>
      <c r="FZ431" s="1059">
        <f t="shared" si="3381"/>
        <v>0</v>
      </c>
      <c r="GA431" s="1059">
        <f t="shared" si="3382"/>
        <v>0</v>
      </c>
      <c r="GB431" s="1059">
        <f t="shared" si="3383"/>
        <v>2</v>
      </c>
      <c r="GC431" s="1059">
        <f t="shared" si="3384"/>
        <v>50</v>
      </c>
      <c r="GE431" s="1059">
        <v>560.76666666666665</v>
      </c>
      <c r="GF431" s="1059">
        <v>161.33333333333331</v>
      </c>
      <c r="GG431" s="541"/>
      <c r="GH431" s="541"/>
      <c r="GI431" s="541"/>
      <c r="GJ431" s="541"/>
      <c r="GL431" s="564">
        <v>550</v>
      </c>
      <c r="GM431" s="564">
        <v>150</v>
      </c>
      <c r="GN431" s="470" t="s">
        <v>679</v>
      </c>
      <c r="GO431" s="463" t="s">
        <v>646</v>
      </c>
      <c r="GP431" s="463">
        <v>1</v>
      </c>
      <c r="GQ431" s="543"/>
      <c r="GR431" s="543"/>
    </row>
    <row r="432" spans="1:200" ht="24.75" customHeight="1" x14ac:dyDescent="0.45">
      <c r="A432" s="424"/>
      <c r="B432" s="978" t="s">
        <v>688</v>
      </c>
      <c r="C432" s="979" t="s">
        <v>186</v>
      </c>
      <c r="D432" s="940" t="s">
        <v>140</v>
      </c>
      <c r="E432" s="646" t="s">
        <v>233</v>
      </c>
      <c r="F432" s="646" t="s">
        <v>143</v>
      </c>
      <c r="G432" s="647">
        <v>3</v>
      </c>
      <c r="H432" s="646">
        <v>23</v>
      </c>
      <c r="I432" s="646">
        <v>1</v>
      </c>
      <c r="J432" s="660">
        <v>1</v>
      </c>
      <c r="K432" s="647">
        <f t="shared" ref="K432:K434" si="3827">SUM(J432)*2</f>
        <v>2</v>
      </c>
      <c r="L432" s="645">
        <v>6</v>
      </c>
      <c r="M432" s="648">
        <f t="shared" ref="M432:M436" si="3828">SUM(N432+P432+R432+T432+V432)</f>
        <v>6</v>
      </c>
      <c r="N432" s="649">
        <v>2</v>
      </c>
      <c r="O432" s="852">
        <f t="shared" ref="O432:O433" si="3829">SUM(N432)*I432</f>
        <v>2</v>
      </c>
      <c r="P432" s="879">
        <v>4</v>
      </c>
      <c r="Q432" s="852">
        <f t="shared" ref="Q432:Q434" si="3830">P432*J432</f>
        <v>4</v>
      </c>
      <c r="R432" s="879"/>
      <c r="S432" s="852">
        <f t="shared" ref="S432:S434" si="3831">SUM(R432)*J432</f>
        <v>0</v>
      </c>
      <c r="T432" s="879"/>
      <c r="U432" s="880">
        <f t="shared" ref="U432:U434" si="3832">SUM(T432)*K432</f>
        <v>0</v>
      </c>
      <c r="V432" s="879"/>
      <c r="W432" s="880">
        <f t="shared" ref="W432:W434" si="3833">SUM(V432)*J432*5</f>
        <v>0</v>
      </c>
      <c r="X432" s="852"/>
      <c r="Y432" s="852">
        <f t="shared" ref="Y432:Y433" si="3834">SUM(L432*15/100*J432)</f>
        <v>0.9</v>
      </c>
      <c r="Z432" s="879"/>
      <c r="AA432" s="880"/>
      <c r="AB432" s="879"/>
      <c r="AC432" s="852">
        <f t="shared" ref="AC432:AC433" si="3835">SUM(AB432)*3*H432/5</f>
        <v>0</v>
      </c>
      <c r="AD432" s="879"/>
      <c r="AE432" s="855">
        <f t="shared" ref="AE432:AE433" si="3836">SUM(AD432*H432*(30+4))</f>
        <v>0</v>
      </c>
      <c r="AF432" s="879"/>
      <c r="AG432" s="880">
        <f t="shared" ref="AG432:AG434" si="3837">SUM(AF432*H432*3)</f>
        <v>0</v>
      </c>
      <c r="AH432" s="879"/>
      <c r="AI432" s="880">
        <f t="shared" ref="AI432:AI434" si="3838">SUM(AH432*H432/3)</f>
        <v>0</v>
      </c>
      <c r="AJ432" s="879"/>
      <c r="AK432" s="880">
        <f t="shared" ref="AK432:AK433" si="3839">SUM(AJ432*H432*2/3)</f>
        <v>0</v>
      </c>
      <c r="AL432" s="879"/>
      <c r="AM432" s="852">
        <f t="shared" ref="AM432:AM433" si="3840">SUM(AL432*H432*2)</f>
        <v>0</v>
      </c>
      <c r="AN432" s="879"/>
      <c r="AO432" s="880">
        <f t="shared" ref="AO432:AO434" si="3841">SUM(AN432*J432)</f>
        <v>0</v>
      </c>
      <c r="AP432" s="879"/>
      <c r="AQ432" s="852">
        <f t="shared" ref="AQ432:AQ434" si="3842">SUM(AP432*H432*2)</f>
        <v>0</v>
      </c>
      <c r="AR432" s="879">
        <v>1</v>
      </c>
      <c r="AS432" s="852">
        <f>SUM(J432*AR432*6)</f>
        <v>6</v>
      </c>
      <c r="AT432" s="879"/>
      <c r="AU432" s="880">
        <f t="shared" ref="AU432:AU434" si="3843">AT432*H432/3</f>
        <v>0</v>
      </c>
      <c r="AV432" s="879"/>
      <c r="AW432" s="880">
        <f>SUM(AV432*H432/3)</f>
        <v>0</v>
      </c>
      <c r="AX432" s="879"/>
      <c r="AY432" s="880">
        <f t="shared" ref="AY432:AY433" si="3844">SUM(J432*AX432*8)</f>
        <v>0</v>
      </c>
      <c r="AZ432" s="879"/>
      <c r="BA432" s="880">
        <f t="shared" ref="BA432:BA433" si="3845">SUM(AZ432*K432*5*6)</f>
        <v>0</v>
      </c>
      <c r="BB432" s="879"/>
      <c r="BC432" s="880">
        <f t="shared" ref="BC432:BC433" si="3846">SUM(BB432*K432*4*6)</f>
        <v>0</v>
      </c>
      <c r="BD432" s="879"/>
      <c r="BE432" s="880">
        <f t="shared" ref="BE432:BE435" si="3847">SUM(BD432*50)</f>
        <v>0</v>
      </c>
      <c r="BF432" s="880">
        <f t="shared" ref="BF432:BF439" si="3848">O432+Q432+S432+U432+W432+X432+Y432+AA432+AC432+AE432+AG432+AI432+AK432+AM432+AO432+AQ432+AS432+AU432+AW432+AY432+BA432+BC432+BE432</f>
        <v>12.9</v>
      </c>
      <c r="BG432" s="880">
        <f t="shared" ref="BG432:BG439" si="3849">BC432+BA432+AY432+AW432+AS432+AQ432+X432+W432+U432+S432+Q432+O432</f>
        <v>12</v>
      </c>
      <c r="BH432" s="84"/>
      <c r="BI432" s="424"/>
      <c r="BJ432" s="424"/>
      <c r="BK432" s="424"/>
      <c r="BL432" s="424"/>
      <c r="BM432" s="424"/>
      <c r="BN432" s="1000" t="s">
        <v>176</v>
      </c>
      <c r="BO432" s="979" t="s">
        <v>186</v>
      </c>
      <c r="BP432" s="940" t="s">
        <v>140</v>
      </c>
      <c r="BQ432" s="646" t="s">
        <v>233</v>
      </c>
      <c r="BR432" s="646" t="s">
        <v>146</v>
      </c>
      <c r="BS432" s="647">
        <v>2</v>
      </c>
      <c r="BT432" s="646">
        <v>23</v>
      </c>
      <c r="BU432" s="646">
        <v>1</v>
      </c>
      <c r="BV432" s="660">
        <v>1</v>
      </c>
      <c r="BW432" s="660">
        <f>BV432*2</f>
        <v>2</v>
      </c>
      <c r="BX432" s="673">
        <v>8</v>
      </c>
      <c r="BY432" s="648">
        <f t="shared" ref="BY432" si="3850">SUM(BZ432+CB432+CD432+CF432+CH432)</f>
        <v>8</v>
      </c>
      <c r="BZ432" s="649">
        <v>0</v>
      </c>
      <c r="CA432" s="767">
        <f t="shared" ref="CA432:CA433" si="3851">SUM(BZ432)*BU432</f>
        <v>0</v>
      </c>
      <c r="CB432" s="796">
        <v>4</v>
      </c>
      <c r="CC432" s="767">
        <f t="shared" ref="CC432:CC433" si="3852">CB432*BV432</f>
        <v>4</v>
      </c>
      <c r="CD432" s="796">
        <v>4</v>
      </c>
      <c r="CE432" s="767">
        <f t="shared" ref="CE432:CE433" si="3853">SUM(CD432)*BV432</f>
        <v>4</v>
      </c>
      <c r="CF432" s="785"/>
      <c r="CG432" s="786">
        <f t="shared" ref="CG432:CG433" si="3854">SUM(CF432)*BW432</f>
        <v>0</v>
      </c>
      <c r="CH432" s="785"/>
      <c r="CI432" s="786">
        <f t="shared" ref="CI432:CI433" si="3855">SUM(CH432)*BV432*5</f>
        <v>0</v>
      </c>
      <c r="CJ432" s="786">
        <v>0</v>
      </c>
      <c r="CK432" s="767">
        <f>SUM(BX432*15/100*BV432)</f>
        <v>1.2</v>
      </c>
      <c r="CL432" s="785"/>
      <c r="CM432" s="786"/>
      <c r="CN432" s="785"/>
      <c r="CO432" s="767">
        <f t="shared" ref="CO432" si="3856">SUM(CN432)*3*BT432/5</f>
        <v>0</v>
      </c>
      <c r="CP432" s="785"/>
      <c r="CQ432" s="770">
        <f t="shared" ref="CQ432:CQ433" si="3857">SUM(CP432*BT432*(30+4))</f>
        <v>0</v>
      </c>
      <c r="CR432" s="785"/>
      <c r="CS432" s="786">
        <f t="shared" ref="CS432:CS433" si="3858">SUM(CR432*BT432*3)</f>
        <v>0</v>
      </c>
      <c r="CT432" s="785"/>
      <c r="CU432" s="786">
        <f t="shared" ref="CU432:CU433" si="3859">SUM(CT432*BT432/3)</f>
        <v>0</v>
      </c>
      <c r="CV432" s="785">
        <v>1</v>
      </c>
      <c r="CW432" s="786">
        <f t="shared" ref="CW432:CW433" si="3860">SUM(CV432*BT432*2/3)</f>
        <v>15.333333333333334</v>
      </c>
      <c r="CX432" s="785"/>
      <c r="CY432" s="767">
        <f t="shared" ref="CY432" si="3861">SUM(CX432*BT432*2)</f>
        <v>0</v>
      </c>
      <c r="CZ432" s="785"/>
      <c r="DA432" s="786">
        <f>SUM(CZ432*BV432)</f>
        <v>0</v>
      </c>
      <c r="DB432" s="785"/>
      <c r="DC432" s="767">
        <f>SUM(DB432*BT432*2)/2</f>
        <v>0</v>
      </c>
      <c r="DD432" s="785"/>
      <c r="DE432" s="786">
        <f>SUM(BV432*DD432*6)</f>
        <v>0</v>
      </c>
      <c r="DF432" s="785"/>
      <c r="DG432" s="786">
        <f t="shared" ref="DG432:DG435" si="3862">DF432*BT432/3</f>
        <v>0</v>
      </c>
      <c r="DH432" s="785"/>
      <c r="DI432" s="786">
        <f>DH432*BT432/3</f>
        <v>0</v>
      </c>
      <c r="DJ432" s="785">
        <v>1</v>
      </c>
      <c r="DK432" s="786">
        <f>DJ432*BT432/3</f>
        <v>7.666666666666667</v>
      </c>
      <c r="DL432" s="785"/>
      <c r="DM432" s="786">
        <f t="shared" ref="DM432" si="3863">SUM(DL432*BW432*5*6)</f>
        <v>0</v>
      </c>
      <c r="DN432" s="785"/>
      <c r="DO432" s="786">
        <f t="shared" ref="DO432" si="3864">SUM(DN432*BW432*4*6)</f>
        <v>0</v>
      </c>
      <c r="DP432" s="785"/>
      <c r="DQ432" s="786">
        <f t="shared" ref="DQ432" si="3865">SUM(DP432*50)</f>
        <v>0</v>
      </c>
      <c r="DR432" s="786">
        <f t="shared" ref="DR432:DR436" si="3866">CA432+CC432+CE432+CG432+CI432+CJ432+CK432+CM432+CO432+CQ432+CS432+CU432+CW432+CY432+DA432+DC432+DE432+DG432+DI432+DK432+DM432+DO432+DQ432</f>
        <v>32.199999999999996</v>
      </c>
      <c r="DS432" s="786">
        <f t="shared" ref="DS432:DS436" si="3867">DO432+DM432+DK432+DI432+DE432+DC432+CJ432+CI432+CG432+CE432+CC432+CA432</f>
        <v>15.666666666666668</v>
      </c>
      <c r="DT432" s="84"/>
      <c r="DU432" s="424"/>
      <c r="DV432" s="424"/>
      <c r="DW432" s="424"/>
      <c r="DX432" s="424"/>
      <c r="DY432" s="424"/>
      <c r="DZ432" s="971"/>
      <c r="EA432" s="972"/>
      <c r="EB432" s="611"/>
      <c r="EC432" s="424"/>
      <c r="ED432" s="424"/>
      <c r="EE432" s="424"/>
      <c r="EF432" s="424"/>
      <c r="EG432" s="424"/>
      <c r="EH432" s="424"/>
      <c r="EI432" s="424"/>
      <c r="EJ432" s="429">
        <f t="shared" si="3339"/>
        <v>14</v>
      </c>
      <c r="EK432" s="429">
        <f t="shared" si="3340"/>
        <v>14</v>
      </c>
      <c r="EL432" s="429">
        <f t="shared" si="3341"/>
        <v>2</v>
      </c>
      <c r="EM432" s="1058">
        <f t="shared" si="3342"/>
        <v>2</v>
      </c>
      <c r="EN432" s="1058">
        <f t="shared" si="3343"/>
        <v>8</v>
      </c>
      <c r="EO432" s="1058">
        <f t="shared" si="3344"/>
        <v>8</v>
      </c>
      <c r="EP432" s="1058">
        <f t="shared" si="3345"/>
        <v>4</v>
      </c>
      <c r="EQ432" s="1058">
        <f t="shared" si="3346"/>
        <v>4</v>
      </c>
      <c r="ER432" s="1058">
        <f t="shared" si="3347"/>
        <v>0</v>
      </c>
      <c r="ES432" s="1058">
        <f t="shared" si="3348"/>
        <v>0</v>
      </c>
      <c r="ET432" s="1058">
        <f t="shared" si="3349"/>
        <v>0</v>
      </c>
      <c r="EU432" s="1058">
        <f t="shared" si="3350"/>
        <v>0</v>
      </c>
      <c r="EV432" s="1058">
        <f t="shared" si="3351"/>
        <v>0</v>
      </c>
      <c r="EW432" s="1058">
        <f t="shared" si="3352"/>
        <v>2.1</v>
      </c>
      <c r="EX432" s="1058">
        <f t="shared" si="3353"/>
        <v>0</v>
      </c>
      <c r="EY432" s="1058">
        <f t="shared" si="3354"/>
        <v>0</v>
      </c>
      <c r="EZ432" s="1058">
        <f t="shared" si="3355"/>
        <v>0</v>
      </c>
      <c r="FA432" s="1058">
        <f t="shared" si="3356"/>
        <v>0</v>
      </c>
      <c r="FB432" s="1058">
        <f t="shared" si="3357"/>
        <v>0</v>
      </c>
      <c r="FC432" s="1058">
        <f t="shared" si="3358"/>
        <v>0</v>
      </c>
      <c r="FD432" s="1058">
        <f t="shared" si="3359"/>
        <v>0</v>
      </c>
      <c r="FE432" s="1058">
        <f t="shared" si="3360"/>
        <v>0</v>
      </c>
      <c r="FF432" s="1058">
        <f t="shared" si="3361"/>
        <v>0</v>
      </c>
      <c r="FG432" s="1058">
        <f t="shared" si="3362"/>
        <v>0</v>
      </c>
      <c r="FH432" s="1058">
        <f t="shared" si="3363"/>
        <v>1</v>
      </c>
      <c r="FI432" s="1058">
        <f t="shared" si="3364"/>
        <v>15.333333333333334</v>
      </c>
      <c r="FJ432" s="1058">
        <f t="shared" si="3365"/>
        <v>0</v>
      </c>
      <c r="FK432" s="1058">
        <f t="shared" si="3366"/>
        <v>0</v>
      </c>
      <c r="FL432" s="1058">
        <f t="shared" si="3367"/>
        <v>0</v>
      </c>
      <c r="FM432" s="1058">
        <f t="shared" si="3368"/>
        <v>0</v>
      </c>
      <c r="FN432" s="1058">
        <f t="shared" si="3369"/>
        <v>0</v>
      </c>
      <c r="FO432" s="1059">
        <f t="shared" si="3370"/>
        <v>0</v>
      </c>
      <c r="FP432" s="1058">
        <f t="shared" si="3371"/>
        <v>1</v>
      </c>
      <c r="FQ432" s="1058">
        <f t="shared" si="3372"/>
        <v>6</v>
      </c>
      <c r="FR432" s="1058">
        <f t="shared" si="3373"/>
        <v>0</v>
      </c>
      <c r="FS432" s="1058">
        <f t="shared" si="3374"/>
        <v>0</v>
      </c>
      <c r="FT432" s="1058">
        <f t="shared" si="3375"/>
        <v>0</v>
      </c>
      <c r="FU432" s="1058">
        <f t="shared" si="3376"/>
        <v>0</v>
      </c>
      <c r="FV432" s="1058">
        <f t="shared" si="3377"/>
        <v>1</v>
      </c>
      <c r="FW432" s="1058">
        <f t="shared" si="3378"/>
        <v>7.666666666666667</v>
      </c>
      <c r="FX432" s="1058">
        <f t="shared" si="3379"/>
        <v>0</v>
      </c>
      <c r="FY432" s="1058">
        <f t="shared" si="3380"/>
        <v>0</v>
      </c>
      <c r="FZ432" s="1058">
        <f t="shared" si="3381"/>
        <v>0</v>
      </c>
      <c r="GA432" s="1058">
        <f t="shared" si="3382"/>
        <v>0</v>
      </c>
      <c r="GB432" s="1058">
        <f t="shared" si="3383"/>
        <v>0</v>
      </c>
      <c r="GC432" s="1058">
        <f t="shared" si="3384"/>
        <v>0</v>
      </c>
      <c r="GE432" s="1058">
        <v>45.099999999999994</v>
      </c>
      <c r="GF432" s="1058">
        <v>27.666666666666668</v>
      </c>
      <c r="GG432" s="424"/>
      <c r="GH432" s="424"/>
      <c r="GI432" s="424"/>
      <c r="GJ432" s="424"/>
      <c r="GL432" s="559"/>
      <c r="GM432" s="559"/>
      <c r="GN432" s="9"/>
      <c r="GO432" s="17"/>
      <c r="GP432" s="17"/>
      <c r="GQ432" s="406"/>
      <c r="GR432" s="406"/>
    </row>
    <row r="433" spans="1:200" ht="24.75" customHeight="1" x14ac:dyDescent="0.45">
      <c r="A433" s="424"/>
      <c r="B433" s="978" t="s">
        <v>689</v>
      </c>
      <c r="C433" s="979" t="s">
        <v>186</v>
      </c>
      <c r="D433" s="940" t="s">
        <v>140</v>
      </c>
      <c r="E433" s="646" t="s">
        <v>233</v>
      </c>
      <c r="F433" s="646" t="s">
        <v>143</v>
      </c>
      <c r="G433" s="647">
        <v>3</v>
      </c>
      <c r="H433" s="646">
        <v>23</v>
      </c>
      <c r="I433" s="646">
        <v>1</v>
      </c>
      <c r="J433" s="660">
        <v>1</v>
      </c>
      <c r="K433" s="647">
        <f t="shared" si="3827"/>
        <v>2</v>
      </c>
      <c r="L433" s="645">
        <v>6</v>
      </c>
      <c r="M433" s="648">
        <f t="shared" si="3828"/>
        <v>6</v>
      </c>
      <c r="N433" s="649">
        <v>2</v>
      </c>
      <c r="O433" s="852">
        <f t="shared" si="3829"/>
        <v>2</v>
      </c>
      <c r="P433" s="879">
        <v>4</v>
      </c>
      <c r="Q433" s="852">
        <f t="shared" si="3830"/>
        <v>4</v>
      </c>
      <c r="R433" s="879"/>
      <c r="S433" s="852">
        <f t="shared" si="3831"/>
        <v>0</v>
      </c>
      <c r="T433" s="879"/>
      <c r="U433" s="880">
        <f t="shared" si="3832"/>
        <v>0</v>
      </c>
      <c r="V433" s="879"/>
      <c r="W433" s="880">
        <f t="shared" si="3833"/>
        <v>0</v>
      </c>
      <c r="X433" s="852"/>
      <c r="Y433" s="852">
        <f t="shared" si="3834"/>
        <v>0.9</v>
      </c>
      <c r="Z433" s="879"/>
      <c r="AA433" s="880"/>
      <c r="AB433" s="879"/>
      <c r="AC433" s="852">
        <f t="shared" si="3835"/>
        <v>0</v>
      </c>
      <c r="AD433" s="879"/>
      <c r="AE433" s="855">
        <f t="shared" si="3836"/>
        <v>0</v>
      </c>
      <c r="AF433" s="879"/>
      <c r="AG433" s="880">
        <f t="shared" si="3837"/>
        <v>0</v>
      </c>
      <c r="AH433" s="879"/>
      <c r="AI433" s="880">
        <f t="shared" si="3838"/>
        <v>0</v>
      </c>
      <c r="AJ433" s="879"/>
      <c r="AK433" s="880">
        <f t="shared" si="3839"/>
        <v>0</v>
      </c>
      <c r="AL433" s="879"/>
      <c r="AM433" s="852">
        <f t="shared" si="3840"/>
        <v>0</v>
      </c>
      <c r="AN433" s="879"/>
      <c r="AO433" s="880">
        <f t="shared" si="3841"/>
        <v>0</v>
      </c>
      <c r="AP433" s="879"/>
      <c r="AQ433" s="852">
        <f t="shared" si="3842"/>
        <v>0</v>
      </c>
      <c r="AR433" s="879">
        <v>1</v>
      </c>
      <c r="AS433" s="852">
        <f>SUM(J433*AR433*6)</f>
        <v>6</v>
      </c>
      <c r="AT433" s="879"/>
      <c r="AU433" s="880">
        <f t="shared" si="3843"/>
        <v>0</v>
      </c>
      <c r="AV433" s="879"/>
      <c r="AW433" s="880">
        <f>SUM(AV433*H433/3)</f>
        <v>0</v>
      </c>
      <c r="AX433" s="879"/>
      <c r="AY433" s="880">
        <f t="shared" si="3844"/>
        <v>0</v>
      </c>
      <c r="AZ433" s="879"/>
      <c r="BA433" s="880">
        <f t="shared" si="3845"/>
        <v>0</v>
      </c>
      <c r="BB433" s="879"/>
      <c r="BC433" s="880">
        <f t="shared" si="3846"/>
        <v>0</v>
      </c>
      <c r="BD433" s="879"/>
      <c r="BE433" s="880">
        <f t="shared" si="3847"/>
        <v>0</v>
      </c>
      <c r="BF433" s="880">
        <f t="shared" si="3848"/>
        <v>12.9</v>
      </c>
      <c r="BG433" s="880">
        <f t="shared" si="3849"/>
        <v>12</v>
      </c>
      <c r="BH433" s="84"/>
      <c r="BI433" s="424"/>
      <c r="BJ433" s="424"/>
      <c r="BK433" s="424"/>
      <c r="BL433" s="424"/>
      <c r="BM433" s="424"/>
      <c r="BN433" s="953" t="s">
        <v>413</v>
      </c>
      <c r="BO433" s="954" t="s">
        <v>171</v>
      </c>
      <c r="BP433" s="930"/>
      <c r="BQ433" s="177" t="s">
        <v>169</v>
      </c>
      <c r="BR433" s="177"/>
      <c r="BS433" s="177">
        <v>2</v>
      </c>
      <c r="BT433" s="177"/>
      <c r="BU433" s="177"/>
      <c r="BV433" s="660"/>
      <c r="BW433" s="660"/>
      <c r="BX433" s="601"/>
      <c r="BY433" s="602">
        <f t="shared" ref="BY433" si="3868">SUM(BZ433+CB433+CD433+CF433+CH433)</f>
        <v>0</v>
      </c>
      <c r="BZ433" s="603"/>
      <c r="CA433" s="767">
        <f t="shared" si="3851"/>
        <v>0</v>
      </c>
      <c r="CB433" s="796"/>
      <c r="CC433" s="767">
        <f t="shared" si="3852"/>
        <v>0</v>
      </c>
      <c r="CD433" s="796"/>
      <c r="CE433" s="767">
        <f t="shared" si="3853"/>
        <v>0</v>
      </c>
      <c r="CF433" s="771"/>
      <c r="CG433" s="772">
        <f t="shared" si="3854"/>
        <v>0</v>
      </c>
      <c r="CH433" s="771"/>
      <c r="CI433" s="772">
        <f t="shared" si="3855"/>
        <v>0</v>
      </c>
      <c r="CJ433" s="772">
        <f t="shared" ref="CJ433" si="3869">SUM(BV433*DJ433*2+BW433*DL433*2)</f>
        <v>0</v>
      </c>
      <c r="CK433" s="767">
        <f>SUM(BX433*5/100*BV433)</f>
        <v>0</v>
      </c>
      <c r="CL433" s="771"/>
      <c r="CM433" s="772"/>
      <c r="CN433" s="771"/>
      <c r="CO433" s="767">
        <f>SUM(CN433)*3*BT433/5</f>
        <v>0</v>
      </c>
      <c r="CP433" s="771"/>
      <c r="CQ433" s="770">
        <f t="shared" si="3857"/>
        <v>0</v>
      </c>
      <c r="CR433" s="771"/>
      <c r="CS433" s="772">
        <f t="shared" si="3858"/>
        <v>0</v>
      </c>
      <c r="CT433" s="771"/>
      <c r="CU433" s="772">
        <f t="shared" si="3859"/>
        <v>0</v>
      </c>
      <c r="CV433" s="771"/>
      <c r="CW433" s="772">
        <f t="shared" si="3860"/>
        <v>0</v>
      </c>
      <c r="CX433" s="771"/>
      <c r="CY433" s="767">
        <f>SUM(CX433*BT433)</f>
        <v>0</v>
      </c>
      <c r="CZ433" s="771"/>
      <c r="DA433" s="772">
        <f t="shared" ref="DA433" si="3870">SUM(CZ433*BV433)</f>
        <v>0</v>
      </c>
      <c r="DB433" s="771"/>
      <c r="DC433" s="767">
        <f>SUM(DB433*BT433*2)</f>
        <v>0</v>
      </c>
      <c r="DD433" s="771"/>
      <c r="DE433" s="772">
        <f t="shared" ref="DE433" si="3871">SUM(DD433*BV433*2)</f>
        <v>0</v>
      </c>
      <c r="DF433" s="773"/>
      <c r="DG433" s="769">
        <f t="shared" si="3862"/>
        <v>0</v>
      </c>
      <c r="DH433" s="771"/>
      <c r="DI433" s="772">
        <f>SUM(DH433*BT433/3)</f>
        <v>0</v>
      </c>
      <c r="DJ433" s="771"/>
      <c r="DK433" s="772">
        <f>SUM(DJ433*BT433/3)</f>
        <v>0</v>
      </c>
      <c r="DL433" s="771"/>
      <c r="DM433" s="772">
        <f>SUM(DL433*BW433*5*6)</f>
        <v>0</v>
      </c>
      <c r="DN433" s="771"/>
      <c r="DO433" s="772">
        <f>SUM(DN433*BV433*4*6)</f>
        <v>0</v>
      </c>
      <c r="DP433" s="771">
        <v>1</v>
      </c>
      <c r="DQ433" s="772">
        <f>SUM(DP433*50)/2</f>
        <v>25</v>
      </c>
      <c r="DR433" s="769">
        <f t="shared" si="3866"/>
        <v>25</v>
      </c>
      <c r="DS433" s="769">
        <f t="shared" si="3867"/>
        <v>0</v>
      </c>
      <c r="DT433" s="84"/>
      <c r="DU433" s="424"/>
      <c r="DV433" s="424"/>
      <c r="DW433" s="424"/>
      <c r="DX433" s="424"/>
      <c r="DY433" s="424"/>
      <c r="DZ433" s="971"/>
      <c r="EA433" s="972"/>
      <c r="EB433" s="611"/>
      <c r="EC433" s="424"/>
      <c r="ED433" s="424"/>
      <c r="EE433" s="424"/>
      <c r="EF433" s="424"/>
      <c r="EG433" s="424"/>
      <c r="EH433" s="424"/>
      <c r="EI433" s="424"/>
      <c r="EJ433" s="429">
        <f t="shared" si="3339"/>
        <v>6</v>
      </c>
      <c r="EK433" s="429">
        <f t="shared" si="3340"/>
        <v>6</v>
      </c>
      <c r="EL433" s="429">
        <f t="shared" si="3341"/>
        <v>2</v>
      </c>
      <c r="EM433" s="1058">
        <f t="shared" si="3342"/>
        <v>2</v>
      </c>
      <c r="EN433" s="1058">
        <f t="shared" si="3343"/>
        <v>4</v>
      </c>
      <c r="EO433" s="1058">
        <f t="shared" si="3344"/>
        <v>4</v>
      </c>
      <c r="EP433" s="1058">
        <f t="shared" si="3345"/>
        <v>0</v>
      </c>
      <c r="EQ433" s="1058">
        <f t="shared" si="3346"/>
        <v>0</v>
      </c>
      <c r="ER433" s="1058">
        <f t="shared" si="3347"/>
        <v>0</v>
      </c>
      <c r="ES433" s="1058">
        <f t="shared" si="3348"/>
        <v>0</v>
      </c>
      <c r="ET433" s="1058">
        <f t="shared" si="3349"/>
        <v>0</v>
      </c>
      <c r="EU433" s="1058">
        <f t="shared" si="3350"/>
        <v>0</v>
      </c>
      <c r="EV433" s="1058">
        <f t="shared" si="3351"/>
        <v>0</v>
      </c>
      <c r="EW433" s="1058">
        <f t="shared" si="3352"/>
        <v>0.9</v>
      </c>
      <c r="EX433" s="1058">
        <f t="shared" si="3353"/>
        <v>0</v>
      </c>
      <c r="EY433" s="1058">
        <f t="shared" si="3354"/>
        <v>0</v>
      </c>
      <c r="EZ433" s="1058">
        <f t="shared" si="3355"/>
        <v>0</v>
      </c>
      <c r="FA433" s="1058">
        <f t="shared" si="3356"/>
        <v>0</v>
      </c>
      <c r="FB433" s="1058">
        <f t="shared" si="3357"/>
        <v>0</v>
      </c>
      <c r="FC433" s="1058">
        <f t="shared" si="3358"/>
        <v>0</v>
      </c>
      <c r="FD433" s="1058">
        <f t="shared" si="3359"/>
        <v>0</v>
      </c>
      <c r="FE433" s="1058">
        <f t="shared" si="3360"/>
        <v>0</v>
      </c>
      <c r="FF433" s="1058">
        <f t="shared" si="3361"/>
        <v>0</v>
      </c>
      <c r="FG433" s="1058">
        <f t="shared" si="3362"/>
        <v>0</v>
      </c>
      <c r="FH433" s="1058">
        <f t="shared" si="3363"/>
        <v>0</v>
      </c>
      <c r="FI433" s="1058">
        <f t="shared" si="3364"/>
        <v>0</v>
      </c>
      <c r="FJ433" s="1058">
        <f t="shared" si="3365"/>
        <v>0</v>
      </c>
      <c r="FK433" s="1058">
        <f t="shared" si="3366"/>
        <v>0</v>
      </c>
      <c r="FL433" s="1058">
        <f t="shared" si="3367"/>
        <v>0</v>
      </c>
      <c r="FM433" s="1058">
        <f t="shared" si="3368"/>
        <v>0</v>
      </c>
      <c r="FN433" s="1058">
        <f t="shared" si="3369"/>
        <v>0</v>
      </c>
      <c r="FO433" s="1059">
        <f t="shared" si="3370"/>
        <v>0</v>
      </c>
      <c r="FP433" s="1058">
        <f t="shared" si="3371"/>
        <v>1</v>
      </c>
      <c r="FQ433" s="1058">
        <f t="shared" si="3372"/>
        <v>6</v>
      </c>
      <c r="FR433" s="1058">
        <f t="shared" si="3373"/>
        <v>0</v>
      </c>
      <c r="FS433" s="1058">
        <f t="shared" si="3374"/>
        <v>0</v>
      </c>
      <c r="FT433" s="1058">
        <f t="shared" si="3375"/>
        <v>0</v>
      </c>
      <c r="FU433" s="1058">
        <f t="shared" si="3376"/>
        <v>0</v>
      </c>
      <c r="FV433" s="1058">
        <f t="shared" si="3377"/>
        <v>0</v>
      </c>
      <c r="FW433" s="1058">
        <f t="shared" si="3378"/>
        <v>0</v>
      </c>
      <c r="FX433" s="1058">
        <f t="shared" si="3379"/>
        <v>0</v>
      </c>
      <c r="FY433" s="1058">
        <f t="shared" si="3380"/>
        <v>0</v>
      </c>
      <c r="FZ433" s="1058">
        <f t="shared" si="3381"/>
        <v>0</v>
      </c>
      <c r="GA433" s="1058">
        <f t="shared" si="3382"/>
        <v>0</v>
      </c>
      <c r="GB433" s="1058">
        <f t="shared" si="3383"/>
        <v>1</v>
      </c>
      <c r="GC433" s="1058">
        <f t="shared" si="3384"/>
        <v>25</v>
      </c>
      <c r="GE433" s="1058">
        <v>37.9</v>
      </c>
      <c r="GF433" s="1058">
        <v>12</v>
      </c>
      <c r="GG433" s="424"/>
      <c r="GH433" s="424"/>
      <c r="GI433" s="424"/>
      <c r="GJ433" s="424"/>
      <c r="GL433" s="559"/>
      <c r="GM433" s="559"/>
      <c r="GN433" s="9"/>
      <c r="GO433" s="17"/>
      <c r="GP433" s="17"/>
      <c r="GQ433" s="406"/>
      <c r="GR433" s="406"/>
    </row>
    <row r="434" spans="1:200" ht="24.75" customHeight="1" x14ac:dyDescent="0.45">
      <c r="A434" s="424"/>
      <c r="B434" s="1000" t="s">
        <v>154</v>
      </c>
      <c r="C434" s="979" t="s">
        <v>186</v>
      </c>
      <c r="D434" s="940" t="s">
        <v>140</v>
      </c>
      <c r="E434" s="646" t="s">
        <v>233</v>
      </c>
      <c r="F434" s="646" t="s">
        <v>143</v>
      </c>
      <c r="G434" s="647">
        <v>3</v>
      </c>
      <c r="H434" s="646">
        <v>23</v>
      </c>
      <c r="I434" s="646">
        <v>1</v>
      </c>
      <c r="J434" s="660">
        <v>1</v>
      </c>
      <c r="K434" s="646">
        <f t="shared" si="3827"/>
        <v>2</v>
      </c>
      <c r="L434" s="681">
        <v>54</v>
      </c>
      <c r="M434" s="648">
        <f t="shared" si="3828"/>
        <v>54</v>
      </c>
      <c r="N434" s="649">
        <v>6</v>
      </c>
      <c r="O434" s="852">
        <v>10</v>
      </c>
      <c r="P434" s="879">
        <v>18</v>
      </c>
      <c r="Q434" s="852">
        <f t="shared" si="3830"/>
        <v>18</v>
      </c>
      <c r="R434" s="879">
        <v>30</v>
      </c>
      <c r="S434" s="852">
        <f t="shared" si="3831"/>
        <v>30</v>
      </c>
      <c r="T434" s="879"/>
      <c r="U434" s="880">
        <f t="shared" si="3832"/>
        <v>0</v>
      </c>
      <c r="V434" s="879"/>
      <c r="W434" s="880">
        <f t="shared" si="3833"/>
        <v>0</v>
      </c>
      <c r="X434" s="852">
        <v>0</v>
      </c>
      <c r="Y434" s="852">
        <f>SUM(L434*15/100*J434)</f>
        <v>8.1</v>
      </c>
      <c r="Z434" s="879"/>
      <c r="AA434" s="880"/>
      <c r="AB434" s="879"/>
      <c r="AC434" s="852">
        <f t="shared" ref="AC434" si="3872">SUM(AB434)*3*H434/5</f>
        <v>0</v>
      </c>
      <c r="AD434" s="879"/>
      <c r="AE434" s="855">
        <f t="shared" ref="AE434" si="3873">SUM(AD434*H434*(30+4))</f>
        <v>0</v>
      </c>
      <c r="AF434" s="879"/>
      <c r="AG434" s="880">
        <f t="shared" si="3837"/>
        <v>0</v>
      </c>
      <c r="AH434" s="879"/>
      <c r="AI434" s="880">
        <f t="shared" si="3838"/>
        <v>0</v>
      </c>
      <c r="AJ434" s="879"/>
      <c r="AK434" s="880">
        <f t="shared" ref="AK434" si="3874">SUM(AJ434*H434*2/3)</f>
        <v>0</v>
      </c>
      <c r="AL434" s="879">
        <v>1</v>
      </c>
      <c r="AM434" s="852">
        <f>SUM(AL434*H434*2)</f>
        <v>46</v>
      </c>
      <c r="AN434" s="879"/>
      <c r="AO434" s="880">
        <f t="shared" si="3841"/>
        <v>0</v>
      </c>
      <c r="AP434" s="879"/>
      <c r="AQ434" s="852">
        <f t="shared" si="3842"/>
        <v>0</v>
      </c>
      <c r="AR434" s="879"/>
      <c r="AS434" s="852">
        <f>SUM(J434*AR434*6)</f>
        <v>0</v>
      </c>
      <c r="AT434" s="879"/>
      <c r="AU434" s="880">
        <f t="shared" si="3843"/>
        <v>0</v>
      </c>
      <c r="AV434" s="879"/>
      <c r="AW434" s="880">
        <f>AV434*H434/3</f>
        <v>0</v>
      </c>
      <c r="AX434" s="879">
        <v>1</v>
      </c>
      <c r="AY434" s="880">
        <f>AX434*H434/3</f>
        <v>7.666666666666667</v>
      </c>
      <c r="AZ434" s="879"/>
      <c r="BA434" s="880">
        <f t="shared" ref="BA434" si="3875">SUM(AZ434*K434*5*6)</f>
        <v>0</v>
      </c>
      <c r="BB434" s="879"/>
      <c r="BC434" s="880">
        <f t="shared" ref="BC434" si="3876">SUM(BB434*K434*4*6)</f>
        <v>0</v>
      </c>
      <c r="BD434" s="879"/>
      <c r="BE434" s="880">
        <f t="shared" si="3847"/>
        <v>0</v>
      </c>
      <c r="BF434" s="880">
        <f t="shared" si="3848"/>
        <v>119.76666666666667</v>
      </c>
      <c r="BG434" s="880">
        <f t="shared" si="3849"/>
        <v>65.666666666666657</v>
      </c>
      <c r="BH434" s="84"/>
      <c r="BI434" s="424"/>
      <c r="BJ434" s="424"/>
      <c r="BK434" s="424"/>
      <c r="BL434" s="424"/>
      <c r="BM434" s="424"/>
      <c r="BN434" s="1001" t="s">
        <v>175</v>
      </c>
      <c r="BO434" s="1002" t="s">
        <v>182</v>
      </c>
      <c r="BP434" s="948" t="s">
        <v>51</v>
      </c>
      <c r="BQ434" s="249" t="s">
        <v>233</v>
      </c>
      <c r="BR434" s="249" t="s">
        <v>137</v>
      </c>
      <c r="BS434" s="252">
        <v>12</v>
      </c>
      <c r="BT434" s="249">
        <v>3</v>
      </c>
      <c r="BU434" s="249">
        <v>1</v>
      </c>
      <c r="BV434" s="563">
        <v>1</v>
      </c>
      <c r="BW434" s="563">
        <v>1</v>
      </c>
      <c r="BX434" s="253"/>
      <c r="BY434" s="250">
        <f>SUM(BZ434+CB434+CD434+CF434+CH434)</f>
        <v>0</v>
      </c>
      <c r="BZ434" s="251"/>
      <c r="CA434" s="774">
        <f>SUM(BZ434)*BU434</f>
        <v>0</v>
      </c>
      <c r="CB434" s="808"/>
      <c r="CC434" s="774">
        <f>CB434*BV434</f>
        <v>0</v>
      </c>
      <c r="CD434" s="808"/>
      <c r="CE434" s="774">
        <f>SUM(CD434)*BV434</f>
        <v>0</v>
      </c>
      <c r="CF434" s="797"/>
      <c r="CG434" s="798">
        <f>SUM(CF434)*BW434</f>
        <v>0</v>
      </c>
      <c r="CH434" s="797"/>
      <c r="CI434" s="798">
        <f>SUM(CH434)*BV434*5</f>
        <v>0</v>
      </c>
      <c r="CJ434" s="798"/>
      <c r="CK434" s="784">
        <f>SUM(BX434*15/100*BV434)</f>
        <v>0</v>
      </c>
      <c r="CL434" s="797"/>
      <c r="CM434" s="798"/>
      <c r="CN434" s="797"/>
      <c r="CO434" s="774">
        <f>SUM(CN434)*3*BT434/5</f>
        <v>0</v>
      </c>
      <c r="CP434" s="797">
        <v>1</v>
      </c>
      <c r="CQ434" s="777">
        <f>SUM(CP434*BT434*(15))</f>
        <v>45</v>
      </c>
      <c r="CR434" s="797"/>
      <c r="CS434" s="798">
        <f>SUM(CR434*BT434*3)</f>
        <v>0</v>
      </c>
      <c r="CT434" s="797"/>
      <c r="CU434" s="798">
        <f>SUM(CT434*BT434/3)</f>
        <v>0</v>
      </c>
      <c r="CV434" s="797"/>
      <c r="CW434" s="798">
        <f>SUM(CV434*BT434*2/3)</f>
        <v>0</v>
      </c>
      <c r="CX434" s="797"/>
      <c r="CY434" s="774">
        <f>SUM(CX434*BT434*2)</f>
        <v>0</v>
      </c>
      <c r="CZ434" s="797"/>
      <c r="DA434" s="798">
        <f>SUM(CZ434*BV434)</f>
        <v>0</v>
      </c>
      <c r="DB434" s="797"/>
      <c r="DC434" s="774">
        <f>SUM(DB434*BT434*2)</f>
        <v>0</v>
      </c>
      <c r="DD434" s="797"/>
      <c r="DE434" s="798">
        <f>SUM(BV434*DD434*6)</f>
        <v>0</v>
      </c>
      <c r="DF434" s="778"/>
      <c r="DG434" s="779">
        <f t="shared" si="3862"/>
        <v>0</v>
      </c>
      <c r="DH434" s="797"/>
      <c r="DI434" s="798">
        <f>SUM(DH434*BT434/3)</f>
        <v>0</v>
      </c>
      <c r="DJ434" s="797"/>
      <c r="DK434" s="798">
        <f>SUM(BV434*DJ434*8)</f>
        <v>0</v>
      </c>
      <c r="DL434" s="797">
        <v>1</v>
      </c>
      <c r="DM434" s="798">
        <v>8</v>
      </c>
      <c r="DN434" s="797"/>
      <c r="DO434" s="798">
        <f>SUM(DN434*BW434*4*6)</f>
        <v>0</v>
      </c>
      <c r="DP434" s="797"/>
      <c r="DQ434" s="798">
        <f>SUM(DP434*50)</f>
        <v>0</v>
      </c>
      <c r="DR434" s="779">
        <f t="shared" si="3866"/>
        <v>53</v>
      </c>
      <c r="DS434" s="779">
        <f t="shared" si="3867"/>
        <v>8</v>
      </c>
      <c r="DT434" s="84"/>
      <c r="DU434" s="424"/>
      <c r="DV434" s="424"/>
      <c r="DW434" s="424"/>
      <c r="DX434" s="424"/>
      <c r="DY434" s="424"/>
      <c r="DZ434" s="971"/>
      <c r="EA434" s="972"/>
      <c r="EB434" s="611"/>
      <c r="EC434" s="424"/>
      <c r="ED434" s="424"/>
      <c r="EE434" s="424"/>
      <c r="EF434" s="424"/>
      <c r="EG434" s="424"/>
      <c r="EH434" s="424"/>
      <c r="EI434" s="424"/>
      <c r="EJ434" s="429">
        <f t="shared" si="3339"/>
        <v>54</v>
      </c>
      <c r="EK434" s="429">
        <f t="shared" si="3340"/>
        <v>54</v>
      </c>
      <c r="EL434" s="429">
        <f t="shared" si="3341"/>
        <v>6</v>
      </c>
      <c r="EM434" s="1058">
        <f t="shared" si="3342"/>
        <v>10</v>
      </c>
      <c r="EN434" s="1058">
        <f t="shared" si="3343"/>
        <v>18</v>
      </c>
      <c r="EO434" s="1058">
        <f t="shared" si="3344"/>
        <v>18</v>
      </c>
      <c r="EP434" s="1058">
        <f t="shared" si="3345"/>
        <v>30</v>
      </c>
      <c r="EQ434" s="1058">
        <f t="shared" si="3346"/>
        <v>30</v>
      </c>
      <c r="ER434" s="1058">
        <f t="shared" si="3347"/>
        <v>0</v>
      </c>
      <c r="ES434" s="1058">
        <f t="shared" si="3348"/>
        <v>0</v>
      </c>
      <c r="ET434" s="1058">
        <f t="shared" si="3349"/>
        <v>0</v>
      </c>
      <c r="EU434" s="1058">
        <f t="shared" si="3350"/>
        <v>0</v>
      </c>
      <c r="EV434" s="1058">
        <f t="shared" si="3351"/>
        <v>0</v>
      </c>
      <c r="EW434" s="1058">
        <f t="shared" si="3352"/>
        <v>8.1</v>
      </c>
      <c r="EX434" s="1058">
        <f t="shared" si="3353"/>
        <v>0</v>
      </c>
      <c r="EY434" s="1058">
        <f t="shared" si="3354"/>
        <v>0</v>
      </c>
      <c r="EZ434" s="1058">
        <f t="shared" si="3355"/>
        <v>0</v>
      </c>
      <c r="FA434" s="1058">
        <f t="shared" si="3356"/>
        <v>0</v>
      </c>
      <c r="FB434" s="1058">
        <f t="shared" si="3357"/>
        <v>1</v>
      </c>
      <c r="FC434" s="1058">
        <f t="shared" si="3358"/>
        <v>45</v>
      </c>
      <c r="FD434" s="1058">
        <f t="shared" si="3359"/>
        <v>0</v>
      </c>
      <c r="FE434" s="1058">
        <f t="shared" si="3360"/>
        <v>0</v>
      </c>
      <c r="FF434" s="1058">
        <f t="shared" si="3361"/>
        <v>0</v>
      </c>
      <c r="FG434" s="1058">
        <f t="shared" si="3362"/>
        <v>0</v>
      </c>
      <c r="FH434" s="1058">
        <f t="shared" si="3363"/>
        <v>0</v>
      </c>
      <c r="FI434" s="1058">
        <f t="shared" si="3364"/>
        <v>0</v>
      </c>
      <c r="FJ434" s="1058">
        <f t="shared" si="3365"/>
        <v>1</v>
      </c>
      <c r="FK434" s="1058">
        <f t="shared" si="3366"/>
        <v>46</v>
      </c>
      <c r="FL434" s="1058">
        <f t="shared" si="3367"/>
        <v>0</v>
      </c>
      <c r="FM434" s="1058">
        <f t="shared" si="3368"/>
        <v>0</v>
      </c>
      <c r="FN434" s="1058">
        <f t="shared" si="3369"/>
        <v>0</v>
      </c>
      <c r="FO434" s="1059">
        <f t="shared" si="3370"/>
        <v>0</v>
      </c>
      <c r="FP434" s="1058">
        <f t="shared" si="3371"/>
        <v>0</v>
      </c>
      <c r="FQ434" s="1058">
        <f t="shared" si="3372"/>
        <v>0</v>
      </c>
      <c r="FR434" s="1058">
        <f t="shared" si="3373"/>
        <v>0</v>
      </c>
      <c r="FS434" s="1058">
        <f t="shared" si="3374"/>
        <v>0</v>
      </c>
      <c r="FT434" s="1058">
        <f t="shared" si="3375"/>
        <v>0</v>
      </c>
      <c r="FU434" s="1058">
        <f t="shared" si="3376"/>
        <v>0</v>
      </c>
      <c r="FV434" s="1058">
        <f t="shared" si="3377"/>
        <v>1</v>
      </c>
      <c r="FW434" s="1058">
        <f t="shared" si="3378"/>
        <v>7.666666666666667</v>
      </c>
      <c r="FX434" s="1058">
        <f t="shared" si="3379"/>
        <v>1</v>
      </c>
      <c r="FY434" s="1058">
        <f t="shared" si="3380"/>
        <v>8</v>
      </c>
      <c r="FZ434" s="1058">
        <f t="shared" si="3381"/>
        <v>0</v>
      </c>
      <c r="GA434" s="1058">
        <f t="shared" si="3382"/>
        <v>0</v>
      </c>
      <c r="GB434" s="1058">
        <f t="shared" si="3383"/>
        <v>0</v>
      </c>
      <c r="GC434" s="1058">
        <f t="shared" si="3384"/>
        <v>0</v>
      </c>
      <c r="GE434" s="1058">
        <v>172.76666666666665</v>
      </c>
      <c r="GF434" s="1058">
        <v>73.666666666666657</v>
      </c>
      <c r="GG434" s="424"/>
      <c r="GH434" s="424"/>
      <c r="GI434" s="424"/>
      <c r="GJ434" s="424"/>
      <c r="GL434" s="559"/>
      <c r="GM434" s="559"/>
      <c r="GN434" s="9"/>
      <c r="GO434" s="17"/>
      <c r="GP434" s="17"/>
      <c r="GQ434" s="406"/>
      <c r="GR434" s="406"/>
    </row>
    <row r="435" spans="1:200" ht="24.95" customHeight="1" x14ac:dyDescent="0.45">
      <c r="A435" s="424"/>
      <c r="B435" s="951" t="s">
        <v>148</v>
      </c>
      <c r="C435" s="952" t="s">
        <v>183</v>
      </c>
      <c r="D435" s="929" t="s">
        <v>24</v>
      </c>
      <c r="E435" s="593" t="s">
        <v>323</v>
      </c>
      <c r="F435" s="593" t="s">
        <v>383</v>
      </c>
      <c r="G435" s="592">
        <v>7</v>
      </c>
      <c r="H435" s="593">
        <v>166</v>
      </c>
      <c r="I435" s="593">
        <v>2</v>
      </c>
      <c r="J435" s="660">
        <v>7</v>
      </c>
      <c r="K435" s="593">
        <f>SUM(J435)*2</f>
        <v>14</v>
      </c>
      <c r="L435" s="591">
        <v>50</v>
      </c>
      <c r="M435" s="594">
        <f t="shared" si="3828"/>
        <v>24</v>
      </c>
      <c r="N435" s="595">
        <v>24</v>
      </c>
      <c r="O435" s="852">
        <f t="shared" ref="O435" si="3877">SUM(N435)*I435</f>
        <v>48</v>
      </c>
      <c r="P435" s="853"/>
      <c r="Q435" s="852"/>
      <c r="R435" s="853"/>
      <c r="S435" s="852"/>
      <c r="T435" s="853"/>
      <c r="U435" s="854"/>
      <c r="V435" s="853"/>
      <c r="W435" s="854"/>
      <c r="X435" s="852"/>
      <c r="Y435" s="852"/>
      <c r="Z435" s="853"/>
      <c r="AA435" s="854"/>
      <c r="AB435" s="853"/>
      <c r="AC435" s="852"/>
      <c r="AD435" s="853"/>
      <c r="AE435" s="855"/>
      <c r="AF435" s="853"/>
      <c r="AG435" s="854"/>
      <c r="AH435" s="853"/>
      <c r="AI435" s="854"/>
      <c r="AJ435" s="853"/>
      <c r="AK435" s="854"/>
      <c r="AL435" s="853"/>
      <c r="AM435" s="852"/>
      <c r="AN435" s="853"/>
      <c r="AO435" s="854"/>
      <c r="AP435" s="853"/>
      <c r="AQ435" s="852"/>
      <c r="AR435" s="853"/>
      <c r="AS435" s="852"/>
      <c r="AT435" s="853"/>
      <c r="AU435" s="854"/>
      <c r="AV435" s="853"/>
      <c r="AW435" s="854"/>
      <c r="AX435" s="853"/>
      <c r="AY435" s="854"/>
      <c r="AZ435" s="853"/>
      <c r="BA435" s="854"/>
      <c r="BB435" s="853"/>
      <c r="BC435" s="854"/>
      <c r="BD435" s="853"/>
      <c r="BE435" s="854">
        <f t="shared" si="3847"/>
        <v>0</v>
      </c>
      <c r="BF435" s="854">
        <f t="shared" si="3848"/>
        <v>48</v>
      </c>
      <c r="BG435" s="854">
        <f t="shared" si="3849"/>
        <v>48</v>
      </c>
      <c r="BH435" s="84"/>
      <c r="BI435" s="424"/>
      <c r="BJ435" s="424"/>
      <c r="BK435" s="424"/>
      <c r="BL435" s="424"/>
      <c r="BM435" s="424"/>
      <c r="BN435" s="1038" t="s">
        <v>408</v>
      </c>
      <c r="BO435" s="983" t="s">
        <v>202</v>
      </c>
      <c r="BP435" s="942" t="s">
        <v>376</v>
      </c>
      <c r="BQ435" s="335" t="s">
        <v>169</v>
      </c>
      <c r="BR435" s="567" t="s">
        <v>173</v>
      </c>
      <c r="BS435" s="568">
        <v>4</v>
      </c>
      <c r="BT435" s="335">
        <v>1</v>
      </c>
      <c r="BU435" s="335">
        <v>1</v>
      </c>
      <c r="BV435" s="563">
        <v>1</v>
      </c>
      <c r="BW435" s="563">
        <v>1</v>
      </c>
      <c r="BX435" s="334"/>
      <c r="BY435" s="336">
        <f t="shared" ref="BY435:BY436" si="3878">SUM(BZ435+CB435+CD435+CF435+CH435)</f>
        <v>0</v>
      </c>
      <c r="BZ435" s="337"/>
      <c r="CA435" s="774">
        <f t="shared" ref="CA435" si="3879">SUM(BZ435)*BU435</f>
        <v>0</v>
      </c>
      <c r="CB435" s="808"/>
      <c r="CC435" s="774">
        <f t="shared" ref="CC435" si="3880">CB435*BV435</f>
        <v>0</v>
      </c>
      <c r="CD435" s="808"/>
      <c r="CE435" s="774">
        <f t="shared" ref="CE435" si="3881">SUM(CD435)*BV435</f>
        <v>0</v>
      </c>
      <c r="CF435" s="789"/>
      <c r="CG435" s="567">
        <f t="shared" ref="CG435" si="3882">SUM(CF435)*BW435</f>
        <v>0</v>
      </c>
      <c r="CH435" s="789"/>
      <c r="CI435" s="567">
        <f t="shared" ref="CI435" si="3883">SUM(CH435)*BV435*5</f>
        <v>0</v>
      </c>
      <c r="CJ435" s="567">
        <f t="shared" ref="CJ435" si="3884">SUM(BV435*DJ435*2+BW435*DL435*2)</f>
        <v>0</v>
      </c>
      <c r="CK435" s="774">
        <f>SUM(BX435*5/100*BV435)</f>
        <v>0</v>
      </c>
      <c r="CL435" s="789"/>
      <c r="CM435" s="567"/>
      <c r="CN435" s="789">
        <v>6</v>
      </c>
      <c r="CO435" s="774">
        <f>CN435*BT435*4</f>
        <v>24</v>
      </c>
      <c r="CP435" s="789"/>
      <c r="CQ435" s="777">
        <f t="shared" ref="CQ435" si="3885">SUM(CP435*BT435*(30+4))</f>
        <v>0</v>
      </c>
      <c r="CR435" s="789"/>
      <c r="CS435" s="567">
        <f t="shared" ref="CS435" si="3886">SUM(CR435*BT435*3)</f>
        <v>0</v>
      </c>
      <c r="CT435" s="789"/>
      <c r="CU435" s="567">
        <f t="shared" ref="CU435" si="3887">SUM(CT435*BT435/3)</f>
        <v>0</v>
      </c>
      <c r="CV435" s="789"/>
      <c r="CW435" s="567">
        <f t="shared" ref="CW435" si="3888">SUM(CV435*BT435*2/3)</f>
        <v>0</v>
      </c>
      <c r="CX435" s="789"/>
      <c r="CY435" s="774">
        <f>SUM(CX435*BT435)</f>
        <v>0</v>
      </c>
      <c r="CZ435" s="789"/>
      <c r="DA435" s="567">
        <f t="shared" ref="DA435" si="3889">SUM(CZ435*BV435)</f>
        <v>0</v>
      </c>
      <c r="DB435" s="789"/>
      <c r="DC435" s="774">
        <f t="shared" ref="DC435" si="3890">SUM(DB435*BT435*2)</f>
        <v>0</v>
      </c>
      <c r="DD435" s="789"/>
      <c r="DE435" s="567">
        <f t="shared" ref="DE435" si="3891">SUM(DD435*BV435*2)</f>
        <v>0</v>
      </c>
      <c r="DF435" s="790"/>
      <c r="DG435" s="567">
        <f t="shared" si="3862"/>
        <v>0</v>
      </c>
      <c r="DH435" s="789"/>
      <c r="DI435" s="567">
        <f t="shared" ref="DI435" si="3892">SUM(DH435*BT435/3)</f>
        <v>0</v>
      </c>
      <c r="DJ435" s="789"/>
      <c r="DK435" s="567">
        <f t="shared" ref="DK435" si="3893">SUM(DJ435*BT435/3)</f>
        <v>0</v>
      </c>
      <c r="DL435" s="789"/>
      <c r="DM435" s="567">
        <f>SUM(DL435*BW435*5*6)/2</f>
        <v>0</v>
      </c>
      <c r="DN435" s="789"/>
      <c r="DO435" s="567">
        <f>DN435*1*8</f>
        <v>0</v>
      </c>
      <c r="DP435" s="789"/>
      <c r="DQ435" s="567">
        <f>SUM(DP435*50)</f>
        <v>0</v>
      </c>
      <c r="DR435" s="567">
        <f t="shared" si="3866"/>
        <v>24</v>
      </c>
      <c r="DS435" s="567">
        <f t="shared" si="3867"/>
        <v>0</v>
      </c>
      <c r="DT435" s="84"/>
      <c r="DU435" s="424"/>
      <c r="DV435" s="424"/>
      <c r="DW435" s="424"/>
      <c r="DX435" s="424"/>
      <c r="DY435" s="424"/>
      <c r="DZ435" s="971"/>
      <c r="EA435" s="972"/>
      <c r="EB435" s="611"/>
      <c r="EC435" s="424"/>
      <c r="ED435" s="424"/>
      <c r="EE435" s="424"/>
      <c r="EF435" s="424"/>
      <c r="EG435" s="424"/>
      <c r="EH435" s="424"/>
      <c r="EI435" s="424"/>
      <c r="EJ435" s="429">
        <f t="shared" si="3339"/>
        <v>50</v>
      </c>
      <c r="EK435" s="429">
        <f t="shared" si="3340"/>
        <v>24</v>
      </c>
      <c r="EL435" s="429">
        <f t="shared" si="3341"/>
        <v>24</v>
      </c>
      <c r="EM435" s="1058">
        <f t="shared" si="3342"/>
        <v>48</v>
      </c>
      <c r="EN435" s="1058">
        <f t="shared" si="3343"/>
        <v>0</v>
      </c>
      <c r="EO435" s="1058">
        <f t="shared" si="3344"/>
        <v>0</v>
      </c>
      <c r="EP435" s="1058">
        <f t="shared" si="3345"/>
        <v>0</v>
      </c>
      <c r="EQ435" s="1058">
        <f t="shared" si="3346"/>
        <v>0</v>
      </c>
      <c r="ER435" s="1058">
        <f t="shared" si="3347"/>
        <v>0</v>
      </c>
      <c r="ES435" s="1058">
        <f t="shared" si="3348"/>
        <v>0</v>
      </c>
      <c r="ET435" s="1058">
        <f t="shared" si="3349"/>
        <v>0</v>
      </c>
      <c r="EU435" s="1058">
        <f t="shared" si="3350"/>
        <v>0</v>
      </c>
      <c r="EV435" s="1058">
        <f t="shared" si="3351"/>
        <v>0</v>
      </c>
      <c r="EW435" s="1058">
        <f t="shared" si="3352"/>
        <v>0</v>
      </c>
      <c r="EX435" s="1058">
        <f t="shared" si="3353"/>
        <v>0</v>
      </c>
      <c r="EY435" s="1058">
        <f t="shared" si="3354"/>
        <v>0</v>
      </c>
      <c r="EZ435" s="1058">
        <f t="shared" si="3355"/>
        <v>6</v>
      </c>
      <c r="FA435" s="1058">
        <f t="shared" si="3356"/>
        <v>24</v>
      </c>
      <c r="FB435" s="1058">
        <f t="shared" si="3357"/>
        <v>0</v>
      </c>
      <c r="FC435" s="1058">
        <f t="shared" si="3358"/>
        <v>0</v>
      </c>
      <c r="FD435" s="1058">
        <f t="shared" si="3359"/>
        <v>0</v>
      </c>
      <c r="FE435" s="1058">
        <f t="shared" si="3360"/>
        <v>0</v>
      </c>
      <c r="FF435" s="1058">
        <f t="shared" si="3361"/>
        <v>0</v>
      </c>
      <c r="FG435" s="1058">
        <f t="shared" si="3362"/>
        <v>0</v>
      </c>
      <c r="FH435" s="1058">
        <f t="shared" si="3363"/>
        <v>0</v>
      </c>
      <c r="FI435" s="1058">
        <f t="shared" si="3364"/>
        <v>0</v>
      </c>
      <c r="FJ435" s="1058">
        <f t="shared" si="3365"/>
        <v>0</v>
      </c>
      <c r="FK435" s="1058">
        <f t="shared" si="3366"/>
        <v>0</v>
      </c>
      <c r="FL435" s="1058">
        <f t="shared" si="3367"/>
        <v>0</v>
      </c>
      <c r="FM435" s="1058">
        <f t="shared" si="3368"/>
        <v>0</v>
      </c>
      <c r="FN435" s="1058">
        <f t="shared" si="3369"/>
        <v>0</v>
      </c>
      <c r="FO435" s="1059">
        <f t="shared" si="3370"/>
        <v>0</v>
      </c>
      <c r="FP435" s="1058">
        <f t="shared" si="3371"/>
        <v>0</v>
      </c>
      <c r="FQ435" s="1058">
        <f t="shared" si="3372"/>
        <v>0</v>
      </c>
      <c r="FR435" s="1058">
        <f t="shared" si="3373"/>
        <v>0</v>
      </c>
      <c r="FS435" s="1058">
        <f t="shared" si="3374"/>
        <v>0</v>
      </c>
      <c r="FT435" s="1058">
        <f t="shared" si="3375"/>
        <v>0</v>
      </c>
      <c r="FU435" s="1058">
        <f t="shared" si="3376"/>
        <v>0</v>
      </c>
      <c r="FV435" s="1058">
        <f t="shared" si="3377"/>
        <v>0</v>
      </c>
      <c r="FW435" s="1058">
        <f t="shared" si="3378"/>
        <v>0</v>
      </c>
      <c r="FX435" s="1058">
        <f t="shared" si="3379"/>
        <v>0</v>
      </c>
      <c r="FY435" s="1058">
        <f t="shared" si="3380"/>
        <v>0</v>
      </c>
      <c r="FZ435" s="1058">
        <f t="shared" si="3381"/>
        <v>0</v>
      </c>
      <c r="GA435" s="1058">
        <f t="shared" si="3382"/>
        <v>0</v>
      </c>
      <c r="GB435" s="1058">
        <f t="shared" si="3383"/>
        <v>0</v>
      </c>
      <c r="GC435" s="1058">
        <f t="shared" si="3384"/>
        <v>0</v>
      </c>
      <c r="GE435" s="1058">
        <v>72</v>
      </c>
      <c r="GF435" s="1058">
        <v>48</v>
      </c>
      <c r="GG435" s="424"/>
      <c r="GH435" s="424"/>
      <c r="GI435" s="424"/>
      <c r="GJ435" s="424"/>
      <c r="GL435" s="559"/>
      <c r="GM435" s="559"/>
      <c r="GN435" s="9"/>
      <c r="GO435" s="17"/>
      <c r="GP435" s="17"/>
      <c r="GQ435" s="406"/>
      <c r="GR435" s="406"/>
    </row>
    <row r="436" spans="1:200" ht="24.95" customHeight="1" x14ac:dyDescent="0.45">
      <c r="A436" s="424"/>
      <c r="B436" s="953" t="s">
        <v>413</v>
      </c>
      <c r="C436" s="954" t="s">
        <v>171</v>
      </c>
      <c r="D436" s="930"/>
      <c r="E436" s="177" t="s">
        <v>169</v>
      </c>
      <c r="F436" s="177"/>
      <c r="G436" s="177">
        <v>1</v>
      </c>
      <c r="H436" s="177"/>
      <c r="I436" s="177"/>
      <c r="J436" s="660"/>
      <c r="K436" s="177"/>
      <c r="L436" s="177"/>
      <c r="M436" s="602">
        <f t="shared" si="3828"/>
        <v>0</v>
      </c>
      <c r="N436" s="603"/>
      <c r="O436" s="852">
        <f t="shared" ref="O436" si="3894">SUM(N436)*I436</f>
        <v>0</v>
      </c>
      <c r="P436" s="856"/>
      <c r="Q436" s="852">
        <f t="shared" ref="Q436" si="3895">P436*J436</f>
        <v>0</v>
      </c>
      <c r="R436" s="856"/>
      <c r="S436" s="852">
        <f t="shared" ref="S436" si="3896">SUM(R436)*J436</f>
        <v>0</v>
      </c>
      <c r="T436" s="856"/>
      <c r="U436" s="857">
        <f t="shared" ref="U436" si="3897">SUM(T436)*K436</f>
        <v>0</v>
      </c>
      <c r="V436" s="856"/>
      <c r="W436" s="857">
        <f>SUM(V436)*J436*5</f>
        <v>0</v>
      </c>
      <c r="X436" s="857">
        <v>0</v>
      </c>
      <c r="Y436" s="852">
        <f t="shared" ref="Y436" si="3898">SUM(L436*5/100*J436)</f>
        <v>0</v>
      </c>
      <c r="Z436" s="856"/>
      <c r="AA436" s="857"/>
      <c r="AB436" s="856"/>
      <c r="AC436" s="852">
        <f t="shared" ref="AC436" si="3899">SUM(AB436)*3*H436/5</f>
        <v>0</v>
      </c>
      <c r="AD436" s="856"/>
      <c r="AE436" s="855">
        <f t="shared" ref="AE436" si="3900">SUM(AD436*H436*(30+4))</f>
        <v>0</v>
      </c>
      <c r="AF436" s="856"/>
      <c r="AG436" s="857">
        <f t="shared" ref="AG436" si="3901">SUM(AF436*H436*3)</f>
        <v>0</v>
      </c>
      <c r="AH436" s="856"/>
      <c r="AI436" s="857">
        <f t="shared" ref="AI436" si="3902">SUM(AH436*H436/3)</f>
        <v>0</v>
      </c>
      <c r="AJ436" s="856"/>
      <c r="AK436" s="857">
        <f t="shared" ref="AK436" si="3903">SUM(AJ436*H436*2/3)</f>
        <v>0</v>
      </c>
      <c r="AL436" s="856"/>
      <c r="AM436" s="852">
        <f>SUM(AL436*H436)</f>
        <v>0</v>
      </c>
      <c r="AN436" s="856"/>
      <c r="AO436" s="857">
        <f t="shared" ref="AO436" si="3904">SUM(AN436*J436)</f>
        <v>0</v>
      </c>
      <c r="AP436" s="856"/>
      <c r="AQ436" s="852">
        <f t="shared" ref="AQ436" si="3905">SUM(AP436*H436*2)</f>
        <v>0</v>
      </c>
      <c r="AR436" s="856"/>
      <c r="AS436" s="857">
        <f t="shared" ref="AS436" si="3906">SUM(AR436*J436*2)</f>
        <v>0</v>
      </c>
      <c r="AT436" s="858"/>
      <c r="AU436" s="854">
        <f t="shared" ref="AU436:AU439" si="3907">AT436*H436/3</f>
        <v>0</v>
      </c>
      <c r="AV436" s="856"/>
      <c r="AW436" s="857">
        <f>SUM(AV436*H436/3)</f>
        <v>0</v>
      </c>
      <c r="AX436" s="856"/>
      <c r="AY436" s="857">
        <f t="shared" ref="AY436" si="3908">SUM(AX436*H436/3)</f>
        <v>0</v>
      </c>
      <c r="AZ436" s="856"/>
      <c r="BA436" s="857">
        <f>SUM(AZ436*K436*5*6)</f>
        <v>0</v>
      </c>
      <c r="BB436" s="856"/>
      <c r="BC436" s="857">
        <f>SUM(BB436*J436*4*8)</f>
        <v>0</v>
      </c>
      <c r="BD436" s="856">
        <v>1</v>
      </c>
      <c r="BE436" s="857">
        <f>SUM(BD436*50)/2</f>
        <v>25</v>
      </c>
      <c r="BF436" s="854">
        <f t="shared" si="3848"/>
        <v>25</v>
      </c>
      <c r="BG436" s="854">
        <f t="shared" si="3849"/>
        <v>0</v>
      </c>
      <c r="BH436" s="84"/>
      <c r="BI436" s="424"/>
      <c r="BJ436" s="424"/>
      <c r="BK436" s="424"/>
      <c r="BL436" s="424"/>
      <c r="BM436" s="424"/>
      <c r="BN436" s="980" t="s">
        <v>148</v>
      </c>
      <c r="BO436" s="981" t="s">
        <v>183</v>
      </c>
      <c r="BP436" s="941" t="s">
        <v>51</v>
      </c>
      <c r="BQ436" s="641" t="s">
        <v>233</v>
      </c>
      <c r="BR436" s="641" t="s">
        <v>144</v>
      </c>
      <c r="BS436" s="642">
        <v>8</v>
      </c>
      <c r="BT436" s="641">
        <v>39</v>
      </c>
      <c r="BU436" s="641">
        <v>1</v>
      </c>
      <c r="BV436" s="660">
        <v>2</v>
      </c>
      <c r="BW436" s="660">
        <f t="shared" ref="BW436" si="3909">SUM(BV436)*2</f>
        <v>4</v>
      </c>
      <c r="BX436" s="640">
        <v>24</v>
      </c>
      <c r="BY436" s="643">
        <f t="shared" si="3878"/>
        <v>4</v>
      </c>
      <c r="BZ436" s="644">
        <v>4</v>
      </c>
      <c r="CA436" s="767"/>
      <c r="CB436" s="796"/>
      <c r="CC436" s="767"/>
      <c r="CD436" s="796"/>
      <c r="CE436" s="767"/>
      <c r="CF436" s="787"/>
      <c r="CG436" s="788"/>
      <c r="CH436" s="787"/>
      <c r="CI436" s="788"/>
      <c r="CJ436" s="788"/>
      <c r="CK436" s="767"/>
      <c r="CL436" s="787"/>
      <c r="CM436" s="788"/>
      <c r="CN436" s="787"/>
      <c r="CO436" s="767"/>
      <c r="CP436" s="787"/>
      <c r="CQ436" s="770"/>
      <c r="CR436" s="787"/>
      <c r="CS436" s="788"/>
      <c r="CT436" s="787"/>
      <c r="CU436" s="788"/>
      <c r="CV436" s="787"/>
      <c r="CW436" s="788"/>
      <c r="CX436" s="787">
        <v>1</v>
      </c>
      <c r="CY436" s="767">
        <f>SUM(CX436*BT436*2)</f>
        <v>78</v>
      </c>
      <c r="CZ436" s="787"/>
      <c r="DA436" s="788">
        <f t="shared" ref="DA436" si="3910">SUM(CZ436*BV436*2)</f>
        <v>0</v>
      </c>
      <c r="DB436" s="787"/>
      <c r="DC436" s="767"/>
      <c r="DD436" s="787"/>
      <c r="DE436" s="788"/>
      <c r="DF436" s="787"/>
      <c r="DG436" s="788"/>
      <c r="DH436" s="787"/>
      <c r="DI436" s="788"/>
      <c r="DJ436" s="787"/>
      <c r="DK436" s="788"/>
      <c r="DL436" s="787"/>
      <c r="DM436" s="788"/>
      <c r="DN436" s="787"/>
      <c r="DO436" s="788"/>
      <c r="DP436" s="787"/>
      <c r="DQ436" s="788"/>
      <c r="DR436" s="788">
        <f t="shared" si="3866"/>
        <v>78</v>
      </c>
      <c r="DS436" s="788">
        <f t="shared" si="3867"/>
        <v>0</v>
      </c>
      <c r="DT436" s="84"/>
      <c r="DU436" s="424"/>
      <c r="DV436" s="424"/>
      <c r="DW436" s="424"/>
      <c r="DX436" s="424"/>
      <c r="DY436" s="424"/>
      <c r="DZ436" s="971"/>
      <c r="EA436" s="972"/>
      <c r="EB436" s="611"/>
      <c r="EC436" s="424"/>
      <c r="ED436" s="424"/>
      <c r="EE436" s="424"/>
      <c r="EF436" s="424"/>
      <c r="EG436" s="424"/>
      <c r="EH436" s="424"/>
      <c r="EI436" s="424"/>
      <c r="EJ436" s="429">
        <f t="shared" si="3339"/>
        <v>24</v>
      </c>
      <c r="EK436" s="429">
        <f t="shared" si="3340"/>
        <v>4</v>
      </c>
      <c r="EL436" s="429">
        <f t="shared" si="3341"/>
        <v>4</v>
      </c>
      <c r="EM436" s="1058">
        <f t="shared" si="3342"/>
        <v>0</v>
      </c>
      <c r="EN436" s="1058">
        <f t="shared" si="3343"/>
        <v>0</v>
      </c>
      <c r="EO436" s="1058">
        <f t="shared" si="3344"/>
        <v>0</v>
      </c>
      <c r="EP436" s="1058">
        <f t="shared" si="3345"/>
        <v>0</v>
      </c>
      <c r="EQ436" s="1058">
        <f t="shared" si="3346"/>
        <v>0</v>
      </c>
      <c r="ER436" s="1058">
        <f t="shared" si="3347"/>
        <v>0</v>
      </c>
      <c r="ES436" s="1058">
        <f t="shared" si="3348"/>
        <v>0</v>
      </c>
      <c r="ET436" s="1058">
        <f t="shared" si="3349"/>
        <v>0</v>
      </c>
      <c r="EU436" s="1058">
        <f t="shared" si="3350"/>
        <v>0</v>
      </c>
      <c r="EV436" s="1058">
        <f t="shared" si="3351"/>
        <v>0</v>
      </c>
      <c r="EW436" s="1058">
        <f t="shared" si="3352"/>
        <v>0</v>
      </c>
      <c r="EX436" s="1058">
        <f t="shared" si="3353"/>
        <v>0</v>
      </c>
      <c r="EY436" s="1058">
        <f t="shared" si="3354"/>
        <v>0</v>
      </c>
      <c r="EZ436" s="1058">
        <f t="shared" si="3355"/>
        <v>0</v>
      </c>
      <c r="FA436" s="1058">
        <f t="shared" si="3356"/>
        <v>0</v>
      </c>
      <c r="FB436" s="1058">
        <f t="shared" si="3357"/>
        <v>0</v>
      </c>
      <c r="FC436" s="1058">
        <f t="shared" si="3358"/>
        <v>0</v>
      </c>
      <c r="FD436" s="1058">
        <f t="shared" si="3359"/>
        <v>0</v>
      </c>
      <c r="FE436" s="1058">
        <f t="shared" si="3360"/>
        <v>0</v>
      </c>
      <c r="FF436" s="1058">
        <f t="shared" si="3361"/>
        <v>0</v>
      </c>
      <c r="FG436" s="1058">
        <f t="shared" si="3362"/>
        <v>0</v>
      </c>
      <c r="FH436" s="1058">
        <f t="shared" si="3363"/>
        <v>0</v>
      </c>
      <c r="FI436" s="1058">
        <f t="shared" si="3364"/>
        <v>0</v>
      </c>
      <c r="FJ436" s="1058">
        <f t="shared" si="3365"/>
        <v>1</v>
      </c>
      <c r="FK436" s="1058">
        <f t="shared" si="3366"/>
        <v>78</v>
      </c>
      <c r="FL436" s="1058">
        <f t="shared" si="3367"/>
        <v>0</v>
      </c>
      <c r="FM436" s="1058">
        <f t="shared" si="3368"/>
        <v>0</v>
      </c>
      <c r="FN436" s="1058">
        <f t="shared" si="3369"/>
        <v>0</v>
      </c>
      <c r="FO436" s="1059">
        <f t="shared" si="3370"/>
        <v>0</v>
      </c>
      <c r="FP436" s="1058">
        <f t="shared" si="3371"/>
        <v>0</v>
      </c>
      <c r="FQ436" s="1058">
        <f t="shared" si="3372"/>
        <v>0</v>
      </c>
      <c r="FR436" s="1058">
        <f t="shared" si="3373"/>
        <v>0</v>
      </c>
      <c r="FS436" s="1058">
        <f t="shared" si="3374"/>
        <v>0</v>
      </c>
      <c r="FT436" s="1058">
        <f t="shared" si="3375"/>
        <v>0</v>
      </c>
      <c r="FU436" s="1058">
        <f t="shared" si="3376"/>
        <v>0</v>
      </c>
      <c r="FV436" s="1058">
        <f t="shared" si="3377"/>
        <v>0</v>
      </c>
      <c r="FW436" s="1058">
        <f t="shared" si="3378"/>
        <v>0</v>
      </c>
      <c r="FX436" s="1058">
        <f t="shared" si="3379"/>
        <v>0</v>
      </c>
      <c r="FY436" s="1058">
        <f t="shared" si="3380"/>
        <v>0</v>
      </c>
      <c r="FZ436" s="1058">
        <f t="shared" si="3381"/>
        <v>0</v>
      </c>
      <c r="GA436" s="1058">
        <f t="shared" si="3382"/>
        <v>0</v>
      </c>
      <c r="GB436" s="1058">
        <f t="shared" si="3383"/>
        <v>1</v>
      </c>
      <c r="GC436" s="1058">
        <f t="shared" si="3384"/>
        <v>25</v>
      </c>
      <c r="GE436" s="1058">
        <v>103</v>
      </c>
      <c r="GF436" s="1058">
        <v>0</v>
      </c>
      <c r="GG436" s="424"/>
      <c r="GH436" s="424"/>
      <c r="GI436" s="424"/>
      <c r="GJ436" s="424"/>
      <c r="GL436" s="559"/>
      <c r="GM436" s="559"/>
      <c r="GN436" s="9"/>
      <c r="GO436" s="17"/>
      <c r="GP436" s="17"/>
      <c r="GQ436" s="406"/>
      <c r="GR436" s="406"/>
    </row>
    <row r="437" spans="1:200" ht="24.95" customHeight="1" x14ac:dyDescent="0.45">
      <c r="A437" s="424"/>
      <c r="B437" s="1001" t="s">
        <v>150</v>
      </c>
      <c r="C437" s="1002" t="s">
        <v>182</v>
      </c>
      <c r="D437" s="948" t="s">
        <v>51</v>
      </c>
      <c r="E437" s="249" t="s">
        <v>233</v>
      </c>
      <c r="F437" s="248" t="s">
        <v>137</v>
      </c>
      <c r="G437" s="252">
        <v>11</v>
      </c>
      <c r="H437" s="249">
        <v>3</v>
      </c>
      <c r="I437" s="249">
        <v>1</v>
      </c>
      <c r="J437" s="563">
        <v>1</v>
      </c>
      <c r="K437" s="249">
        <v>1</v>
      </c>
      <c r="L437" s="274"/>
      <c r="M437" s="250">
        <f>SUM(N437+P437+R437+T437+V437)</f>
        <v>0</v>
      </c>
      <c r="N437" s="251"/>
      <c r="O437" s="859">
        <f>SUM(N437)*I437</f>
        <v>0</v>
      </c>
      <c r="P437" s="901"/>
      <c r="Q437" s="859">
        <f>P437*J437</f>
        <v>0</v>
      </c>
      <c r="R437" s="901"/>
      <c r="S437" s="859">
        <f>SUM(R437)*J437</f>
        <v>0</v>
      </c>
      <c r="T437" s="901"/>
      <c r="U437" s="902">
        <f>SUM(T437)*K437</f>
        <v>0</v>
      </c>
      <c r="V437" s="901"/>
      <c r="W437" s="902">
        <f>SUM(V437)*J437*5</f>
        <v>0</v>
      </c>
      <c r="X437" s="902"/>
      <c r="Y437" s="859">
        <f>SUM(L437*15/100*J437)</f>
        <v>0</v>
      </c>
      <c r="Z437" s="901"/>
      <c r="AA437" s="902"/>
      <c r="AB437" s="901"/>
      <c r="AC437" s="859">
        <f>SUM(AB437)*3*H437/5</f>
        <v>0</v>
      </c>
      <c r="AD437" s="901">
        <v>1</v>
      </c>
      <c r="AE437" s="862">
        <f t="shared" ref="AE437" si="3911">SUM(AD437*H437*(15))</f>
        <v>45</v>
      </c>
      <c r="AF437" s="901"/>
      <c r="AG437" s="902">
        <f>SUM(AF437*H437*3)</f>
        <v>0</v>
      </c>
      <c r="AH437" s="901"/>
      <c r="AI437" s="902">
        <f>SUM(AH437*H437/3)</f>
        <v>0</v>
      </c>
      <c r="AJ437" s="901"/>
      <c r="AK437" s="902">
        <f>SUM(AJ437*H437*2/3)</f>
        <v>0</v>
      </c>
      <c r="AL437" s="901"/>
      <c r="AM437" s="859">
        <f>SUM(AL437*H437*2)</f>
        <v>0</v>
      </c>
      <c r="AN437" s="901"/>
      <c r="AO437" s="902">
        <f>SUM(AN437*J437)</f>
        <v>0</v>
      </c>
      <c r="AP437" s="901"/>
      <c r="AQ437" s="859">
        <f>SUM(AP437*H437*2)</f>
        <v>0</v>
      </c>
      <c r="AR437" s="901"/>
      <c r="AS437" s="902">
        <f>SUM(J437*AR437*6)</f>
        <v>0</v>
      </c>
      <c r="AT437" s="863"/>
      <c r="AU437" s="864">
        <f t="shared" si="3907"/>
        <v>0</v>
      </c>
      <c r="AV437" s="901"/>
      <c r="AW437" s="902">
        <f>SUM(AV437*H437/3)</f>
        <v>0</v>
      </c>
      <c r="AX437" s="901"/>
      <c r="AY437" s="902">
        <f>SUM(J437*AX437*8)</f>
        <v>0</v>
      </c>
      <c r="AZ437" s="901"/>
      <c r="BA437" s="902">
        <f>SUM(AZ437*K437*3*6)</f>
        <v>0</v>
      </c>
      <c r="BB437" s="901"/>
      <c r="BC437" s="902">
        <f>SUM(BB437*K437*4*6)</f>
        <v>0</v>
      </c>
      <c r="BD437" s="901"/>
      <c r="BE437" s="902">
        <f>SUM(BD437*50)</f>
        <v>0</v>
      </c>
      <c r="BF437" s="864">
        <f t="shared" si="3848"/>
        <v>45</v>
      </c>
      <c r="BG437" s="864">
        <f t="shared" si="3849"/>
        <v>0</v>
      </c>
      <c r="BH437" s="84"/>
      <c r="BI437" s="424"/>
      <c r="BJ437" s="424"/>
      <c r="BK437" s="424"/>
      <c r="BL437" s="424"/>
      <c r="BM437" s="424"/>
      <c r="BN437" s="957"/>
      <c r="BO437" s="958"/>
      <c r="BP437" s="867"/>
      <c r="BQ437" s="612"/>
      <c r="BR437" s="612"/>
      <c r="BS437" s="606"/>
      <c r="BT437" s="606"/>
      <c r="BU437" s="606"/>
      <c r="BV437" s="747"/>
      <c r="BW437" s="749"/>
      <c r="BX437" s="71"/>
      <c r="BY437" s="608"/>
      <c r="BZ437" s="70"/>
      <c r="CA437" s="767"/>
      <c r="CB437" s="796"/>
      <c r="CC437" s="767"/>
      <c r="CD437" s="796"/>
      <c r="CE437" s="767"/>
      <c r="CF437" s="780"/>
      <c r="CG437" s="612"/>
      <c r="CH437" s="780"/>
      <c r="CI437" s="612"/>
      <c r="CJ437" s="612"/>
      <c r="CK437" s="767"/>
      <c r="CL437" s="780"/>
      <c r="CM437" s="612"/>
      <c r="CN437" s="780"/>
      <c r="CO437" s="767"/>
      <c r="CP437" s="780"/>
      <c r="CQ437" s="770"/>
      <c r="CR437" s="780"/>
      <c r="CS437" s="612"/>
      <c r="CT437" s="780"/>
      <c r="CU437" s="612"/>
      <c r="CV437" s="780"/>
      <c r="CW437" s="612"/>
      <c r="CX437" s="780"/>
      <c r="CY437" s="767"/>
      <c r="CZ437" s="780"/>
      <c r="DA437" s="612"/>
      <c r="DB437" s="780"/>
      <c r="DC437" s="767"/>
      <c r="DD437" s="780"/>
      <c r="DE437" s="612"/>
      <c r="DF437" s="780"/>
      <c r="DG437" s="612"/>
      <c r="DH437" s="780"/>
      <c r="DI437" s="612"/>
      <c r="DJ437" s="780"/>
      <c r="DK437" s="612"/>
      <c r="DL437" s="780"/>
      <c r="DM437" s="612"/>
      <c r="DN437" s="780"/>
      <c r="DO437" s="612"/>
      <c r="DP437" s="780"/>
      <c r="DQ437" s="612"/>
      <c r="DR437" s="612"/>
      <c r="DS437" s="612"/>
      <c r="DT437" s="84"/>
      <c r="DU437" s="424"/>
      <c r="DV437" s="424"/>
      <c r="DW437" s="424"/>
      <c r="DX437" s="424"/>
      <c r="DY437" s="424"/>
      <c r="DZ437" s="971"/>
      <c r="EA437" s="972"/>
      <c r="EB437" s="611"/>
      <c r="EC437" s="424"/>
      <c r="ED437" s="424"/>
      <c r="EE437" s="424"/>
      <c r="EF437" s="424"/>
      <c r="EG437" s="424"/>
      <c r="EH437" s="424"/>
      <c r="EI437" s="424"/>
      <c r="EJ437" s="429">
        <f t="shared" si="3339"/>
        <v>0</v>
      </c>
      <c r="EK437" s="429">
        <f t="shared" si="3340"/>
        <v>0</v>
      </c>
      <c r="EL437" s="429">
        <f t="shared" si="3341"/>
        <v>0</v>
      </c>
      <c r="EM437" s="1058">
        <f t="shared" si="3342"/>
        <v>0</v>
      </c>
      <c r="EN437" s="1058">
        <f t="shared" si="3343"/>
        <v>0</v>
      </c>
      <c r="EO437" s="1058">
        <f t="shared" si="3344"/>
        <v>0</v>
      </c>
      <c r="EP437" s="1058">
        <f t="shared" si="3345"/>
        <v>0</v>
      </c>
      <c r="EQ437" s="1058">
        <f t="shared" si="3346"/>
        <v>0</v>
      </c>
      <c r="ER437" s="1058">
        <f t="shared" si="3347"/>
        <v>0</v>
      </c>
      <c r="ES437" s="1058">
        <f t="shared" si="3348"/>
        <v>0</v>
      </c>
      <c r="ET437" s="1058">
        <f t="shared" si="3349"/>
        <v>0</v>
      </c>
      <c r="EU437" s="1058">
        <f t="shared" si="3350"/>
        <v>0</v>
      </c>
      <c r="EV437" s="1058">
        <f t="shared" si="3351"/>
        <v>0</v>
      </c>
      <c r="EW437" s="1058">
        <f t="shared" si="3352"/>
        <v>0</v>
      </c>
      <c r="EX437" s="1058">
        <f t="shared" si="3353"/>
        <v>0</v>
      </c>
      <c r="EY437" s="1058">
        <f t="shared" si="3354"/>
        <v>0</v>
      </c>
      <c r="EZ437" s="1058">
        <f t="shared" si="3355"/>
        <v>0</v>
      </c>
      <c r="FA437" s="1058">
        <f t="shared" si="3356"/>
        <v>0</v>
      </c>
      <c r="FB437" s="1058">
        <f t="shared" si="3357"/>
        <v>1</v>
      </c>
      <c r="FC437" s="1058">
        <f t="shared" si="3358"/>
        <v>45</v>
      </c>
      <c r="FD437" s="1058">
        <f t="shared" si="3359"/>
        <v>0</v>
      </c>
      <c r="FE437" s="1058">
        <f t="shared" si="3360"/>
        <v>0</v>
      </c>
      <c r="FF437" s="1058">
        <f t="shared" si="3361"/>
        <v>0</v>
      </c>
      <c r="FG437" s="1058">
        <f t="shared" si="3362"/>
        <v>0</v>
      </c>
      <c r="FH437" s="1058">
        <f t="shared" si="3363"/>
        <v>0</v>
      </c>
      <c r="FI437" s="1058">
        <f t="shared" si="3364"/>
        <v>0</v>
      </c>
      <c r="FJ437" s="1058">
        <f t="shared" si="3365"/>
        <v>0</v>
      </c>
      <c r="FK437" s="1058">
        <f t="shared" si="3366"/>
        <v>0</v>
      </c>
      <c r="FL437" s="1058">
        <f t="shared" si="3367"/>
        <v>0</v>
      </c>
      <c r="FM437" s="1058">
        <f t="shared" si="3368"/>
        <v>0</v>
      </c>
      <c r="FN437" s="1058">
        <f t="shared" si="3369"/>
        <v>0</v>
      </c>
      <c r="FO437" s="1059">
        <f t="shared" si="3370"/>
        <v>0</v>
      </c>
      <c r="FP437" s="1058">
        <f t="shared" si="3371"/>
        <v>0</v>
      </c>
      <c r="FQ437" s="1058">
        <f t="shared" si="3372"/>
        <v>0</v>
      </c>
      <c r="FR437" s="1058">
        <f t="shared" si="3373"/>
        <v>0</v>
      </c>
      <c r="FS437" s="1058">
        <f t="shared" si="3374"/>
        <v>0</v>
      </c>
      <c r="FT437" s="1058">
        <f t="shared" si="3375"/>
        <v>0</v>
      </c>
      <c r="FU437" s="1058">
        <f t="shared" si="3376"/>
        <v>0</v>
      </c>
      <c r="FV437" s="1058">
        <f t="shared" si="3377"/>
        <v>0</v>
      </c>
      <c r="FW437" s="1058">
        <f t="shared" si="3378"/>
        <v>0</v>
      </c>
      <c r="FX437" s="1058">
        <f t="shared" si="3379"/>
        <v>0</v>
      </c>
      <c r="FY437" s="1058">
        <f t="shared" si="3380"/>
        <v>0</v>
      </c>
      <c r="FZ437" s="1058">
        <f t="shared" si="3381"/>
        <v>0</v>
      </c>
      <c r="GA437" s="1058">
        <f t="shared" si="3382"/>
        <v>0</v>
      </c>
      <c r="GB437" s="1058">
        <f t="shared" si="3383"/>
        <v>0</v>
      </c>
      <c r="GC437" s="1058">
        <f t="shared" si="3384"/>
        <v>0</v>
      </c>
      <c r="GE437" s="1058">
        <v>45</v>
      </c>
      <c r="GF437" s="1058">
        <v>0</v>
      </c>
      <c r="GG437" s="424"/>
      <c r="GH437" s="424"/>
      <c r="GI437" s="424"/>
      <c r="GJ437" s="424"/>
      <c r="GL437" s="559"/>
      <c r="GM437" s="559"/>
      <c r="GN437" s="9"/>
      <c r="GO437" s="17"/>
      <c r="GP437" s="17"/>
      <c r="GQ437" s="406"/>
      <c r="GR437" s="406"/>
    </row>
    <row r="438" spans="1:200" ht="24.95" customHeight="1" x14ac:dyDescent="0.45">
      <c r="A438" s="424"/>
      <c r="B438" s="962"/>
      <c r="C438" s="963"/>
      <c r="D438" s="934"/>
      <c r="E438" s="841"/>
      <c r="F438" s="841"/>
      <c r="G438" s="842"/>
      <c r="H438" s="841"/>
      <c r="I438" s="841"/>
      <c r="J438" s="841"/>
      <c r="K438" s="841"/>
      <c r="L438" s="843"/>
      <c r="M438" s="844"/>
      <c r="N438" s="845"/>
      <c r="O438" s="871"/>
      <c r="P438" s="872"/>
      <c r="Q438" s="871"/>
      <c r="R438" s="872"/>
      <c r="S438" s="871"/>
      <c r="T438" s="872"/>
      <c r="U438" s="871"/>
      <c r="V438" s="872"/>
      <c r="W438" s="871"/>
      <c r="X438" s="871"/>
      <c r="Y438" s="873"/>
      <c r="Z438" s="872"/>
      <c r="AA438" s="871"/>
      <c r="AB438" s="872"/>
      <c r="AC438" s="859"/>
      <c r="AD438" s="860"/>
      <c r="AE438" s="862"/>
      <c r="AF438" s="860"/>
      <c r="AG438" s="861"/>
      <c r="AH438" s="860"/>
      <c r="AI438" s="861"/>
      <c r="AJ438" s="860"/>
      <c r="AK438" s="861"/>
      <c r="AL438" s="860"/>
      <c r="AM438" s="859"/>
      <c r="AN438" s="860"/>
      <c r="AO438" s="861"/>
      <c r="AP438" s="860"/>
      <c r="AQ438" s="859"/>
      <c r="AR438" s="860"/>
      <c r="AS438" s="861"/>
      <c r="AT438" s="863"/>
      <c r="AU438" s="864"/>
      <c r="AV438" s="860"/>
      <c r="AW438" s="861"/>
      <c r="AX438" s="860"/>
      <c r="AY438" s="861"/>
      <c r="AZ438" s="860"/>
      <c r="BA438" s="861"/>
      <c r="BB438" s="860"/>
      <c r="BC438" s="861"/>
      <c r="BD438" s="860"/>
      <c r="BE438" s="861"/>
      <c r="BF438" s="864"/>
      <c r="BG438" s="864"/>
      <c r="BH438" s="84"/>
      <c r="BI438" s="424"/>
      <c r="BJ438" s="424"/>
      <c r="BK438" s="424"/>
      <c r="BL438" s="424"/>
      <c r="BM438" s="424"/>
      <c r="BN438" s="957"/>
      <c r="BO438" s="958"/>
      <c r="BP438" s="867"/>
      <c r="BQ438" s="612"/>
      <c r="BR438" s="612"/>
      <c r="BS438" s="606"/>
      <c r="BT438" s="606"/>
      <c r="BU438" s="606"/>
      <c r="BV438" s="747"/>
      <c r="BW438" s="749"/>
      <c r="BX438" s="71"/>
      <c r="BY438" s="608"/>
      <c r="BZ438" s="70"/>
      <c r="CA438" s="767"/>
      <c r="CB438" s="796"/>
      <c r="CC438" s="767"/>
      <c r="CD438" s="796"/>
      <c r="CE438" s="767"/>
      <c r="CF438" s="780"/>
      <c r="CG438" s="612"/>
      <c r="CH438" s="780"/>
      <c r="CI438" s="612"/>
      <c r="CJ438" s="612"/>
      <c r="CK438" s="767"/>
      <c r="CL438" s="780"/>
      <c r="CM438" s="612"/>
      <c r="CN438" s="780"/>
      <c r="CO438" s="767"/>
      <c r="CP438" s="780"/>
      <c r="CQ438" s="770"/>
      <c r="CR438" s="780"/>
      <c r="CS438" s="612"/>
      <c r="CT438" s="780"/>
      <c r="CU438" s="612"/>
      <c r="CV438" s="780"/>
      <c r="CW438" s="612"/>
      <c r="CX438" s="780"/>
      <c r="CY438" s="767"/>
      <c r="CZ438" s="780"/>
      <c r="DA438" s="612"/>
      <c r="DB438" s="780"/>
      <c r="DC438" s="767"/>
      <c r="DD438" s="780"/>
      <c r="DE438" s="612"/>
      <c r="DF438" s="780"/>
      <c r="DG438" s="612"/>
      <c r="DH438" s="780"/>
      <c r="DI438" s="612"/>
      <c r="DJ438" s="780"/>
      <c r="DK438" s="612"/>
      <c r="DL438" s="780"/>
      <c r="DM438" s="612"/>
      <c r="DN438" s="780"/>
      <c r="DO438" s="612"/>
      <c r="DP438" s="780"/>
      <c r="DQ438" s="612"/>
      <c r="DR438" s="612"/>
      <c r="DS438" s="612"/>
      <c r="DT438" s="84"/>
      <c r="DU438" s="424"/>
      <c r="DV438" s="424"/>
      <c r="DW438" s="424"/>
      <c r="DX438" s="424"/>
      <c r="DY438" s="424"/>
      <c r="DZ438" s="971"/>
      <c r="EA438" s="972"/>
      <c r="EB438" s="611"/>
      <c r="EC438" s="424"/>
      <c r="ED438" s="424"/>
      <c r="EE438" s="424"/>
      <c r="EF438" s="424"/>
      <c r="EG438" s="424"/>
      <c r="EH438" s="424"/>
      <c r="EI438" s="424"/>
      <c r="EJ438" s="429">
        <f t="shared" si="3339"/>
        <v>0</v>
      </c>
      <c r="EK438" s="429">
        <f t="shared" si="3340"/>
        <v>0</v>
      </c>
      <c r="EL438" s="429">
        <f t="shared" si="3341"/>
        <v>0</v>
      </c>
      <c r="EM438" s="1058">
        <f t="shared" si="3342"/>
        <v>0</v>
      </c>
      <c r="EN438" s="1058">
        <f t="shared" si="3343"/>
        <v>0</v>
      </c>
      <c r="EO438" s="1058">
        <f t="shared" si="3344"/>
        <v>0</v>
      </c>
      <c r="EP438" s="1058">
        <f t="shared" si="3345"/>
        <v>0</v>
      </c>
      <c r="EQ438" s="1058">
        <f t="shared" si="3346"/>
        <v>0</v>
      </c>
      <c r="ER438" s="1058">
        <f t="shared" si="3347"/>
        <v>0</v>
      </c>
      <c r="ES438" s="1058">
        <f t="shared" si="3348"/>
        <v>0</v>
      </c>
      <c r="ET438" s="1058">
        <f t="shared" si="3349"/>
        <v>0</v>
      </c>
      <c r="EU438" s="1058">
        <f t="shared" si="3350"/>
        <v>0</v>
      </c>
      <c r="EV438" s="1058">
        <f t="shared" si="3351"/>
        <v>0</v>
      </c>
      <c r="EW438" s="1058">
        <f t="shared" si="3352"/>
        <v>0</v>
      </c>
      <c r="EX438" s="1058">
        <f t="shared" si="3353"/>
        <v>0</v>
      </c>
      <c r="EY438" s="1058">
        <f t="shared" si="3354"/>
        <v>0</v>
      </c>
      <c r="EZ438" s="1058">
        <f t="shared" si="3355"/>
        <v>0</v>
      </c>
      <c r="FA438" s="1058">
        <f t="shared" si="3356"/>
        <v>0</v>
      </c>
      <c r="FB438" s="1058">
        <f t="shared" si="3357"/>
        <v>0</v>
      </c>
      <c r="FC438" s="1058">
        <f t="shared" si="3358"/>
        <v>0</v>
      </c>
      <c r="FD438" s="1058">
        <f t="shared" si="3359"/>
        <v>0</v>
      </c>
      <c r="FE438" s="1058">
        <f t="shared" si="3360"/>
        <v>0</v>
      </c>
      <c r="FF438" s="1058">
        <f t="shared" si="3361"/>
        <v>0</v>
      </c>
      <c r="FG438" s="1058">
        <f t="shared" si="3362"/>
        <v>0</v>
      </c>
      <c r="FH438" s="1058">
        <f t="shared" si="3363"/>
        <v>0</v>
      </c>
      <c r="FI438" s="1058">
        <f t="shared" si="3364"/>
        <v>0</v>
      </c>
      <c r="FJ438" s="1058">
        <f t="shared" si="3365"/>
        <v>0</v>
      </c>
      <c r="FK438" s="1058">
        <f t="shared" si="3366"/>
        <v>0</v>
      </c>
      <c r="FL438" s="1058">
        <f t="shared" si="3367"/>
        <v>0</v>
      </c>
      <c r="FM438" s="1058">
        <f t="shared" si="3368"/>
        <v>0</v>
      </c>
      <c r="FN438" s="1058">
        <f t="shared" si="3369"/>
        <v>0</v>
      </c>
      <c r="FO438" s="1059">
        <f t="shared" si="3370"/>
        <v>0</v>
      </c>
      <c r="FP438" s="1058">
        <f t="shared" si="3371"/>
        <v>0</v>
      </c>
      <c r="FQ438" s="1058">
        <f t="shared" si="3372"/>
        <v>0</v>
      </c>
      <c r="FR438" s="1058">
        <f t="shared" si="3373"/>
        <v>0</v>
      </c>
      <c r="FS438" s="1058">
        <f t="shared" si="3374"/>
        <v>0</v>
      </c>
      <c r="FT438" s="1058">
        <f t="shared" si="3375"/>
        <v>0</v>
      </c>
      <c r="FU438" s="1058">
        <f t="shared" si="3376"/>
        <v>0</v>
      </c>
      <c r="FV438" s="1058">
        <f t="shared" si="3377"/>
        <v>0</v>
      </c>
      <c r="FW438" s="1058">
        <f t="shared" si="3378"/>
        <v>0</v>
      </c>
      <c r="FX438" s="1058">
        <f t="shared" si="3379"/>
        <v>0</v>
      </c>
      <c r="FY438" s="1058">
        <f t="shared" si="3380"/>
        <v>0</v>
      </c>
      <c r="FZ438" s="1058">
        <f t="shared" si="3381"/>
        <v>0</v>
      </c>
      <c r="GA438" s="1058">
        <f t="shared" si="3382"/>
        <v>0</v>
      </c>
      <c r="GB438" s="1058">
        <f t="shared" si="3383"/>
        <v>0</v>
      </c>
      <c r="GC438" s="1058">
        <f t="shared" si="3384"/>
        <v>0</v>
      </c>
      <c r="GE438" s="1058">
        <v>0</v>
      </c>
      <c r="GF438" s="1058">
        <v>0</v>
      </c>
      <c r="GG438" s="424"/>
      <c r="GH438" s="424"/>
      <c r="GI438" s="424"/>
      <c r="GJ438" s="424"/>
      <c r="GL438" s="559"/>
      <c r="GM438" s="559"/>
      <c r="GN438" s="9"/>
      <c r="GO438" s="17"/>
      <c r="GP438" s="17"/>
      <c r="GQ438" s="406"/>
      <c r="GR438" s="406"/>
    </row>
    <row r="439" spans="1:200" ht="24.95" customHeight="1" x14ac:dyDescent="0.45">
      <c r="A439" s="424"/>
      <c r="B439" s="960" t="s">
        <v>423</v>
      </c>
      <c r="C439" s="961" t="s">
        <v>183</v>
      </c>
      <c r="D439" s="933" t="s">
        <v>24</v>
      </c>
      <c r="E439" s="735" t="s">
        <v>323</v>
      </c>
      <c r="F439" s="735" t="s">
        <v>512</v>
      </c>
      <c r="G439" s="735">
        <v>9</v>
      </c>
      <c r="H439" s="735">
        <v>10</v>
      </c>
      <c r="I439" s="735">
        <v>1</v>
      </c>
      <c r="J439" s="563">
        <v>3</v>
      </c>
      <c r="K439" s="735">
        <f t="shared" ref="K439" si="3912">SUM(J439)*2</f>
        <v>6</v>
      </c>
      <c r="L439" s="736"/>
      <c r="M439" s="737">
        <f t="shared" ref="M439" si="3913">SUM(N439+P439+R439+T439+V439)</f>
        <v>0</v>
      </c>
      <c r="N439" s="738"/>
      <c r="O439" s="859">
        <f t="shared" ref="O439" si="3914">SUM(N439)*I439</f>
        <v>0</v>
      </c>
      <c r="P439" s="868"/>
      <c r="Q439" s="859">
        <f t="shared" ref="Q439" si="3915">P439*J439</f>
        <v>0</v>
      </c>
      <c r="R439" s="868"/>
      <c r="S439" s="859">
        <f t="shared" ref="S439" si="3916">SUM(R439)*J439</f>
        <v>0</v>
      </c>
      <c r="T439" s="868"/>
      <c r="U439" s="869">
        <f t="shared" ref="U439" si="3917">SUM(T439)*K439</f>
        <v>0</v>
      </c>
      <c r="V439" s="868"/>
      <c r="W439" s="869">
        <f t="shared" ref="W439" si="3918">SUM(V439)*J439*5</f>
        <v>0</v>
      </c>
      <c r="X439" s="869">
        <f t="shared" ref="X439" si="3919">SUM(J439*AX439*2+K439*AZ439*2)</f>
        <v>0</v>
      </c>
      <c r="Y439" s="859">
        <f t="shared" ref="Y439" si="3920">L439*J439*0.05</f>
        <v>0</v>
      </c>
      <c r="Z439" s="868"/>
      <c r="AA439" s="869"/>
      <c r="AB439" s="868">
        <v>17</v>
      </c>
      <c r="AC439" s="859">
        <f>AB439*H439*0.5</f>
        <v>85</v>
      </c>
      <c r="AD439" s="868"/>
      <c r="AE439" s="862">
        <f>SUM(AD439*H439*(30+4))/5</f>
        <v>0</v>
      </c>
      <c r="AF439" s="868"/>
      <c r="AG439" s="869">
        <f t="shared" ref="AG439" si="3921">SUM(AF439*H439*3)</f>
        <v>0</v>
      </c>
      <c r="AH439" s="868"/>
      <c r="AI439" s="869">
        <f t="shared" ref="AI439" si="3922">SUM(AH439*H439/3)</f>
        <v>0</v>
      </c>
      <c r="AJ439" s="868"/>
      <c r="AK439" s="869">
        <f t="shared" ref="AK439" si="3923">SUM(AJ439*H439*2/3)</f>
        <v>0</v>
      </c>
      <c r="AL439" s="868"/>
      <c r="AM439" s="859">
        <f t="shared" ref="AM439" si="3924">SUM(AL439*H439*2)</f>
        <v>0</v>
      </c>
      <c r="AN439" s="868"/>
      <c r="AO439" s="869">
        <f>SUM(AN439*J439)</f>
        <v>0</v>
      </c>
      <c r="AP439" s="868"/>
      <c r="AQ439" s="859">
        <f>H439*AP439/3</f>
        <v>0</v>
      </c>
      <c r="AR439" s="868"/>
      <c r="AS439" s="869">
        <f t="shared" ref="AS439" si="3925">SUM(J439*AR439*6)</f>
        <v>0</v>
      </c>
      <c r="AT439" s="870"/>
      <c r="AU439" s="869">
        <f t="shared" si="3907"/>
        <v>0</v>
      </c>
      <c r="AV439" s="868"/>
      <c r="AW439" s="869">
        <f>SUM(AV439*H439/3)</f>
        <v>0</v>
      </c>
      <c r="AX439" s="868"/>
      <c r="AY439" s="869">
        <f t="shared" ref="AY439" si="3926">SUM(J439*AX439*8)</f>
        <v>0</v>
      </c>
      <c r="AZ439" s="868"/>
      <c r="BA439" s="869">
        <f>SUM(AZ439*K439*5*6)</f>
        <v>0</v>
      </c>
      <c r="BB439" s="868"/>
      <c r="BC439" s="869">
        <f t="shared" ref="BC439" si="3927">SUM(BB439*K439*4*6)</f>
        <v>0</v>
      </c>
      <c r="BD439" s="868"/>
      <c r="BE439" s="869">
        <f t="shared" ref="BE439" si="3928">SUM(BD439*50)</f>
        <v>0</v>
      </c>
      <c r="BF439" s="869">
        <f t="shared" si="3848"/>
        <v>85</v>
      </c>
      <c r="BG439" s="869">
        <f t="shared" si="3849"/>
        <v>0</v>
      </c>
      <c r="BH439" s="84"/>
      <c r="BI439" s="424"/>
      <c r="BJ439" s="424"/>
      <c r="BK439" s="424"/>
      <c r="BL439" s="424"/>
      <c r="BM439" s="424"/>
      <c r="BN439" s="957"/>
      <c r="BO439" s="958"/>
      <c r="BP439" s="867"/>
      <c r="BQ439" s="612"/>
      <c r="BR439" s="612"/>
      <c r="BS439" s="606"/>
      <c r="BT439" s="606"/>
      <c r="BU439" s="606"/>
      <c r="BV439" s="747"/>
      <c r="BW439" s="749"/>
      <c r="BX439" s="71"/>
      <c r="BY439" s="608"/>
      <c r="BZ439" s="70"/>
      <c r="CA439" s="767"/>
      <c r="CB439" s="796"/>
      <c r="CC439" s="767"/>
      <c r="CD439" s="796"/>
      <c r="CE439" s="767"/>
      <c r="CF439" s="780"/>
      <c r="CG439" s="612"/>
      <c r="CH439" s="780"/>
      <c r="CI439" s="612"/>
      <c r="CJ439" s="612"/>
      <c r="CK439" s="767"/>
      <c r="CL439" s="780"/>
      <c r="CM439" s="612"/>
      <c r="CN439" s="780"/>
      <c r="CO439" s="767"/>
      <c r="CP439" s="780"/>
      <c r="CQ439" s="770"/>
      <c r="CR439" s="780"/>
      <c r="CS439" s="612"/>
      <c r="CT439" s="780"/>
      <c r="CU439" s="612"/>
      <c r="CV439" s="780"/>
      <c r="CW439" s="612"/>
      <c r="CX439" s="780"/>
      <c r="CY439" s="767"/>
      <c r="CZ439" s="780"/>
      <c r="DA439" s="612"/>
      <c r="DB439" s="780"/>
      <c r="DC439" s="767"/>
      <c r="DD439" s="780"/>
      <c r="DE439" s="612"/>
      <c r="DF439" s="780"/>
      <c r="DG439" s="612"/>
      <c r="DH439" s="780"/>
      <c r="DI439" s="612"/>
      <c r="DJ439" s="780"/>
      <c r="DK439" s="612"/>
      <c r="DL439" s="780"/>
      <c r="DM439" s="612"/>
      <c r="DN439" s="780"/>
      <c r="DO439" s="612"/>
      <c r="DP439" s="780"/>
      <c r="DQ439" s="612"/>
      <c r="DR439" s="612"/>
      <c r="DS439" s="612"/>
      <c r="DT439" s="84"/>
      <c r="DU439" s="424"/>
      <c r="DV439" s="424"/>
      <c r="DW439" s="424"/>
      <c r="DX439" s="424"/>
      <c r="DY439" s="424"/>
      <c r="DZ439" s="971"/>
      <c r="EA439" s="972"/>
      <c r="EB439" s="611"/>
      <c r="EC439" s="424"/>
      <c r="ED439" s="424"/>
      <c r="EE439" s="424"/>
      <c r="EF439" s="424"/>
      <c r="EG439" s="424"/>
      <c r="EH439" s="424"/>
      <c r="EI439" s="424"/>
      <c r="EJ439" s="429">
        <f t="shared" si="3339"/>
        <v>0</v>
      </c>
      <c r="EK439" s="429">
        <f t="shared" si="3340"/>
        <v>0</v>
      </c>
      <c r="EL439" s="429">
        <f t="shared" si="3341"/>
        <v>0</v>
      </c>
      <c r="EM439" s="1058">
        <f t="shared" si="3342"/>
        <v>0</v>
      </c>
      <c r="EN439" s="1058">
        <f t="shared" si="3343"/>
        <v>0</v>
      </c>
      <c r="EO439" s="1058">
        <f t="shared" si="3344"/>
        <v>0</v>
      </c>
      <c r="EP439" s="1058">
        <f t="shared" si="3345"/>
        <v>0</v>
      </c>
      <c r="EQ439" s="1058">
        <f t="shared" si="3346"/>
        <v>0</v>
      </c>
      <c r="ER439" s="1058">
        <f t="shared" si="3347"/>
        <v>0</v>
      </c>
      <c r="ES439" s="1058">
        <f t="shared" si="3348"/>
        <v>0</v>
      </c>
      <c r="ET439" s="1058">
        <f t="shared" si="3349"/>
        <v>0</v>
      </c>
      <c r="EU439" s="1058">
        <f t="shared" si="3350"/>
        <v>0</v>
      </c>
      <c r="EV439" s="1058">
        <f t="shared" si="3351"/>
        <v>0</v>
      </c>
      <c r="EW439" s="1058">
        <f t="shared" si="3352"/>
        <v>0</v>
      </c>
      <c r="EX439" s="1058">
        <f t="shared" si="3353"/>
        <v>0</v>
      </c>
      <c r="EY439" s="1058">
        <f t="shared" si="3354"/>
        <v>0</v>
      </c>
      <c r="EZ439" s="1058">
        <f t="shared" si="3355"/>
        <v>17</v>
      </c>
      <c r="FA439" s="1058">
        <f t="shared" si="3356"/>
        <v>85</v>
      </c>
      <c r="FB439" s="1058">
        <f t="shared" si="3357"/>
        <v>0</v>
      </c>
      <c r="FC439" s="1058">
        <f t="shared" si="3358"/>
        <v>0</v>
      </c>
      <c r="FD439" s="1058">
        <f t="shared" si="3359"/>
        <v>0</v>
      </c>
      <c r="FE439" s="1058">
        <f t="shared" si="3360"/>
        <v>0</v>
      </c>
      <c r="FF439" s="1058">
        <f t="shared" si="3361"/>
        <v>0</v>
      </c>
      <c r="FG439" s="1058">
        <f t="shared" si="3362"/>
        <v>0</v>
      </c>
      <c r="FH439" s="1058">
        <f t="shared" si="3363"/>
        <v>0</v>
      </c>
      <c r="FI439" s="1058">
        <f t="shared" si="3364"/>
        <v>0</v>
      </c>
      <c r="FJ439" s="1058">
        <f t="shared" si="3365"/>
        <v>0</v>
      </c>
      <c r="FK439" s="1058">
        <f t="shared" si="3366"/>
        <v>0</v>
      </c>
      <c r="FL439" s="1058">
        <f t="shared" si="3367"/>
        <v>0</v>
      </c>
      <c r="FM439" s="1058">
        <f t="shared" si="3368"/>
        <v>0</v>
      </c>
      <c r="FN439" s="1058">
        <f t="shared" si="3369"/>
        <v>0</v>
      </c>
      <c r="FO439" s="1059">
        <f t="shared" si="3370"/>
        <v>0</v>
      </c>
      <c r="FP439" s="1058">
        <f t="shared" si="3371"/>
        <v>0</v>
      </c>
      <c r="FQ439" s="1058">
        <f t="shared" si="3372"/>
        <v>0</v>
      </c>
      <c r="FR439" s="1058">
        <f t="shared" si="3373"/>
        <v>0</v>
      </c>
      <c r="FS439" s="1058">
        <f t="shared" si="3374"/>
        <v>0</v>
      </c>
      <c r="FT439" s="1058">
        <f t="shared" si="3375"/>
        <v>0</v>
      </c>
      <c r="FU439" s="1058">
        <f t="shared" si="3376"/>
        <v>0</v>
      </c>
      <c r="FV439" s="1058">
        <f t="shared" si="3377"/>
        <v>0</v>
      </c>
      <c r="FW439" s="1058">
        <f t="shared" si="3378"/>
        <v>0</v>
      </c>
      <c r="FX439" s="1058">
        <f t="shared" si="3379"/>
        <v>0</v>
      </c>
      <c r="FY439" s="1058">
        <f t="shared" si="3380"/>
        <v>0</v>
      </c>
      <c r="FZ439" s="1058">
        <f t="shared" si="3381"/>
        <v>0</v>
      </c>
      <c r="GA439" s="1058">
        <f t="shared" si="3382"/>
        <v>0</v>
      </c>
      <c r="GB439" s="1058">
        <f t="shared" si="3383"/>
        <v>0</v>
      </c>
      <c r="GC439" s="1058">
        <f t="shared" si="3384"/>
        <v>0</v>
      </c>
      <c r="GE439" s="1058">
        <v>85</v>
      </c>
      <c r="GF439" s="1058">
        <v>0</v>
      </c>
      <c r="GG439" s="424"/>
      <c r="GH439" s="424"/>
      <c r="GI439" s="424"/>
      <c r="GJ439" s="424"/>
      <c r="GL439" s="559"/>
      <c r="GM439" s="559"/>
      <c r="GN439" s="9"/>
      <c r="GO439" s="17"/>
      <c r="GP439" s="17"/>
      <c r="GQ439" s="406"/>
      <c r="GR439" s="406"/>
    </row>
    <row r="440" spans="1:200" ht="24.95" customHeight="1" x14ac:dyDescent="0.45">
      <c r="A440" s="424"/>
      <c r="B440" s="957"/>
      <c r="C440" s="958"/>
      <c r="D440" s="867"/>
      <c r="E440" s="612"/>
      <c r="F440" s="612"/>
      <c r="G440" s="606"/>
      <c r="H440" s="606"/>
      <c r="I440" s="606"/>
      <c r="J440" s="747"/>
      <c r="K440" s="606"/>
      <c r="L440" s="71"/>
      <c r="M440" s="608"/>
      <c r="N440" s="70"/>
      <c r="O440" s="852"/>
      <c r="P440" s="866"/>
      <c r="Q440" s="852"/>
      <c r="R440" s="866"/>
      <c r="S440" s="852"/>
      <c r="T440" s="866"/>
      <c r="U440" s="867"/>
      <c r="V440" s="866"/>
      <c r="W440" s="867"/>
      <c r="X440" s="852"/>
      <c r="Y440" s="852"/>
      <c r="Z440" s="866"/>
      <c r="AA440" s="867"/>
      <c r="AB440" s="866"/>
      <c r="AC440" s="852"/>
      <c r="AD440" s="866"/>
      <c r="AE440" s="855"/>
      <c r="AF440" s="866"/>
      <c r="AG440" s="867"/>
      <c r="AH440" s="866"/>
      <c r="AI440" s="867"/>
      <c r="AJ440" s="866"/>
      <c r="AK440" s="867"/>
      <c r="AL440" s="866"/>
      <c r="AM440" s="852"/>
      <c r="AN440" s="866"/>
      <c r="AO440" s="867"/>
      <c r="AP440" s="866"/>
      <c r="AQ440" s="852"/>
      <c r="AR440" s="866"/>
      <c r="AS440" s="852"/>
      <c r="AT440" s="866"/>
      <c r="AU440" s="867"/>
      <c r="AV440" s="866"/>
      <c r="AW440" s="867"/>
      <c r="AX440" s="866"/>
      <c r="AY440" s="867"/>
      <c r="AZ440" s="866"/>
      <c r="BA440" s="867"/>
      <c r="BB440" s="866"/>
      <c r="BC440" s="867"/>
      <c r="BD440" s="866"/>
      <c r="BE440" s="867"/>
      <c r="BF440" s="867"/>
      <c r="BG440" s="867"/>
      <c r="BH440" s="84"/>
      <c r="BI440" s="424"/>
      <c r="BJ440" s="424"/>
      <c r="BK440" s="424"/>
      <c r="BL440" s="424"/>
      <c r="BM440" s="424"/>
      <c r="BN440" s="957"/>
      <c r="BO440" s="958"/>
      <c r="BP440" s="867"/>
      <c r="BQ440" s="612"/>
      <c r="BR440" s="612"/>
      <c r="BS440" s="606"/>
      <c r="BT440" s="606"/>
      <c r="BU440" s="606"/>
      <c r="BV440" s="747"/>
      <c r="BW440" s="749"/>
      <c r="BX440" s="71"/>
      <c r="BY440" s="608"/>
      <c r="BZ440" s="70"/>
      <c r="CA440" s="767"/>
      <c r="CB440" s="796"/>
      <c r="CC440" s="767"/>
      <c r="CD440" s="796"/>
      <c r="CE440" s="767"/>
      <c r="CF440" s="780"/>
      <c r="CG440" s="612"/>
      <c r="CH440" s="780"/>
      <c r="CI440" s="612"/>
      <c r="CJ440" s="612"/>
      <c r="CK440" s="767"/>
      <c r="CL440" s="780"/>
      <c r="CM440" s="612"/>
      <c r="CN440" s="780"/>
      <c r="CO440" s="767"/>
      <c r="CP440" s="780"/>
      <c r="CQ440" s="770"/>
      <c r="CR440" s="780"/>
      <c r="CS440" s="612"/>
      <c r="CT440" s="780"/>
      <c r="CU440" s="612"/>
      <c r="CV440" s="780"/>
      <c r="CW440" s="612"/>
      <c r="CX440" s="780"/>
      <c r="CY440" s="767"/>
      <c r="CZ440" s="780"/>
      <c r="DA440" s="612"/>
      <c r="DB440" s="780"/>
      <c r="DC440" s="767"/>
      <c r="DD440" s="780"/>
      <c r="DE440" s="612"/>
      <c r="DF440" s="780"/>
      <c r="DG440" s="612"/>
      <c r="DH440" s="780"/>
      <c r="DI440" s="612"/>
      <c r="DJ440" s="780"/>
      <c r="DK440" s="612"/>
      <c r="DL440" s="780"/>
      <c r="DM440" s="612"/>
      <c r="DN440" s="780"/>
      <c r="DO440" s="612"/>
      <c r="DP440" s="780"/>
      <c r="DQ440" s="612"/>
      <c r="DR440" s="612"/>
      <c r="DS440" s="612"/>
      <c r="DT440" s="84"/>
      <c r="DU440" s="424"/>
      <c r="DV440" s="424"/>
      <c r="DW440" s="424"/>
      <c r="DX440" s="424"/>
      <c r="DY440" s="424"/>
      <c r="DZ440" s="971"/>
      <c r="EA440" s="972"/>
      <c r="EB440" s="611"/>
      <c r="EC440" s="424"/>
      <c r="ED440" s="424"/>
      <c r="EE440" s="424"/>
      <c r="EF440" s="424"/>
      <c r="EG440" s="424"/>
      <c r="EH440" s="424"/>
      <c r="EI440" s="424"/>
      <c r="EJ440" s="429">
        <f t="shared" si="3339"/>
        <v>0</v>
      </c>
      <c r="EK440" s="429">
        <f t="shared" si="3340"/>
        <v>0</v>
      </c>
      <c r="EL440" s="429">
        <f t="shared" si="3341"/>
        <v>0</v>
      </c>
      <c r="EM440" s="1058">
        <f t="shared" si="3342"/>
        <v>0</v>
      </c>
      <c r="EN440" s="1058">
        <f t="shared" si="3343"/>
        <v>0</v>
      </c>
      <c r="EO440" s="1058">
        <f t="shared" si="3344"/>
        <v>0</v>
      </c>
      <c r="EP440" s="1058">
        <f t="shared" si="3345"/>
        <v>0</v>
      </c>
      <c r="EQ440" s="1058">
        <f t="shared" si="3346"/>
        <v>0</v>
      </c>
      <c r="ER440" s="1058">
        <f t="shared" si="3347"/>
        <v>0</v>
      </c>
      <c r="ES440" s="1058">
        <f t="shared" si="3348"/>
        <v>0</v>
      </c>
      <c r="ET440" s="1058">
        <f t="shared" si="3349"/>
        <v>0</v>
      </c>
      <c r="EU440" s="1058">
        <f t="shared" si="3350"/>
        <v>0</v>
      </c>
      <c r="EV440" s="1058">
        <f t="shared" si="3351"/>
        <v>0</v>
      </c>
      <c r="EW440" s="1058">
        <f t="shared" si="3352"/>
        <v>0</v>
      </c>
      <c r="EX440" s="1058">
        <f t="shared" si="3353"/>
        <v>0</v>
      </c>
      <c r="EY440" s="1058">
        <f t="shared" si="3354"/>
        <v>0</v>
      </c>
      <c r="EZ440" s="1058">
        <f t="shared" si="3355"/>
        <v>0</v>
      </c>
      <c r="FA440" s="1058">
        <f t="shared" si="3356"/>
        <v>0</v>
      </c>
      <c r="FB440" s="1058">
        <f t="shared" si="3357"/>
        <v>0</v>
      </c>
      <c r="FC440" s="1058">
        <f t="shared" si="3358"/>
        <v>0</v>
      </c>
      <c r="FD440" s="1058">
        <f t="shared" si="3359"/>
        <v>0</v>
      </c>
      <c r="FE440" s="1058">
        <f t="shared" si="3360"/>
        <v>0</v>
      </c>
      <c r="FF440" s="1058">
        <f t="shared" si="3361"/>
        <v>0</v>
      </c>
      <c r="FG440" s="1058">
        <f t="shared" si="3362"/>
        <v>0</v>
      </c>
      <c r="FH440" s="1058">
        <f t="shared" si="3363"/>
        <v>0</v>
      </c>
      <c r="FI440" s="1058">
        <f t="shared" si="3364"/>
        <v>0</v>
      </c>
      <c r="FJ440" s="1058">
        <f t="shared" si="3365"/>
        <v>0</v>
      </c>
      <c r="FK440" s="1058">
        <f t="shared" si="3366"/>
        <v>0</v>
      </c>
      <c r="FL440" s="1058">
        <f t="shared" si="3367"/>
        <v>0</v>
      </c>
      <c r="FM440" s="1058">
        <f t="shared" si="3368"/>
        <v>0</v>
      </c>
      <c r="FN440" s="1058">
        <f t="shared" si="3369"/>
        <v>0</v>
      </c>
      <c r="FO440" s="1059">
        <f t="shared" si="3370"/>
        <v>0</v>
      </c>
      <c r="FP440" s="1058">
        <f t="shared" si="3371"/>
        <v>0</v>
      </c>
      <c r="FQ440" s="1058">
        <f t="shared" si="3372"/>
        <v>0</v>
      </c>
      <c r="FR440" s="1058">
        <f t="shared" si="3373"/>
        <v>0</v>
      </c>
      <c r="FS440" s="1058">
        <f t="shared" si="3374"/>
        <v>0</v>
      </c>
      <c r="FT440" s="1058">
        <f t="shared" si="3375"/>
        <v>0</v>
      </c>
      <c r="FU440" s="1058">
        <f t="shared" si="3376"/>
        <v>0</v>
      </c>
      <c r="FV440" s="1058">
        <f t="shared" si="3377"/>
        <v>0</v>
      </c>
      <c r="FW440" s="1058">
        <f t="shared" si="3378"/>
        <v>0</v>
      </c>
      <c r="FX440" s="1058">
        <f t="shared" si="3379"/>
        <v>0</v>
      </c>
      <c r="FY440" s="1058">
        <f t="shared" si="3380"/>
        <v>0</v>
      </c>
      <c r="FZ440" s="1058">
        <f t="shared" si="3381"/>
        <v>0</v>
      </c>
      <c r="GA440" s="1058">
        <f t="shared" si="3382"/>
        <v>0</v>
      </c>
      <c r="GB440" s="1058">
        <f t="shared" si="3383"/>
        <v>0</v>
      </c>
      <c r="GC440" s="1058">
        <f t="shared" si="3384"/>
        <v>0</v>
      </c>
      <c r="GE440" s="1058">
        <v>0</v>
      </c>
      <c r="GF440" s="1058">
        <v>0</v>
      </c>
      <c r="GG440" s="424"/>
      <c r="GH440" s="424"/>
      <c r="GI440" s="424"/>
      <c r="GJ440" s="424"/>
      <c r="GL440" s="559"/>
      <c r="GM440" s="559"/>
      <c r="GN440" s="9"/>
      <c r="GO440" s="17"/>
      <c r="GP440" s="17"/>
      <c r="GQ440" s="406"/>
      <c r="GR440" s="406"/>
    </row>
    <row r="441" spans="1:200" ht="24.95" customHeight="1" x14ac:dyDescent="0.45">
      <c r="A441" s="424"/>
      <c r="B441" s="957"/>
      <c r="C441" s="958"/>
      <c r="D441" s="867"/>
      <c r="E441" s="612"/>
      <c r="F441" s="612"/>
      <c r="G441" s="606"/>
      <c r="H441" s="606"/>
      <c r="I441" s="606"/>
      <c r="J441" s="747"/>
      <c r="K441" s="606"/>
      <c r="L441" s="71"/>
      <c r="M441" s="608"/>
      <c r="N441" s="70"/>
      <c r="O441" s="852"/>
      <c r="P441" s="866"/>
      <c r="Q441" s="852"/>
      <c r="R441" s="866"/>
      <c r="S441" s="852"/>
      <c r="T441" s="866"/>
      <c r="U441" s="867"/>
      <c r="V441" s="866"/>
      <c r="W441" s="867"/>
      <c r="X441" s="852"/>
      <c r="Y441" s="852"/>
      <c r="Z441" s="866"/>
      <c r="AA441" s="867"/>
      <c r="AB441" s="866"/>
      <c r="AC441" s="852"/>
      <c r="AD441" s="866"/>
      <c r="AE441" s="855"/>
      <c r="AF441" s="866"/>
      <c r="AG441" s="867"/>
      <c r="AH441" s="866"/>
      <c r="AI441" s="867"/>
      <c r="AJ441" s="866"/>
      <c r="AK441" s="867"/>
      <c r="AL441" s="866"/>
      <c r="AM441" s="852"/>
      <c r="AN441" s="866"/>
      <c r="AO441" s="867"/>
      <c r="AP441" s="866"/>
      <c r="AQ441" s="852"/>
      <c r="AR441" s="866"/>
      <c r="AS441" s="852"/>
      <c r="AT441" s="866"/>
      <c r="AU441" s="867"/>
      <c r="AV441" s="866"/>
      <c r="AW441" s="867"/>
      <c r="AX441" s="866"/>
      <c r="AY441" s="867"/>
      <c r="AZ441" s="866"/>
      <c r="BA441" s="867"/>
      <c r="BB441" s="866"/>
      <c r="BC441" s="867"/>
      <c r="BD441" s="866"/>
      <c r="BE441" s="867"/>
      <c r="BF441" s="867"/>
      <c r="BG441" s="867"/>
      <c r="BH441" s="84"/>
      <c r="BI441" s="424"/>
      <c r="BJ441" s="424"/>
      <c r="BK441" s="424"/>
      <c r="BL441" s="424"/>
      <c r="BM441" s="424"/>
      <c r="BN441" s="957"/>
      <c r="BO441" s="958"/>
      <c r="BP441" s="867"/>
      <c r="BQ441" s="612"/>
      <c r="BR441" s="612"/>
      <c r="BS441" s="606"/>
      <c r="BT441" s="606"/>
      <c r="BU441" s="606"/>
      <c r="BV441" s="747"/>
      <c r="BW441" s="749"/>
      <c r="BX441" s="71"/>
      <c r="BY441" s="608"/>
      <c r="BZ441" s="70"/>
      <c r="CA441" s="767"/>
      <c r="CB441" s="796"/>
      <c r="CC441" s="767"/>
      <c r="CD441" s="796"/>
      <c r="CE441" s="767"/>
      <c r="CF441" s="780"/>
      <c r="CG441" s="612"/>
      <c r="CH441" s="780"/>
      <c r="CI441" s="612"/>
      <c r="CJ441" s="612"/>
      <c r="CK441" s="767"/>
      <c r="CL441" s="780"/>
      <c r="CM441" s="612"/>
      <c r="CN441" s="780"/>
      <c r="CO441" s="767"/>
      <c r="CP441" s="780"/>
      <c r="CQ441" s="770"/>
      <c r="CR441" s="780"/>
      <c r="CS441" s="612"/>
      <c r="CT441" s="780"/>
      <c r="CU441" s="612"/>
      <c r="CV441" s="780"/>
      <c r="CW441" s="612"/>
      <c r="CX441" s="780"/>
      <c r="CY441" s="767"/>
      <c r="CZ441" s="780"/>
      <c r="DA441" s="612"/>
      <c r="DB441" s="780"/>
      <c r="DC441" s="767"/>
      <c r="DD441" s="780"/>
      <c r="DE441" s="612"/>
      <c r="DF441" s="780"/>
      <c r="DG441" s="612"/>
      <c r="DH441" s="780"/>
      <c r="DI441" s="612"/>
      <c r="DJ441" s="780"/>
      <c r="DK441" s="612"/>
      <c r="DL441" s="780"/>
      <c r="DM441" s="612"/>
      <c r="DN441" s="780"/>
      <c r="DO441" s="612"/>
      <c r="DP441" s="780"/>
      <c r="DQ441" s="612"/>
      <c r="DR441" s="612"/>
      <c r="DS441" s="612"/>
      <c r="DT441" s="84"/>
      <c r="DU441" s="424"/>
      <c r="DV441" s="424"/>
      <c r="DW441" s="424"/>
      <c r="DX441" s="424"/>
      <c r="DY441" s="424"/>
      <c r="DZ441" s="971"/>
      <c r="EA441" s="972"/>
      <c r="EB441" s="611"/>
      <c r="EC441" s="424"/>
      <c r="ED441" s="424"/>
      <c r="EE441" s="424"/>
      <c r="EF441" s="424"/>
      <c r="EG441" s="424"/>
      <c r="EH441" s="424"/>
      <c r="EI441" s="424"/>
      <c r="EJ441" s="429">
        <f t="shared" si="3339"/>
        <v>0</v>
      </c>
      <c r="EK441" s="429">
        <f t="shared" si="3340"/>
        <v>0</v>
      </c>
      <c r="EL441" s="429">
        <f t="shared" si="3341"/>
        <v>0</v>
      </c>
      <c r="EM441" s="1058">
        <f t="shared" si="3342"/>
        <v>0</v>
      </c>
      <c r="EN441" s="1058">
        <f t="shared" si="3343"/>
        <v>0</v>
      </c>
      <c r="EO441" s="1058">
        <f t="shared" si="3344"/>
        <v>0</v>
      </c>
      <c r="EP441" s="1058">
        <f t="shared" si="3345"/>
        <v>0</v>
      </c>
      <c r="EQ441" s="1058">
        <f t="shared" si="3346"/>
        <v>0</v>
      </c>
      <c r="ER441" s="1058">
        <f t="shared" si="3347"/>
        <v>0</v>
      </c>
      <c r="ES441" s="1058">
        <f t="shared" si="3348"/>
        <v>0</v>
      </c>
      <c r="ET441" s="1058">
        <f t="shared" si="3349"/>
        <v>0</v>
      </c>
      <c r="EU441" s="1058">
        <f t="shared" si="3350"/>
        <v>0</v>
      </c>
      <c r="EV441" s="1058">
        <f t="shared" si="3351"/>
        <v>0</v>
      </c>
      <c r="EW441" s="1058">
        <f t="shared" si="3352"/>
        <v>0</v>
      </c>
      <c r="EX441" s="1058">
        <f t="shared" si="3353"/>
        <v>0</v>
      </c>
      <c r="EY441" s="1058">
        <f t="shared" si="3354"/>
        <v>0</v>
      </c>
      <c r="EZ441" s="1058">
        <f t="shared" si="3355"/>
        <v>0</v>
      </c>
      <c r="FA441" s="1058">
        <f t="shared" si="3356"/>
        <v>0</v>
      </c>
      <c r="FB441" s="1058">
        <f t="shared" si="3357"/>
        <v>0</v>
      </c>
      <c r="FC441" s="1058">
        <f t="shared" si="3358"/>
        <v>0</v>
      </c>
      <c r="FD441" s="1058">
        <f t="shared" si="3359"/>
        <v>0</v>
      </c>
      <c r="FE441" s="1058">
        <f t="shared" si="3360"/>
        <v>0</v>
      </c>
      <c r="FF441" s="1058">
        <f t="shared" si="3361"/>
        <v>0</v>
      </c>
      <c r="FG441" s="1058">
        <f t="shared" si="3362"/>
        <v>0</v>
      </c>
      <c r="FH441" s="1058">
        <f t="shared" si="3363"/>
        <v>0</v>
      </c>
      <c r="FI441" s="1058">
        <f t="shared" si="3364"/>
        <v>0</v>
      </c>
      <c r="FJ441" s="1058">
        <f t="shared" si="3365"/>
        <v>0</v>
      </c>
      <c r="FK441" s="1058">
        <f t="shared" si="3366"/>
        <v>0</v>
      </c>
      <c r="FL441" s="1058">
        <f t="shared" si="3367"/>
        <v>0</v>
      </c>
      <c r="FM441" s="1058">
        <f t="shared" si="3368"/>
        <v>0</v>
      </c>
      <c r="FN441" s="1058">
        <f t="shared" si="3369"/>
        <v>0</v>
      </c>
      <c r="FO441" s="1059">
        <f t="shared" si="3370"/>
        <v>0</v>
      </c>
      <c r="FP441" s="1058">
        <f t="shared" si="3371"/>
        <v>0</v>
      </c>
      <c r="FQ441" s="1058">
        <f t="shared" si="3372"/>
        <v>0</v>
      </c>
      <c r="FR441" s="1058">
        <f t="shared" si="3373"/>
        <v>0</v>
      </c>
      <c r="FS441" s="1058">
        <f t="shared" si="3374"/>
        <v>0</v>
      </c>
      <c r="FT441" s="1058">
        <f t="shared" si="3375"/>
        <v>0</v>
      </c>
      <c r="FU441" s="1058">
        <f t="shared" si="3376"/>
        <v>0</v>
      </c>
      <c r="FV441" s="1058">
        <f t="shared" si="3377"/>
        <v>0</v>
      </c>
      <c r="FW441" s="1058">
        <f t="shared" si="3378"/>
        <v>0</v>
      </c>
      <c r="FX441" s="1058">
        <f t="shared" si="3379"/>
        <v>0</v>
      </c>
      <c r="FY441" s="1058">
        <f t="shared" si="3380"/>
        <v>0</v>
      </c>
      <c r="FZ441" s="1058">
        <f t="shared" si="3381"/>
        <v>0</v>
      </c>
      <c r="GA441" s="1058">
        <f t="shared" si="3382"/>
        <v>0</v>
      </c>
      <c r="GB441" s="1058">
        <f t="shared" si="3383"/>
        <v>0</v>
      </c>
      <c r="GC441" s="1058">
        <f t="shared" si="3384"/>
        <v>0</v>
      </c>
      <c r="GE441" s="1058">
        <v>0</v>
      </c>
      <c r="GF441" s="1058">
        <v>0</v>
      </c>
      <c r="GG441" s="424"/>
      <c r="GH441" s="424"/>
      <c r="GI441" s="424"/>
      <c r="GJ441" s="424"/>
      <c r="GL441" s="559"/>
      <c r="GM441" s="559"/>
      <c r="GN441" s="9"/>
      <c r="GO441" s="17"/>
      <c r="GP441" s="17"/>
      <c r="GQ441" s="406"/>
      <c r="GR441" s="406"/>
    </row>
    <row r="442" spans="1:200" ht="24.95" customHeight="1" x14ac:dyDescent="0.45">
      <c r="A442" s="424"/>
      <c r="B442" s="957"/>
      <c r="C442" s="958"/>
      <c r="D442" s="867"/>
      <c r="E442" s="612"/>
      <c r="F442" s="612"/>
      <c r="G442" s="606"/>
      <c r="H442" s="606"/>
      <c r="I442" s="606"/>
      <c r="J442" s="747"/>
      <c r="K442" s="606"/>
      <c r="L442" s="71"/>
      <c r="M442" s="608"/>
      <c r="N442" s="70"/>
      <c r="O442" s="852"/>
      <c r="P442" s="866"/>
      <c r="Q442" s="852"/>
      <c r="R442" s="866"/>
      <c r="S442" s="852"/>
      <c r="T442" s="866"/>
      <c r="U442" s="867"/>
      <c r="V442" s="866"/>
      <c r="W442" s="867"/>
      <c r="X442" s="852"/>
      <c r="Y442" s="852"/>
      <c r="Z442" s="866"/>
      <c r="AA442" s="867"/>
      <c r="AB442" s="866"/>
      <c r="AC442" s="852"/>
      <c r="AD442" s="866"/>
      <c r="AE442" s="855"/>
      <c r="AF442" s="866"/>
      <c r="AG442" s="867"/>
      <c r="AH442" s="866"/>
      <c r="AI442" s="867"/>
      <c r="AJ442" s="866"/>
      <c r="AK442" s="867"/>
      <c r="AL442" s="866"/>
      <c r="AM442" s="852"/>
      <c r="AN442" s="866"/>
      <c r="AO442" s="867"/>
      <c r="AP442" s="866"/>
      <c r="AQ442" s="852"/>
      <c r="AR442" s="866"/>
      <c r="AS442" s="852"/>
      <c r="AT442" s="866"/>
      <c r="AU442" s="867"/>
      <c r="AV442" s="866"/>
      <c r="AW442" s="867"/>
      <c r="AX442" s="866"/>
      <c r="AY442" s="867"/>
      <c r="AZ442" s="866"/>
      <c r="BA442" s="867"/>
      <c r="BB442" s="866"/>
      <c r="BC442" s="867"/>
      <c r="BD442" s="866"/>
      <c r="BE442" s="867"/>
      <c r="BF442" s="867"/>
      <c r="BG442" s="867"/>
      <c r="BH442" s="84"/>
      <c r="BI442" s="424"/>
      <c r="BJ442" s="424"/>
      <c r="BK442" s="424"/>
      <c r="BL442" s="424"/>
      <c r="BM442" s="424"/>
      <c r="BN442" s="957"/>
      <c r="BO442" s="958"/>
      <c r="BP442" s="867"/>
      <c r="BQ442" s="612"/>
      <c r="BR442" s="612"/>
      <c r="BS442" s="606"/>
      <c r="BT442" s="606"/>
      <c r="BU442" s="606"/>
      <c r="BV442" s="747"/>
      <c r="BW442" s="749"/>
      <c r="BX442" s="71"/>
      <c r="BY442" s="608"/>
      <c r="BZ442" s="70"/>
      <c r="CA442" s="767"/>
      <c r="CB442" s="796"/>
      <c r="CC442" s="767"/>
      <c r="CD442" s="796"/>
      <c r="CE442" s="767"/>
      <c r="CF442" s="780"/>
      <c r="CG442" s="612"/>
      <c r="CH442" s="780"/>
      <c r="CI442" s="612"/>
      <c r="CJ442" s="612"/>
      <c r="CK442" s="767"/>
      <c r="CL442" s="780"/>
      <c r="CM442" s="612"/>
      <c r="CN442" s="780"/>
      <c r="CO442" s="767"/>
      <c r="CP442" s="780"/>
      <c r="CQ442" s="770"/>
      <c r="CR442" s="780"/>
      <c r="CS442" s="612"/>
      <c r="CT442" s="780"/>
      <c r="CU442" s="612"/>
      <c r="CV442" s="780"/>
      <c r="CW442" s="612"/>
      <c r="CX442" s="780"/>
      <c r="CY442" s="767"/>
      <c r="CZ442" s="780"/>
      <c r="DA442" s="612"/>
      <c r="DB442" s="780"/>
      <c r="DC442" s="767"/>
      <c r="DD442" s="780"/>
      <c r="DE442" s="612"/>
      <c r="DF442" s="780"/>
      <c r="DG442" s="612"/>
      <c r="DH442" s="780"/>
      <c r="DI442" s="612"/>
      <c r="DJ442" s="780"/>
      <c r="DK442" s="612"/>
      <c r="DL442" s="780"/>
      <c r="DM442" s="612"/>
      <c r="DN442" s="780"/>
      <c r="DO442" s="612"/>
      <c r="DP442" s="780"/>
      <c r="DQ442" s="612"/>
      <c r="DR442" s="612"/>
      <c r="DS442" s="612"/>
      <c r="DT442" s="84"/>
      <c r="DU442" s="424"/>
      <c r="DV442" s="424"/>
      <c r="DW442" s="424"/>
      <c r="DX442" s="424"/>
      <c r="DY442" s="424"/>
      <c r="DZ442" s="971"/>
      <c r="EA442" s="972"/>
      <c r="EB442" s="611"/>
      <c r="EC442" s="424"/>
      <c r="ED442" s="424"/>
      <c r="EE442" s="424"/>
      <c r="EF442" s="424"/>
      <c r="EG442" s="424"/>
      <c r="EH442" s="424"/>
      <c r="EI442" s="424"/>
      <c r="EJ442" s="429">
        <f t="shared" si="3339"/>
        <v>0</v>
      </c>
      <c r="EK442" s="429">
        <f t="shared" si="3340"/>
        <v>0</v>
      </c>
      <c r="EL442" s="429">
        <f t="shared" si="3341"/>
        <v>0</v>
      </c>
      <c r="EM442" s="1058">
        <f t="shared" si="3342"/>
        <v>0</v>
      </c>
      <c r="EN442" s="1058">
        <f t="shared" si="3343"/>
        <v>0</v>
      </c>
      <c r="EO442" s="1058">
        <f t="shared" si="3344"/>
        <v>0</v>
      </c>
      <c r="EP442" s="1058">
        <f t="shared" si="3345"/>
        <v>0</v>
      </c>
      <c r="EQ442" s="1058">
        <f t="shared" si="3346"/>
        <v>0</v>
      </c>
      <c r="ER442" s="1058">
        <f t="shared" si="3347"/>
        <v>0</v>
      </c>
      <c r="ES442" s="1058">
        <f t="shared" si="3348"/>
        <v>0</v>
      </c>
      <c r="ET442" s="1058">
        <f t="shared" si="3349"/>
        <v>0</v>
      </c>
      <c r="EU442" s="1058">
        <f t="shared" si="3350"/>
        <v>0</v>
      </c>
      <c r="EV442" s="1058">
        <f t="shared" si="3351"/>
        <v>0</v>
      </c>
      <c r="EW442" s="1058">
        <f t="shared" si="3352"/>
        <v>0</v>
      </c>
      <c r="EX442" s="1058">
        <f t="shared" si="3353"/>
        <v>0</v>
      </c>
      <c r="EY442" s="1058">
        <f t="shared" si="3354"/>
        <v>0</v>
      </c>
      <c r="EZ442" s="1058">
        <f t="shared" si="3355"/>
        <v>0</v>
      </c>
      <c r="FA442" s="1058">
        <f t="shared" si="3356"/>
        <v>0</v>
      </c>
      <c r="FB442" s="1058">
        <f t="shared" si="3357"/>
        <v>0</v>
      </c>
      <c r="FC442" s="1058">
        <f t="shared" si="3358"/>
        <v>0</v>
      </c>
      <c r="FD442" s="1058">
        <f t="shared" si="3359"/>
        <v>0</v>
      </c>
      <c r="FE442" s="1058">
        <f t="shared" si="3360"/>
        <v>0</v>
      </c>
      <c r="FF442" s="1058">
        <f t="shared" si="3361"/>
        <v>0</v>
      </c>
      <c r="FG442" s="1058">
        <f t="shared" si="3362"/>
        <v>0</v>
      </c>
      <c r="FH442" s="1058">
        <f t="shared" si="3363"/>
        <v>0</v>
      </c>
      <c r="FI442" s="1058">
        <f t="shared" si="3364"/>
        <v>0</v>
      </c>
      <c r="FJ442" s="1058">
        <f t="shared" si="3365"/>
        <v>0</v>
      </c>
      <c r="FK442" s="1058">
        <f t="shared" si="3366"/>
        <v>0</v>
      </c>
      <c r="FL442" s="1058">
        <f t="shared" si="3367"/>
        <v>0</v>
      </c>
      <c r="FM442" s="1058">
        <f t="shared" si="3368"/>
        <v>0</v>
      </c>
      <c r="FN442" s="1058">
        <f t="shared" si="3369"/>
        <v>0</v>
      </c>
      <c r="FO442" s="1059">
        <f t="shared" si="3370"/>
        <v>0</v>
      </c>
      <c r="FP442" s="1058">
        <f t="shared" si="3371"/>
        <v>0</v>
      </c>
      <c r="FQ442" s="1058">
        <f t="shared" si="3372"/>
        <v>0</v>
      </c>
      <c r="FR442" s="1058">
        <f t="shared" si="3373"/>
        <v>0</v>
      </c>
      <c r="FS442" s="1058">
        <f t="shared" si="3374"/>
        <v>0</v>
      </c>
      <c r="FT442" s="1058">
        <f t="shared" si="3375"/>
        <v>0</v>
      </c>
      <c r="FU442" s="1058">
        <f t="shared" si="3376"/>
        <v>0</v>
      </c>
      <c r="FV442" s="1058">
        <f t="shared" si="3377"/>
        <v>0</v>
      </c>
      <c r="FW442" s="1058">
        <f t="shared" si="3378"/>
        <v>0</v>
      </c>
      <c r="FX442" s="1058">
        <f t="shared" si="3379"/>
        <v>0</v>
      </c>
      <c r="FY442" s="1058">
        <f t="shared" si="3380"/>
        <v>0</v>
      </c>
      <c r="FZ442" s="1058">
        <f t="shared" si="3381"/>
        <v>0</v>
      </c>
      <c r="GA442" s="1058">
        <f t="shared" si="3382"/>
        <v>0</v>
      </c>
      <c r="GB442" s="1058">
        <f t="shared" si="3383"/>
        <v>0</v>
      </c>
      <c r="GC442" s="1058">
        <f t="shared" si="3384"/>
        <v>0</v>
      </c>
      <c r="GE442" s="1058">
        <v>0</v>
      </c>
      <c r="GF442" s="1058">
        <v>0</v>
      </c>
      <c r="GG442" s="424"/>
      <c r="GH442" s="424"/>
      <c r="GI442" s="424"/>
      <c r="GJ442" s="424"/>
      <c r="GL442" s="559"/>
      <c r="GM442" s="559"/>
      <c r="GN442" s="9"/>
      <c r="GO442" s="17"/>
      <c r="GP442" s="17"/>
      <c r="GQ442" s="406"/>
      <c r="GR442" s="406"/>
    </row>
    <row r="443" spans="1:200" ht="24.95" customHeight="1" x14ac:dyDescent="0.45">
      <c r="A443" s="424"/>
      <c r="B443" s="957"/>
      <c r="C443" s="958"/>
      <c r="D443" s="867"/>
      <c r="E443" s="612"/>
      <c r="F443" s="612"/>
      <c r="G443" s="606"/>
      <c r="H443" s="606"/>
      <c r="I443" s="606"/>
      <c r="J443" s="747"/>
      <c r="K443" s="606"/>
      <c r="L443" s="71"/>
      <c r="M443" s="608"/>
      <c r="N443" s="70"/>
      <c r="O443" s="852"/>
      <c r="P443" s="866"/>
      <c r="Q443" s="852"/>
      <c r="R443" s="866"/>
      <c r="S443" s="852"/>
      <c r="T443" s="866"/>
      <c r="U443" s="867"/>
      <c r="V443" s="866"/>
      <c r="W443" s="867"/>
      <c r="X443" s="852"/>
      <c r="Y443" s="852"/>
      <c r="Z443" s="866"/>
      <c r="AA443" s="867"/>
      <c r="AB443" s="866"/>
      <c r="AC443" s="852"/>
      <c r="AD443" s="866"/>
      <c r="AE443" s="855"/>
      <c r="AF443" s="866"/>
      <c r="AG443" s="867"/>
      <c r="AH443" s="866"/>
      <c r="AI443" s="867"/>
      <c r="AJ443" s="866"/>
      <c r="AK443" s="867"/>
      <c r="AL443" s="866"/>
      <c r="AM443" s="852"/>
      <c r="AN443" s="866"/>
      <c r="AO443" s="867"/>
      <c r="AP443" s="866"/>
      <c r="AQ443" s="852"/>
      <c r="AR443" s="866"/>
      <c r="AS443" s="852"/>
      <c r="AT443" s="866"/>
      <c r="AU443" s="867"/>
      <c r="AV443" s="866"/>
      <c r="AW443" s="867"/>
      <c r="AX443" s="866"/>
      <c r="AY443" s="867"/>
      <c r="AZ443" s="866"/>
      <c r="BA443" s="867"/>
      <c r="BB443" s="866"/>
      <c r="BC443" s="867"/>
      <c r="BD443" s="866"/>
      <c r="BE443" s="867"/>
      <c r="BF443" s="867"/>
      <c r="BG443" s="867"/>
      <c r="BH443" s="84"/>
      <c r="BI443" s="424"/>
      <c r="BJ443" s="424"/>
      <c r="BK443" s="424"/>
      <c r="BL443" s="424"/>
      <c r="BM443" s="424"/>
      <c r="BN443" s="957"/>
      <c r="BO443" s="958"/>
      <c r="BP443" s="867"/>
      <c r="BQ443" s="612"/>
      <c r="BR443" s="612"/>
      <c r="BS443" s="606"/>
      <c r="BT443" s="606"/>
      <c r="BU443" s="606"/>
      <c r="BV443" s="747"/>
      <c r="BW443" s="749"/>
      <c r="BX443" s="71"/>
      <c r="BY443" s="608"/>
      <c r="BZ443" s="70"/>
      <c r="CA443" s="767"/>
      <c r="CB443" s="796"/>
      <c r="CC443" s="767"/>
      <c r="CD443" s="796"/>
      <c r="CE443" s="767"/>
      <c r="CF443" s="780"/>
      <c r="CG443" s="612"/>
      <c r="CH443" s="780"/>
      <c r="CI443" s="612"/>
      <c r="CJ443" s="612"/>
      <c r="CK443" s="767"/>
      <c r="CL443" s="780"/>
      <c r="CM443" s="612"/>
      <c r="CN443" s="780"/>
      <c r="CO443" s="767"/>
      <c r="CP443" s="780"/>
      <c r="CQ443" s="770"/>
      <c r="CR443" s="780"/>
      <c r="CS443" s="612"/>
      <c r="CT443" s="780"/>
      <c r="CU443" s="612"/>
      <c r="CV443" s="780"/>
      <c r="CW443" s="612"/>
      <c r="CX443" s="780"/>
      <c r="CY443" s="767"/>
      <c r="CZ443" s="780"/>
      <c r="DA443" s="612"/>
      <c r="DB443" s="780"/>
      <c r="DC443" s="767"/>
      <c r="DD443" s="780"/>
      <c r="DE443" s="612"/>
      <c r="DF443" s="780"/>
      <c r="DG443" s="612"/>
      <c r="DH443" s="780"/>
      <c r="DI443" s="612"/>
      <c r="DJ443" s="780"/>
      <c r="DK443" s="612"/>
      <c r="DL443" s="780"/>
      <c r="DM443" s="612"/>
      <c r="DN443" s="780"/>
      <c r="DO443" s="612"/>
      <c r="DP443" s="780"/>
      <c r="DQ443" s="612"/>
      <c r="DR443" s="612"/>
      <c r="DS443" s="612"/>
      <c r="DT443" s="84"/>
      <c r="DU443" s="424"/>
      <c r="DV443" s="424"/>
      <c r="DW443" s="424"/>
      <c r="DX443" s="424"/>
      <c r="DY443" s="424"/>
      <c r="DZ443" s="971"/>
      <c r="EA443" s="972"/>
      <c r="EB443" s="611"/>
      <c r="EC443" s="424"/>
      <c r="ED443" s="424"/>
      <c r="EE443" s="424"/>
      <c r="EF443" s="424"/>
      <c r="EG443" s="424"/>
      <c r="EH443" s="424"/>
      <c r="EI443" s="424"/>
      <c r="EJ443" s="429">
        <f t="shared" si="3339"/>
        <v>0</v>
      </c>
      <c r="EK443" s="429">
        <f t="shared" si="3340"/>
        <v>0</v>
      </c>
      <c r="EL443" s="429">
        <f t="shared" si="3341"/>
        <v>0</v>
      </c>
      <c r="EM443" s="1058">
        <f t="shared" si="3342"/>
        <v>0</v>
      </c>
      <c r="EN443" s="1058">
        <f t="shared" si="3343"/>
        <v>0</v>
      </c>
      <c r="EO443" s="1058">
        <f t="shared" si="3344"/>
        <v>0</v>
      </c>
      <c r="EP443" s="1058">
        <f t="shared" si="3345"/>
        <v>0</v>
      </c>
      <c r="EQ443" s="1058">
        <f t="shared" si="3346"/>
        <v>0</v>
      </c>
      <c r="ER443" s="1058">
        <f t="shared" si="3347"/>
        <v>0</v>
      </c>
      <c r="ES443" s="1058">
        <f t="shared" si="3348"/>
        <v>0</v>
      </c>
      <c r="ET443" s="1058">
        <f t="shared" si="3349"/>
        <v>0</v>
      </c>
      <c r="EU443" s="1058">
        <f t="shared" si="3350"/>
        <v>0</v>
      </c>
      <c r="EV443" s="1058">
        <f t="shared" si="3351"/>
        <v>0</v>
      </c>
      <c r="EW443" s="1058">
        <f t="shared" si="3352"/>
        <v>0</v>
      </c>
      <c r="EX443" s="1058">
        <f t="shared" si="3353"/>
        <v>0</v>
      </c>
      <c r="EY443" s="1058">
        <f t="shared" si="3354"/>
        <v>0</v>
      </c>
      <c r="EZ443" s="1058">
        <f t="shared" si="3355"/>
        <v>0</v>
      </c>
      <c r="FA443" s="1058">
        <f t="shared" si="3356"/>
        <v>0</v>
      </c>
      <c r="FB443" s="1058">
        <f t="shared" si="3357"/>
        <v>0</v>
      </c>
      <c r="FC443" s="1058">
        <f t="shared" si="3358"/>
        <v>0</v>
      </c>
      <c r="FD443" s="1058">
        <f t="shared" si="3359"/>
        <v>0</v>
      </c>
      <c r="FE443" s="1058">
        <f t="shared" si="3360"/>
        <v>0</v>
      </c>
      <c r="FF443" s="1058">
        <f t="shared" si="3361"/>
        <v>0</v>
      </c>
      <c r="FG443" s="1058">
        <f t="shared" si="3362"/>
        <v>0</v>
      </c>
      <c r="FH443" s="1058">
        <f t="shared" si="3363"/>
        <v>0</v>
      </c>
      <c r="FI443" s="1058">
        <f t="shared" si="3364"/>
        <v>0</v>
      </c>
      <c r="FJ443" s="1058">
        <f t="shared" si="3365"/>
        <v>0</v>
      </c>
      <c r="FK443" s="1058">
        <f t="shared" si="3366"/>
        <v>0</v>
      </c>
      <c r="FL443" s="1058">
        <f t="shared" si="3367"/>
        <v>0</v>
      </c>
      <c r="FM443" s="1058">
        <f t="shared" si="3368"/>
        <v>0</v>
      </c>
      <c r="FN443" s="1058">
        <f t="shared" si="3369"/>
        <v>0</v>
      </c>
      <c r="FO443" s="1059">
        <f t="shared" si="3370"/>
        <v>0</v>
      </c>
      <c r="FP443" s="1058">
        <f t="shared" si="3371"/>
        <v>0</v>
      </c>
      <c r="FQ443" s="1058">
        <f t="shared" si="3372"/>
        <v>0</v>
      </c>
      <c r="FR443" s="1058">
        <f t="shared" si="3373"/>
        <v>0</v>
      </c>
      <c r="FS443" s="1058">
        <f t="shared" si="3374"/>
        <v>0</v>
      </c>
      <c r="FT443" s="1058">
        <f t="shared" si="3375"/>
        <v>0</v>
      </c>
      <c r="FU443" s="1058">
        <f t="shared" si="3376"/>
        <v>0</v>
      </c>
      <c r="FV443" s="1058">
        <f t="shared" si="3377"/>
        <v>0</v>
      </c>
      <c r="FW443" s="1058">
        <f t="shared" si="3378"/>
        <v>0</v>
      </c>
      <c r="FX443" s="1058">
        <f t="shared" si="3379"/>
        <v>0</v>
      </c>
      <c r="FY443" s="1058">
        <f t="shared" si="3380"/>
        <v>0</v>
      </c>
      <c r="FZ443" s="1058">
        <f t="shared" si="3381"/>
        <v>0</v>
      </c>
      <c r="GA443" s="1058">
        <f t="shared" si="3382"/>
        <v>0</v>
      </c>
      <c r="GB443" s="1058">
        <f t="shared" si="3383"/>
        <v>0</v>
      </c>
      <c r="GC443" s="1058">
        <f t="shared" si="3384"/>
        <v>0</v>
      </c>
      <c r="GE443" s="1058">
        <v>0</v>
      </c>
      <c r="GF443" s="1058">
        <v>0</v>
      </c>
      <c r="GG443" s="424"/>
      <c r="GH443" s="424"/>
      <c r="GI443" s="424"/>
      <c r="GJ443" s="424"/>
      <c r="GL443" s="559"/>
      <c r="GM443" s="559"/>
      <c r="GN443" s="9"/>
      <c r="GO443" s="17"/>
      <c r="GP443" s="17"/>
      <c r="GQ443" s="406"/>
      <c r="GR443" s="406"/>
    </row>
    <row r="444" spans="1:200" ht="24.95" customHeight="1" x14ac:dyDescent="0.45">
      <c r="A444" s="424">
        <v>31</v>
      </c>
      <c r="B444" s="974" t="s">
        <v>680</v>
      </c>
      <c r="C444" s="975" t="s">
        <v>650</v>
      </c>
      <c r="D444" s="927">
        <v>0.5</v>
      </c>
      <c r="E444" s="424"/>
      <c r="F444" s="424"/>
      <c r="G444" s="424"/>
      <c r="H444" s="424"/>
      <c r="I444" s="424"/>
      <c r="J444" s="541"/>
      <c r="K444" s="424"/>
      <c r="L444" s="425">
        <f t="shared" ref="L444:N444" si="3929">SUM(L445:L456)</f>
        <v>50</v>
      </c>
      <c r="M444" s="425">
        <f t="shared" si="3929"/>
        <v>50</v>
      </c>
      <c r="N444" s="425">
        <f t="shared" si="3929"/>
        <v>24</v>
      </c>
      <c r="O444" s="765">
        <f>SUM(O445:O456)</f>
        <v>24</v>
      </c>
      <c r="P444" s="766">
        <f t="shared" ref="P444" si="3930">SUM(P445:P456)</f>
        <v>10</v>
      </c>
      <c r="Q444" s="765">
        <f t="shared" ref="Q444" si="3931">SUM(Q445:Q456)</f>
        <v>30</v>
      </c>
      <c r="R444" s="766">
        <f t="shared" ref="R444" si="3932">SUM(R445:R456)</f>
        <v>16</v>
      </c>
      <c r="S444" s="765">
        <f t="shared" ref="S444" si="3933">SUM(S445:S456)</f>
        <v>48</v>
      </c>
      <c r="T444" s="766">
        <f t="shared" ref="T444" si="3934">SUM(T445:T456)</f>
        <v>0</v>
      </c>
      <c r="U444" s="766">
        <f t="shared" ref="U444" si="3935">SUM(U445:U456)</f>
        <v>0</v>
      </c>
      <c r="V444" s="766">
        <f t="shared" ref="V444" si="3936">SUM(V445:V456)</f>
        <v>0</v>
      </c>
      <c r="W444" s="766">
        <f t="shared" ref="W444" si="3937">SUM(W445:W456)</f>
        <v>0</v>
      </c>
      <c r="X444" s="765">
        <f t="shared" ref="X444" si="3938">SUM(X445:X456)</f>
        <v>6</v>
      </c>
      <c r="Y444" s="765">
        <f t="shared" ref="Y444" si="3939">SUM(Y445:Y456)</f>
        <v>7.5</v>
      </c>
      <c r="Z444" s="766">
        <f t="shared" ref="Z444" si="3940">SUM(Z445:Z456)</f>
        <v>0</v>
      </c>
      <c r="AA444" s="766">
        <f t="shared" ref="AA444" si="3941">SUM(AA445:AA456)</f>
        <v>0</v>
      </c>
      <c r="AB444" s="766">
        <f t="shared" ref="AB444" si="3942">SUM(AB445:AB456)</f>
        <v>0</v>
      </c>
      <c r="AC444" s="765">
        <f t="shared" ref="AC444" si="3943">SUM(AC445:AC456)</f>
        <v>0</v>
      </c>
      <c r="AD444" s="766">
        <f t="shared" ref="AD444" si="3944">SUM(AD445:AD456)</f>
        <v>0</v>
      </c>
      <c r="AE444" s="765">
        <f t="shared" ref="AE444" si="3945">SUM(AE445:AE456)</f>
        <v>0</v>
      </c>
      <c r="AF444" s="766">
        <f t="shared" ref="AF444" si="3946">SUM(AF445:AF456)</f>
        <v>1</v>
      </c>
      <c r="AG444" s="766">
        <f t="shared" ref="AG444" si="3947">SUM(AG445:AG456)</f>
        <v>207</v>
      </c>
      <c r="AH444" s="766">
        <f t="shared" ref="AH444" si="3948">SUM(AH445:AH456)</f>
        <v>0</v>
      </c>
      <c r="AI444" s="766">
        <f t="shared" ref="AI444" si="3949">SUM(AI445:AI456)</f>
        <v>0</v>
      </c>
      <c r="AJ444" s="766">
        <f t="shared" ref="AJ444" si="3950">SUM(AJ445:AJ456)</f>
        <v>0</v>
      </c>
      <c r="AK444" s="766">
        <f t="shared" ref="AK444" si="3951">SUM(AK445:AK456)</f>
        <v>0</v>
      </c>
      <c r="AL444" s="766">
        <f t="shared" ref="AL444" si="3952">SUM(AL445:AL456)</f>
        <v>0</v>
      </c>
      <c r="AM444" s="765">
        <f t="shared" ref="AM444" si="3953">SUM(AM445:AM456)</f>
        <v>0</v>
      </c>
      <c r="AN444" s="766">
        <f t="shared" ref="AN444" si="3954">SUM(AN445:AN456)</f>
        <v>0</v>
      </c>
      <c r="AO444" s="766">
        <f t="shared" ref="AO444" si="3955">SUM(AO445:AO456)</f>
        <v>0</v>
      </c>
      <c r="AP444" s="766">
        <f t="shared" ref="AP444" si="3956">SUM(AP445:AP456)</f>
        <v>0</v>
      </c>
      <c r="AQ444" s="765">
        <f t="shared" ref="AQ444" si="3957">SUM(AQ445:AQ456)</f>
        <v>0</v>
      </c>
      <c r="AR444" s="766">
        <f t="shared" ref="AR444" si="3958">SUM(AR445:AR456)</f>
        <v>0</v>
      </c>
      <c r="AS444" s="765">
        <f t="shared" ref="AS444" si="3959">SUM(AS445:AS456)</f>
        <v>0</v>
      </c>
      <c r="AT444" s="766">
        <f t="shared" ref="AT444" si="3960">SUM(AT445:AT456)</f>
        <v>0</v>
      </c>
      <c r="AU444" s="766">
        <f t="shared" ref="AU444" si="3961">SUM(AU445:AU456)</f>
        <v>0</v>
      </c>
      <c r="AV444" s="766">
        <f t="shared" ref="AV444" si="3962">SUM(AV445:AV456)</f>
        <v>0</v>
      </c>
      <c r="AW444" s="766">
        <f t="shared" ref="AW444" si="3963">SUM(AW445:AW456)</f>
        <v>0</v>
      </c>
      <c r="AX444" s="766">
        <f t="shared" ref="AX444" si="3964">SUM(AX445:AX456)</f>
        <v>1</v>
      </c>
      <c r="AY444" s="766">
        <f t="shared" ref="AY444" si="3965">SUM(AY445:AY456)</f>
        <v>23</v>
      </c>
      <c r="AZ444" s="766">
        <f t="shared" ref="AZ444" si="3966">SUM(AZ445:AZ456)</f>
        <v>0</v>
      </c>
      <c r="BA444" s="766">
        <f t="shared" ref="BA444" si="3967">SUM(BA445:BA456)</f>
        <v>0</v>
      </c>
      <c r="BB444" s="766">
        <f t="shared" ref="BB444" si="3968">SUM(BB445:BB456)</f>
        <v>0</v>
      </c>
      <c r="BC444" s="766">
        <f t="shared" ref="BC444" si="3969">SUM(BC445:BC456)</f>
        <v>0</v>
      </c>
      <c r="BD444" s="766">
        <f t="shared" ref="BD444" si="3970">SUM(BD445:BD456)</f>
        <v>0</v>
      </c>
      <c r="BE444" s="766">
        <f t="shared" ref="BE444" si="3971">SUM(BE445:BE456)</f>
        <v>0</v>
      </c>
      <c r="BF444" s="766">
        <f>SUM(BF445:BF456)</f>
        <v>345.5</v>
      </c>
      <c r="BG444" s="766">
        <f>SUM(BG445:BG456)</f>
        <v>131</v>
      </c>
      <c r="BH444" s="425"/>
      <c r="BI444" s="424"/>
      <c r="BJ444" s="49"/>
      <c r="BK444" s="49"/>
      <c r="BL444" s="49"/>
      <c r="BM444" s="424">
        <v>31</v>
      </c>
      <c r="BN444" s="974" t="s">
        <v>680</v>
      </c>
      <c r="BO444" s="975" t="s">
        <v>650</v>
      </c>
      <c r="BP444" s="927">
        <v>0.5</v>
      </c>
      <c r="BQ444" s="424"/>
      <c r="BR444" s="424"/>
      <c r="BS444" s="424"/>
      <c r="BT444" s="424"/>
      <c r="BU444" s="424"/>
      <c r="BV444" s="541"/>
      <c r="BW444" s="541"/>
      <c r="BX444" s="425">
        <f t="shared" ref="BX444:BZ444" si="3972">SUM(BX445:BX456)</f>
        <v>42</v>
      </c>
      <c r="BY444" s="425">
        <f t="shared" si="3972"/>
        <v>42</v>
      </c>
      <c r="BZ444" s="425">
        <f t="shared" si="3972"/>
        <v>12</v>
      </c>
      <c r="CA444" s="765">
        <f>SUM(CA445:CA456)</f>
        <v>12</v>
      </c>
      <c r="CB444" s="765">
        <f t="shared" ref="CB444" si="3973">SUM(CB445:CB456)</f>
        <v>8</v>
      </c>
      <c r="CC444" s="765">
        <f t="shared" ref="CC444" si="3974">SUM(CC445:CC456)</f>
        <v>8</v>
      </c>
      <c r="CD444" s="765">
        <f t="shared" ref="CD444" si="3975">SUM(CD445:CD456)</f>
        <v>22</v>
      </c>
      <c r="CE444" s="765">
        <f t="shared" ref="CE444" si="3976">SUM(CE445:CE456)</f>
        <v>22</v>
      </c>
      <c r="CF444" s="766">
        <f t="shared" ref="CF444" si="3977">SUM(CF445:CF456)</f>
        <v>0</v>
      </c>
      <c r="CG444" s="766">
        <f t="shared" ref="CG444" si="3978">SUM(CG445:CG456)</f>
        <v>0</v>
      </c>
      <c r="CH444" s="766">
        <f t="shared" ref="CH444" si="3979">SUM(CH445:CH456)</f>
        <v>0</v>
      </c>
      <c r="CI444" s="766">
        <f t="shared" ref="CI444" si="3980">SUM(CI445:CI456)</f>
        <v>0</v>
      </c>
      <c r="CJ444" s="766">
        <f t="shared" ref="CJ444" si="3981">SUM(CJ445:CJ456)</f>
        <v>0</v>
      </c>
      <c r="CK444" s="765">
        <f t="shared" ref="CK444" si="3982">SUM(CK445:CK456)</f>
        <v>2.1</v>
      </c>
      <c r="CL444" s="766">
        <f t="shared" ref="CL444" si="3983">SUM(CL445:CL456)</f>
        <v>0</v>
      </c>
      <c r="CM444" s="766">
        <f t="shared" ref="CM444" si="3984">SUM(CM445:CM456)</f>
        <v>0</v>
      </c>
      <c r="CN444" s="766">
        <f t="shared" ref="CN444" si="3985">SUM(CN445:CN456)</f>
        <v>0</v>
      </c>
      <c r="CO444" s="765">
        <f t="shared" ref="CO444" si="3986">SUM(CO445:CO456)</f>
        <v>0</v>
      </c>
      <c r="CP444" s="766">
        <f t="shared" ref="CP444" si="3987">SUM(CP445:CP456)</f>
        <v>0</v>
      </c>
      <c r="CQ444" s="765">
        <f t="shared" ref="CQ444" si="3988">SUM(CQ445:CQ456)</f>
        <v>0</v>
      </c>
      <c r="CR444" s="766">
        <f t="shared" ref="CR444" si="3989">SUM(CR445:CR456)</f>
        <v>0</v>
      </c>
      <c r="CS444" s="766">
        <f t="shared" ref="CS444" si="3990">SUM(CS445:CS456)</f>
        <v>0</v>
      </c>
      <c r="CT444" s="766">
        <f t="shared" ref="CT444" si="3991">SUM(CT445:CT456)</f>
        <v>0</v>
      </c>
      <c r="CU444" s="766">
        <f t="shared" ref="CU444" si="3992">SUM(CU445:CU456)</f>
        <v>0</v>
      </c>
      <c r="CV444" s="766">
        <f t="shared" ref="CV444" si="3993">SUM(CV445:CV456)</f>
        <v>0</v>
      </c>
      <c r="CW444" s="766">
        <f t="shared" ref="CW444" si="3994">SUM(CW445:CW456)</f>
        <v>0</v>
      </c>
      <c r="CX444" s="766">
        <f t="shared" ref="CX444" si="3995">SUM(CX445:CX456)</f>
        <v>0</v>
      </c>
      <c r="CY444" s="765">
        <f t="shared" ref="CY444" si="3996">SUM(CY445:CY456)</f>
        <v>0</v>
      </c>
      <c r="CZ444" s="766">
        <f t="shared" ref="CZ444" si="3997">SUM(CZ445:CZ456)</f>
        <v>0</v>
      </c>
      <c r="DA444" s="766">
        <f t="shared" ref="DA444" si="3998">SUM(DA445:DA456)</f>
        <v>0</v>
      </c>
      <c r="DB444" s="766">
        <f t="shared" ref="DB444" si="3999">SUM(DB445:DB456)</f>
        <v>0</v>
      </c>
      <c r="DC444" s="765">
        <f t="shared" ref="DC444" si="4000">SUM(DC445:DC456)</f>
        <v>0</v>
      </c>
      <c r="DD444" s="766">
        <f t="shared" ref="DD444" si="4001">SUM(DD445:DD456)</f>
        <v>0</v>
      </c>
      <c r="DE444" s="766">
        <f>SUM(DE445:DE456)</f>
        <v>0</v>
      </c>
      <c r="DF444" s="766">
        <f t="shared" ref="DF444" si="4002">SUM(DF445:DF456)</f>
        <v>0</v>
      </c>
      <c r="DG444" s="766">
        <f t="shared" ref="DG444" si="4003">SUM(DG445:DG456)</f>
        <v>0</v>
      </c>
      <c r="DH444" s="766">
        <f t="shared" ref="DH444" si="4004">SUM(DH445:DH456)</f>
        <v>0</v>
      </c>
      <c r="DI444" s="766">
        <f t="shared" ref="DI444" si="4005">SUM(DI445:DI456)</f>
        <v>0</v>
      </c>
      <c r="DJ444" s="766">
        <f t="shared" ref="DJ444" si="4006">SUM(DJ445:DJ456)</f>
        <v>0</v>
      </c>
      <c r="DK444" s="766">
        <f t="shared" ref="DK444" si="4007">SUM(DK445:DK456)</f>
        <v>0</v>
      </c>
      <c r="DL444" s="766">
        <f t="shared" ref="DL444" si="4008">SUM(DL445:DL456)</f>
        <v>0</v>
      </c>
      <c r="DM444" s="766">
        <f t="shared" ref="DM444" si="4009">SUM(DM445:DM456)</f>
        <v>0</v>
      </c>
      <c r="DN444" s="766">
        <f t="shared" ref="DN444" si="4010">SUM(DN445:DN456)</f>
        <v>0</v>
      </c>
      <c r="DO444" s="766">
        <f>SUM(DO445:DO456)</f>
        <v>0</v>
      </c>
      <c r="DP444" s="766">
        <f t="shared" ref="DP444" si="4011">SUM(DP445:DP456)</f>
        <v>0</v>
      </c>
      <c r="DQ444" s="766">
        <f t="shared" ref="DQ444" si="4012">SUM(DQ445:DQ456)</f>
        <v>0</v>
      </c>
      <c r="DR444" s="766">
        <f>SUM(DR445:DR456)</f>
        <v>44.1</v>
      </c>
      <c r="DS444" s="766">
        <f>SUM(DS445:DS456)</f>
        <v>42</v>
      </c>
      <c r="DT444" s="425"/>
      <c r="DU444" s="424"/>
      <c r="DV444" s="424"/>
      <c r="DW444" s="424"/>
      <c r="DX444" s="424"/>
      <c r="DY444" s="424">
        <v>31</v>
      </c>
      <c r="DZ444" s="974" t="s">
        <v>680</v>
      </c>
      <c r="EA444" s="975" t="s">
        <v>650</v>
      </c>
      <c r="EB444" s="927">
        <v>0.5</v>
      </c>
      <c r="EC444" s="424"/>
      <c r="ED444" s="424"/>
      <c r="EE444" s="424"/>
      <c r="EF444" s="424"/>
      <c r="EG444" s="424"/>
      <c r="EH444" s="424"/>
      <c r="EI444" s="424"/>
      <c r="EJ444" s="429">
        <f t="shared" si="3339"/>
        <v>92</v>
      </c>
      <c r="EK444" s="429">
        <f t="shared" si="3340"/>
        <v>92</v>
      </c>
      <c r="EL444" s="429">
        <f t="shared" si="3341"/>
        <v>36</v>
      </c>
      <c r="EM444" s="1058">
        <f t="shared" si="3342"/>
        <v>36</v>
      </c>
      <c r="EN444" s="1058">
        <f t="shared" si="3343"/>
        <v>18</v>
      </c>
      <c r="EO444" s="1058">
        <f t="shared" si="3344"/>
        <v>38</v>
      </c>
      <c r="EP444" s="1058">
        <f t="shared" si="3345"/>
        <v>38</v>
      </c>
      <c r="EQ444" s="1058">
        <f t="shared" si="3346"/>
        <v>70</v>
      </c>
      <c r="ER444" s="1058">
        <f t="shared" si="3347"/>
        <v>0</v>
      </c>
      <c r="ES444" s="1058">
        <f t="shared" si="3348"/>
        <v>0</v>
      </c>
      <c r="ET444" s="1058">
        <f t="shared" si="3349"/>
        <v>0</v>
      </c>
      <c r="EU444" s="1058">
        <f t="shared" si="3350"/>
        <v>0</v>
      </c>
      <c r="EV444" s="1058">
        <f t="shared" si="3351"/>
        <v>6</v>
      </c>
      <c r="EW444" s="1058">
        <f t="shared" si="3352"/>
        <v>9.6</v>
      </c>
      <c r="EX444" s="1058">
        <f t="shared" si="3353"/>
        <v>0</v>
      </c>
      <c r="EY444" s="1058">
        <f t="shared" si="3354"/>
        <v>0</v>
      </c>
      <c r="EZ444" s="1058">
        <f t="shared" si="3355"/>
        <v>0</v>
      </c>
      <c r="FA444" s="1058">
        <f t="shared" si="3356"/>
        <v>0</v>
      </c>
      <c r="FB444" s="1058">
        <f t="shared" si="3357"/>
        <v>0</v>
      </c>
      <c r="FC444" s="1058">
        <f t="shared" si="3358"/>
        <v>0</v>
      </c>
      <c r="FD444" s="1058">
        <f t="shared" si="3359"/>
        <v>1</v>
      </c>
      <c r="FE444" s="1058">
        <f t="shared" si="3360"/>
        <v>207</v>
      </c>
      <c r="FF444" s="1058">
        <f t="shared" si="3361"/>
        <v>0</v>
      </c>
      <c r="FG444" s="1058">
        <f t="shared" si="3362"/>
        <v>0</v>
      </c>
      <c r="FH444" s="1058">
        <f t="shared" si="3363"/>
        <v>0</v>
      </c>
      <c r="FI444" s="1058">
        <f t="shared" si="3364"/>
        <v>0</v>
      </c>
      <c r="FJ444" s="1058">
        <f t="shared" si="3365"/>
        <v>0</v>
      </c>
      <c r="FK444" s="1058">
        <f t="shared" si="3366"/>
        <v>0</v>
      </c>
      <c r="FL444" s="1058">
        <f t="shared" si="3367"/>
        <v>0</v>
      </c>
      <c r="FM444" s="1058">
        <f t="shared" si="3368"/>
        <v>0</v>
      </c>
      <c r="FN444" s="1058">
        <f t="shared" si="3369"/>
        <v>0</v>
      </c>
      <c r="FO444" s="1059">
        <f t="shared" si="3370"/>
        <v>0</v>
      </c>
      <c r="FP444" s="1058">
        <f t="shared" si="3371"/>
        <v>0</v>
      </c>
      <c r="FQ444" s="1058">
        <f t="shared" si="3372"/>
        <v>0</v>
      </c>
      <c r="FR444" s="1058">
        <f t="shared" si="3373"/>
        <v>0</v>
      </c>
      <c r="FS444" s="1058">
        <f t="shared" si="3374"/>
        <v>0</v>
      </c>
      <c r="FT444" s="1058">
        <f t="shared" si="3375"/>
        <v>0</v>
      </c>
      <c r="FU444" s="1058">
        <f t="shared" si="3376"/>
        <v>0</v>
      </c>
      <c r="FV444" s="1058">
        <f t="shared" si="3377"/>
        <v>1</v>
      </c>
      <c r="FW444" s="1058">
        <f t="shared" si="3378"/>
        <v>23</v>
      </c>
      <c r="FX444" s="1058">
        <f t="shared" si="3379"/>
        <v>0</v>
      </c>
      <c r="FY444" s="1058">
        <f t="shared" si="3380"/>
        <v>0</v>
      </c>
      <c r="FZ444" s="1058">
        <f t="shared" si="3381"/>
        <v>0</v>
      </c>
      <c r="GA444" s="1058">
        <f t="shared" si="3382"/>
        <v>0</v>
      </c>
      <c r="GB444" s="1058">
        <f t="shared" si="3383"/>
        <v>0</v>
      </c>
      <c r="GC444" s="1058">
        <f t="shared" si="3384"/>
        <v>0</v>
      </c>
      <c r="GE444" s="1058">
        <v>389.6</v>
      </c>
      <c r="GF444" s="1058">
        <v>173</v>
      </c>
      <c r="GG444" s="424"/>
      <c r="GH444" s="424"/>
      <c r="GI444" s="424"/>
      <c r="GJ444" s="424"/>
      <c r="GL444" s="559">
        <v>300</v>
      </c>
      <c r="GM444" s="559">
        <v>150</v>
      </c>
      <c r="GN444" s="470" t="s">
        <v>680</v>
      </c>
      <c r="GO444" s="463" t="s">
        <v>650</v>
      </c>
      <c r="GP444" s="463">
        <v>0.5</v>
      </c>
      <c r="GQ444" s="406"/>
      <c r="GR444" s="406"/>
    </row>
    <row r="445" spans="1:200" ht="24.95" customHeight="1" x14ac:dyDescent="0.45">
      <c r="A445" s="424"/>
      <c r="B445" s="951" t="s">
        <v>148</v>
      </c>
      <c r="C445" s="952" t="s">
        <v>183</v>
      </c>
      <c r="D445" s="929" t="s">
        <v>24</v>
      </c>
      <c r="E445" s="593" t="s">
        <v>323</v>
      </c>
      <c r="F445" s="593" t="s">
        <v>125</v>
      </c>
      <c r="G445" s="593">
        <v>7</v>
      </c>
      <c r="H445" s="593">
        <v>69</v>
      </c>
      <c r="I445" s="593">
        <v>1</v>
      </c>
      <c r="J445" s="660">
        <v>3</v>
      </c>
      <c r="K445" s="593">
        <f t="shared" ref="K445" si="4013">SUM(J445)*2</f>
        <v>6</v>
      </c>
      <c r="L445" s="629">
        <v>50</v>
      </c>
      <c r="M445" s="594">
        <f t="shared" ref="M445" si="4014">SUM(N445+P445+R445+T445+V445)</f>
        <v>50</v>
      </c>
      <c r="N445" s="595">
        <v>24</v>
      </c>
      <c r="O445" s="852">
        <f t="shared" ref="O445" si="4015">SUM(N445)*I445</f>
        <v>24</v>
      </c>
      <c r="P445" s="853">
        <v>10</v>
      </c>
      <c r="Q445" s="852">
        <f t="shared" ref="Q445" si="4016">P445*J445</f>
        <v>30</v>
      </c>
      <c r="R445" s="853">
        <v>16</v>
      </c>
      <c r="S445" s="852">
        <f t="shared" ref="S445" si="4017">SUM(R445)*J445</f>
        <v>48</v>
      </c>
      <c r="T445" s="853"/>
      <c r="U445" s="854">
        <f t="shared" ref="U445" si="4018">SUM(T445)*K445</f>
        <v>0</v>
      </c>
      <c r="V445" s="853"/>
      <c r="W445" s="854">
        <f t="shared" ref="W445" si="4019">SUM(V445)*J445*5</f>
        <v>0</v>
      </c>
      <c r="X445" s="852">
        <f t="shared" ref="X445" si="4020">SUM(J445*AX445*2+K445*AZ445*2)</f>
        <v>6</v>
      </c>
      <c r="Y445" s="852">
        <f>L445*J445*0.05</f>
        <v>7.5</v>
      </c>
      <c r="Z445" s="853"/>
      <c r="AA445" s="854"/>
      <c r="AB445" s="853"/>
      <c r="AC445" s="852">
        <f t="shared" ref="AC445" si="4021">SUM(AB445)*3*H445/5</f>
        <v>0</v>
      </c>
      <c r="AD445" s="853"/>
      <c r="AE445" s="855">
        <f t="shared" ref="AE445" si="4022">SUM(AD445*H445*(30+4))</f>
        <v>0</v>
      </c>
      <c r="AF445" s="853">
        <v>1</v>
      </c>
      <c r="AG445" s="854">
        <f t="shared" ref="AG445" si="4023">SUM(AF445*H445*3)</f>
        <v>207</v>
      </c>
      <c r="AH445" s="854"/>
      <c r="AI445" s="854">
        <f t="shared" ref="AI445" si="4024">SUM(AH445*H445/3)</f>
        <v>0</v>
      </c>
      <c r="AJ445" s="853"/>
      <c r="AK445" s="854">
        <f t="shared" ref="AK445" si="4025">SUM(AJ445*H445*2/3)</f>
        <v>0</v>
      </c>
      <c r="AL445" s="853"/>
      <c r="AM445" s="852">
        <f t="shared" ref="AM445" si="4026">SUM(AL445*H445*1)</f>
        <v>0</v>
      </c>
      <c r="AN445" s="853"/>
      <c r="AO445" s="854">
        <f t="shared" ref="AO445" si="4027">SUM(AN445*J445*2)</f>
        <v>0</v>
      </c>
      <c r="AP445" s="853"/>
      <c r="AQ445" s="852">
        <f t="shared" ref="AQ445" si="4028">SUM(AP445*H445*2)</f>
        <v>0</v>
      </c>
      <c r="AR445" s="853"/>
      <c r="AS445" s="852">
        <f>SUM(J445*AR445*6)</f>
        <v>0</v>
      </c>
      <c r="AT445" s="853"/>
      <c r="AU445" s="854">
        <f t="shared" ref="AU445" si="4029">AT445*H445/3</f>
        <v>0</v>
      </c>
      <c r="AV445" s="853"/>
      <c r="AW445" s="854">
        <f t="shared" ref="AW445" si="4030">SUM(J445*AV445*6)</f>
        <v>0</v>
      </c>
      <c r="AX445" s="853">
        <v>1</v>
      </c>
      <c r="AY445" s="854">
        <f>AX445*H445/3</f>
        <v>23</v>
      </c>
      <c r="AZ445" s="854"/>
      <c r="BA445" s="854">
        <f t="shared" ref="BA445" si="4031">SUM(AZ445*K445*5*6)</f>
        <v>0</v>
      </c>
      <c r="BB445" s="853"/>
      <c r="BC445" s="854">
        <f t="shared" ref="BC445" si="4032">SUM(BB445*K445*4*6)</f>
        <v>0</v>
      </c>
      <c r="BD445" s="853"/>
      <c r="BE445" s="854">
        <f t="shared" ref="BE445" si="4033">SUM(BD445*50)</f>
        <v>0</v>
      </c>
      <c r="BF445" s="854">
        <f t="shared" ref="BF445" si="4034">O445+Q445+S445+U445+W445+X445+Y445+AA445+AC445+AE445+AG445+AI445+AK445+AM445+AO445+AQ445+AS445+AU445+AW445+AY445+BA445+BC445+BE445</f>
        <v>345.5</v>
      </c>
      <c r="BG445" s="854">
        <f t="shared" ref="BG445" si="4035">BC445+BA445+AY445+AW445+AS445+AQ445+X445+W445+U445+S445+Q445+O445</f>
        <v>131</v>
      </c>
      <c r="BH445" s="84"/>
      <c r="BI445" s="424"/>
      <c r="BJ445" s="424"/>
      <c r="BK445" s="424"/>
      <c r="BL445" s="424"/>
      <c r="BM445" s="424"/>
      <c r="BN445" s="1023" t="s">
        <v>431</v>
      </c>
      <c r="BO445" s="1024" t="s">
        <v>183</v>
      </c>
      <c r="BP445" s="1010" t="s">
        <v>24</v>
      </c>
      <c r="BQ445" s="397" t="s">
        <v>323</v>
      </c>
      <c r="BR445" s="376" t="s">
        <v>592</v>
      </c>
      <c r="BS445" s="397">
        <v>2</v>
      </c>
      <c r="BT445" s="397">
        <v>26</v>
      </c>
      <c r="BU445" s="397">
        <v>1</v>
      </c>
      <c r="BV445" s="746">
        <v>1</v>
      </c>
      <c r="BW445" s="746">
        <f t="shared" ref="BW445" si="4036">SUM(BV445)*2</f>
        <v>2</v>
      </c>
      <c r="BX445" s="398">
        <f>42</f>
        <v>42</v>
      </c>
      <c r="BY445" s="399">
        <f t="shared" ref="BY445" si="4037">SUM(BZ445+CB445+CD445+CF445+CH445)</f>
        <v>42</v>
      </c>
      <c r="BZ445" s="398">
        <f>12</f>
        <v>12</v>
      </c>
      <c r="CA445" s="774">
        <f t="shared" ref="CA445" si="4038">SUM(BZ445)*BU445</f>
        <v>12</v>
      </c>
      <c r="CB445" s="774">
        <v>8</v>
      </c>
      <c r="CC445" s="774">
        <f t="shared" ref="CC445" si="4039">BV445*CB445</f>
        <v>8</v>
      </c>
      <c r="CD445" s="774">
        <f>22</f>
        <v>22</v>
      </c>
      <c r="CE445" s="774">
        <f t="shared" ref="CE445" si="4040">SUM(CD445)*BV445</f>
        <v>22</v>
      </c>
      <c r="CF445" s="814"/>
      <c r="CG445" s="815">
        <f t="shared" ref="CG445" si="4041">SUM(CF445)*BW445</f>
        <v>0</v>
      </c>
      <c r="CH445" s="814"/>
      <c r="CI445" s="815">
        <f t="shared" ref="CI445" si="4042">SUM(CH445)*BV445*1</f>
        <v>0</v>
      </c>
      <c r="CJ445" s="803">
        <f t="shared" ref="CJ445" si="4043">2/8*BV445*DJ445</f>
        <v>0</v>
      </c>
      <c r="CK445" s="774">
        <f t="shared" ref="CK445" si="4044">SUM(BX445*5/100*BV445)</f>
        <v>2.1</v>
      </c>
      <c r="CL445" s="814"/>
      <c r="CM445" s="815"/>
      <c r="CN445" s="814"/>
      <c r="CO445" s="816">
        <f t="shared" ref="CO445" si="4045">SUM(CN445)*3*BT445/5</f>
        <v>0</v>
      </c>
      <c r="CP445" s="814"/>
      <c r="CQ445" s="816">
        <f t="shared" ref="CQ445" si="4046">SUM(CP445*BT445*(30+4))</f>
        <v>0</v>
      </c>
      <c r="CR445" s="814"/>
      <c r="CS445" s="815">
        <f t="shared" ref="CS445" si="4047">SUM(CR445*BT445*3)</f>
        <v>0</v>
      </c>
      <c r="CT445" s="814"/>
      <c r="CU445" s="803">
        <f t="shared" ref="CU445" si="4048">SUM(CT445*BT445/3)</f>
        <v>0</v>
      </c>
      <c r="CV445" s="814"/>
      <c r="CW445" s="803">
        <f t="shared" ref="CW445" si="4049">SUM(CV445*BT445*2/3)</f>
        <v>0</v>
      </c>
      <c r="CX445" s="814"/>
      <c r="CY445" s="816">
        <f t="shared" ref="CY445" si="4050">SUM(CX445*BT445)</f>
        <v>0</v>
      </c>
      <c r="CZ445" s="814"/>
      <c r="DA445" s="815">
        <f t="shared" ref="DA445" si="4051">SUM(CZ445*BV445)</f>
        <v>0</v>
      </c>
      <c r="DB445" s="814"/>
      <c r="DC445" s="816">
        <f t="shared" ref="DC445" si="4052">SUM(DB445*BT445*2)</f>
        <v>0</v>
      </c>
      <c r="DD445" s="814"/>
      <c r="DE445" s="803">
        <f t="shared" ref="DE445" si="4053">SUM(BV445*DD445*6)</f>
        <v>0</v>
      </c>
      <c r="DF445" s="817"/>
      <c r="DG445" s="803">
        <f t="shared" ref="DG445" si="4054">DF445*BT445/3</f>
        <v>0</v>
      </c>
      <c r="DH445" s="814"/>
      <c r="DI445" s="803">
        <f t="shared" ref="DI445" si="4055">SUM(DH445*BT445/3)</f>
        <v>0</v>
      </c>
      <c r="DJ445" s="817"/>
      <c r="DK445" s="803">
        <f t="shared" ref="DK445" si="4056">DJ445*BV445*8/2</f>
        <v>0</v>
      </c>
      <c r="DL445" s="814"/>
      <c r="DM445" s="803">
        <f t="shared" ref="DM445" si="4057">DL445*BV445*8/2</f>
        <v>0</v>
      </c>
      <c r="DN445" s="814"/>
      <c r="DO445" s="815">
        <f t="shared" ref="DO445" si="4058">SUM(DN445*BW445*4*6)</f>
        <v>0</v>
      </c>
      <c r="DP445" s="814"/>
      <c r="DQ445" s="803">
        <f t="shared" ref="DQ445" si="4059">SUM(DP445*50)</f>
        <v>0</v>
      </c>
      <c r="DR445" s="803">
        <f t="shared" ref="DR445" si="4060">CA445+CC445+CE445+CG445+CI445+CJ445+CK445+CM445+CO445+CQ445+CS445+CU445+CW445+CY445+DA445+DC445+DE445+DG445+DI445+DK445+DM445+DO445+DQ445</f>
        <v>44.1</v>
      </c>
      <c r="DS445" s="803">
        <f t="shared" ref="DS445" si="4061">DO445+DM445+DK445+DI445+DE445+DC445+CJ445+CI445+CG445+CE445+CC445+CA445</f>
        <v>42</v>
      </c>
      <c r="DT445" s="84"/>
      <c r="DU445" s="424"/>
      <c r="DV445" s="424"/>
      <c r="DW445" s="424"/>
      <c r="DX445" s="424"/>
      <c r="DY445" s="424"/>
      <c r="DZ445" s="971"/>
      <c r="EA445" s="972"/>
      <c r="EB445" s="611"/>
      <c r="EC445" s="424"/>
      <c r="ED445" s="424"/>
      <c r="EE445" s="424"/>
      <c r="EF445" s="424"/>
      <c r="EG445" s="424"/>
      <c r="EH445" s="424"/>
      <c r="EI445" s="424"/>
      <c r="EJ445" s="429">
        <f t="shared" si="3339"/>
        <v>92</v>
      </c>
      <c r="EK445" s="429">
        <f t="shared" si="3340"/>
        <v>92</v>
      </c>
      <c r="EL445" s="429">
        <f t="shared" si="3341"/>
        <v>36</v>
      </c>
      <c r="EM445" s="1058">
        <f t="shared" si="3342"/>
        <v>36</v>
      </c>
      <c r="EN445" s="1058">
        <f t="shared" si="3343"/>
        <v>18</v>
      </c>
      <c r="EO445" s="1058">
        <f t="shared" si="3344"/>
        <v>38</v>
      </c>
      <c r="EP445" s="1058">
        <f t="shared" si="3345"/>
        <v>38</v>
      </c>
      <c r="EQ445" s="1058">
        <f t="shared" si="3346"/>
        <v>70</v>
      </c>
      <c r="ER445" s="1058">
        <f t="shared" si="3347"/>
        <v>0</v>
      </c>
      <c r="ES445" s="1058">
        <f t="shared" si="3348"/>
        <v>0</v>
      </c>
      <c r="ET445" s="1058">
        <f t="shared" si="3349"/>
        <v>0</v>
      </c>
      <c r="EU445" s="1058">
        <f t="shared" si="3350"/>
        <v>0</v>
      </c>
      <c r="EV445" s="1058">
        <f t="shared" si="3351"/>
        <v>6</v>
      </c>
      <c r="EW445" s="1058">
        <f t="shared" si="3352"/>
        <v>9.6</v>
      </c>
      <c r="EX445" s="1058">
        <f t="shared" si="3353"/>
        <v>0</v>
      </c>
      <c r="EY445" s="1058">
        <f t="shared" si="3354"/>
        <v>0</v>
      </c>
      <c r="EZ445" s="1058">
        <f t="shared" si="3355"/>
        <v>0</v>
      </c>
      <c r="FA445" s="1058">
        <f t="shared" si="3356"/>
        <v>0</v>
      </c>
      <c r="FB445" s="1058">
        <f t="shared" si="3357"/>
        <v>0</v>
      </c>
      <c r="FC445" s="1058">
        <f t="shared" si="3358"/>
        <v>0</v>
      </c>
      <c r="FD445" s="1058">
        <f t="shared" si="3359"/>
        <v>1</v>
      </c>
      <c r="FE445" s="1058">
        <f t="shared" si="3360"/>
        <v>207</v>
      </c>
      <c r="FF445" s="1058">
        <f t="shared" si="3361"/>
        <v>0</v>
      </c>
      <c r="FG445" s="1058">
        <f t="shared" si="3362"/>
        <v>0</v>
      </c>
      <c r="FH445" s="1058">
        <f t="shared" si="3363"/>
        <v>0</v>
      </c>
      <c r="FI445" s="1058">
        <f t="shared" si="3364"/>
        <v>0</v>
      </c>
      <c r="FJ445" s="1058">
        <f t="shared" si="3365"/>
        <v>0</v>
      </c>
      <c r="FK445" s="1058">
        <f t="shared" si="3366"/>
        <v>0</v>
      </c>
      <c r="FL445" s="1058">
        <f t="shared" si="3367"/>
        <v>0</v>
      </c>
      <c r="FM445" s="1058">
        <f t="shared" si="3368"/>
        <v>0</v>
      </c>
      <c r="FN445" s="1058">
        <f t="shared" si="3369"/>
        <v>0</v>
      </c>
      <c r="FO445" s="1059">
        <f t="shared" si="3370"/>
        <v>0</v>
      </c>
      <c r="FP445" s="1058">
        <f t="shared" si="3371"/>
        <v>0</v>
      </c>
      <c r="FQ445" s="1058">
        <f t="shared" si="3372"/>
        <v>0</v>
      </c>
      <c r="FR445" s="1058">
        <f t="shared" si="3373"/>
        <v>0</v>
      </c>
      <c r="FS445" s="1058">
        <f t="shared" si="3374"/>
        <v>0</v>
      </c>
      <c r="FT445" s="1058">
        <f t="shared" si="3375"/>
        <v>0</v>
      </c>
      <c r="FU445" s="1058">
        <f t="shared" si="3376"/>
        <v>0</v>
      </c>
      <c r="FV445" s="1058">
        <f t="shared" si="3377"/>
        <v>1</v>
      </c>
      <c r="FW445" s="1058">
        <f t="shared" si="3378"/>
        <v>23</v>
      </c>
      <c r="FX445" s="1058">
        <f t="shared" si="3379"/>
        <v>0</v>
      </c>
      <c r="FY445" s="1058">
        <f t="shared" si="3380"/>
        <v>0</v>
      </c>
      <c r="FZ445" s="1058">
        <f t="shared" si="3381"/>
        <v>0</v>
      </c>
      <c r="GA445" s="1058">
        <f t="shared" si="3382"/>
        <v>0</v>
      </c>
      <c r="GB445" s="1058">
        <f t="shared" si="3383"/>
        <v>0</v>
      </c>
      <c r="GC445" s="1058">
        <f t="shared" si="3384"/>
        <v>0</v>
      </c>
      <c r="GE445" s="1058">
        <v>389.6</v>
      </c>
      <c r="GF445" s="1058">
        <v>173</v>
      </c>
      <c r="GG445" s="424"/>
      <c r="GH445" s="424"/>
      <c r="GI445" s="424"/>
      <c r="GJ445" s="424"/>
      <c r="GL445" s="559"/>
      <c r="GM445" s="559"/>
      <c r="GN445" s="9"/>
      <c r="GO445" s="17"/>
      <c r="GP445" s="17"/>
      <c r="GQ445" s="406"/>
      <c r="GR445" s="406"/>
    </row>
    <row r="446" spans="1:200" ht="24.95" customHeight="1" x14ac:dyDescent="0.45">
      <c r="A446" s="424"/>
      <c r="B446" s="957"/>
      <c r="C446" s="958"/>
      <c r="D446" s="867"/>
      <c r="E446" s="612"/>
      <c r="F446" s="612"/>
      <c r="G446" s="606"/>
      <c r="H446" s="606"/>
      <c r="I446" s="606"/>
      <c r="J446" s="747"/>
      <c r="K446" s="606"/>
      <c r="L446" s="71"/>
      <c r="M446" s="608"/>
      <c r="N446" s="70"/>
      <c r="O446" s="852"/>
      <c r="P446" s="866"/>
      <c r="Q446" s="852"/>
      <c r="R446" s="866"/>
      <c r="S446" s="852"/>
      <c r="T446" s="866"/>
      <c r="U446" s="867"/>
      <c r="V446" s="866"/>
      <c r="W446" s="867"/>
      <c r="X446" s="852"/>
      <c r="Y446" s="852"/>
      <c r="Z446" s="866"/>
      <c r="AA446" s="867"/>
      <c r="AB446" s="866"/>
      <c r="AC446" s="852"/>
      <c r="AD446" s="866"/>
      <c r="AE446" s="855"/>
      <c r="AF446" s="866"/>
      <c r="AG446" s="867"/>
      <c r="AH446" s="866"/>
      <c r="AI446" s="867"/>
      <c r="AJ446" s="866"/>
      <c r="AK446" s="867"/>
      <c r="AL446" s="866"/>
      <c r="AM446" s="852"/>
      <c r="AN446" s="866"/>
      <c r="AO446" s="867"/>
      <c r="AP446" s="866"/>
      <c r="AQ446" s="852"/>
      <c r="AR446" s="866"/>
      <c r="AS446" s="852"/>
      <c r="AT446" s="866"/>
      <c r="AU446" s="867"/>
      <c r="AV446" s="866"/>
      <c r="AW446" s="867"/>
      <c r="AX446" s="866"/>
      <c r="AY446" s="867"/>
      <c r="AZ446" s="866"/>
      <c r="BA446" s="867"/>
      <c r="BB446" s="866"/>
      <c r="BC446" s="867"/>
      <c r="BD446" s="866"/>
      <c r="BE446" s="867"/>
      <c r="BF446" s="867"/>
      <c r="BG446" s="867"/>
      <c r="BH446" s="84"/>
      <c r="BI446" s="424"/>
      <c r="BJ446" s="424"/>
      <c r="BK446" s="424"/>
      <c r="BL446" s="424"/>
      <c r="BM446" s="424"/>
      <c r="BN446" s="957"/>
      <c r="BO446" s="958"/>
      <c r="BP446" s="867"/>
      <c r="BQ446" s="612"/>
      <c r="BR446" s="612"/>
      <c r="BS446" s="606"/>
      <c r="BT446" s="606"/>
      <c r="BU446" s="606"/>
      <c r="BV446" s="747"/>
      <c r="BW446" s="749"/>
      <c r="BX446" s="71"/>
      <c r="BY446" s="608"/>
      <c r="BZ446" s="70"/>
      <c r="CA446" s="767"/>
      <c r="CB446" s="796"/>
      <c r="CC446" s="767"/>
      <c r="CD446" s="796"/>
      <c r="CE446" s="767"/>
      <c r="CF446" s="780"/>
      <c r="CG446" s="612"/>
      <c r="CH446" s="780"/>
      <c r="CI446" s="612"/>
      <c r="CJ446" s="612"/>
      <c r="CK446" s="767"/>
      <c r="CL446" s="780"/>
      <c r="CM446" s="612"/>
      <c r="CN446" s="780"/>
      <c r="CO446" s="767"/>
      <c r="CP446" s="780"/>
      <c r="CQ446" s="770"/>
      <c r="CR446" s="780"/>
      <c r="CS446" s="612"/>
      <c r="CT446" s="780"/>
      <c r="CU446" s="612"/>
      <c r="CV446" s="780"/>
      <c r="CW446" s="612"/>
      <c r="CX446" s="780"/>
      <c r="CY446" s="767"/>
      <c r="CZ446" s="780"/>
      <c r="DA446" s="612"/>
      <c r="DB446" s="780"/>
      <c r="DC446" s="767"/>
      <c r="DD446" s="780"/>
      <c r="DE446" s="612"/>
      <c r="DF446" s="780"/>
      <c r="DG446" s="612"/>
      <c r="DH446" s="780"/>
      <c r="DI446" s="612"/>
      <c r="DJ446" s="780"/>
      <c r="DK446" s="612"/>
      <c r="DL446" s="780"/>
      <c r="DM446" s="612"/>
      <c r="DN446" s="780"/>
      <c r="DO446" s="612"/>
      <c r="DP446" s="780"/>
      <c r="DQ446" s="612"/>
      <c r="DR446" s="612"/>
      <c r="DS446" s="612"/>
      <c r="DT446" s="84"/>
      <c r="DU446" s="424"/>
      <c r="DV446" s="424"/>
      <c r="DW446" s="424"/>
      <c r="DX446" s="424"/>
      <c r="DY446" s="424"/>
      <c r="DZ446" s="971"/>
      <c r="EA446" s="972"/>
      <c r="EB446" s="611"/>
      <c r="EC446" s="424"/>
      <c r="ED446" s="424"/>
      <c r="EE446" s="424"/>
      <c r="EF446" s="424"/>
      <c r="EG446" s="424"/>
      <c r="EH446" s="424"/>
      <c r="EI446" s="424"/>
      <c r="EJ446" s="429">
        <f t="shared" si="3339"/>
        <v>0</v>
      </c>
      <c r="EK446" s="429">
        <f t="shared" si="3340"/>
        <v>0</v>
      </c>
      <c r="EL446" s="429">
        <f t="shared" si="3341"/>
        <v>0</v>
      </c>
      <c r="EM446" s="1058">
        <f t="shared" si="3342"/>
        <v>0</v>
      </c>
      <c r="EN446" s="1058">
        <f t="shared" si="3343"/>
        <v>0</v>
      </c>
      <c r="EO446" s="1058">
        <f t="shared" si="3344"/>
        <v>0</v>
      </c>
      <c r="EP446" s="1058">
        <f t="shared" si="3345"/>
        <v>0</v>
      </c>
      <c r="EQ446" s="1058">
        <f t="shared" si="3346"/>
        <v>0</v>
      </c>
      <c r="ER446" s="1058">
        <f t="shared" si="3347"/>
        <v>0</v>
      </c>
      <c r="ES446" s="1058">
        <f t="shared" si="3348"/>
        <v>0</v>
      </c>
      <c r="ET446" s="1058">
        <f t="shared" si="3349"/>
        <v>0</v>
      </c>
      <c r="EU446" s="1058">
        <f t="shared" si="3350"/>
        <v>0</v>
      </c>
      <c r="EV446" s="1058">
        <f t="shared" si="3351"/>
        <v>0</v>
      </c>
      <c r="EW446" s="1058">
        <f t="shared" si="3352"/>
        <v>0</v>
      </c>
      <c r="EX446" s="1058">
        <f t="shared" si="3353"/>
        <v>0</v>
      </c>
      <c r="EY446" s="1058">
        <f t="shared" si="3354"/>
        <v>0</v>
      </c>
      <c r="EZ446" s="1058">
        <f t="shared" si="3355"/>
        <v>0</v>
      </c>
      <c r="FA446" s="1058">
        <f t="shared" si="3356"/>
        <v>0</v>
      </c>
      <c r="FB446" s="1058">
        <f t="shared" si="3357"/>
        <v>0</v>
      </c>
      <c r="FC446" s="1058">
        <f t="shared" si="3358"/>
        <v>0</v>
      </c>
      <c r="FD446" s="1058">
        <f t="shared" si="3359"/>
        <v>0</v>
      </c>
      <c r="FE446" s="1058">
        <f t="shared" si="3360"/>
        <v>0</v>
      </c>
      <c r="FF446" s="1058">
        <f t="shared" si="3361"/>
        <v>0</v>
      </c>
      <c r="FG446" s="1058">
        <f t="shared" si="3362"/>
        <v>0</v>
      </c>
      <c r="FH446" s="1058">
        <f t="shared" si="3363"/>
        <v>0</v>
      </c>
      <c r="FI446" s="1058">
        <f t="shared" si="3364"/>
        <v>0</v>
      </c>
      <c r="FJ446" s="1058">
        <f t="shared" si="3365"/>
        <v>0</v>
      </c>
      <c r="FK446" s="1058">
        <f t="shared" si="3366"/>
        <v>0</v>
      </c>
      <c r="FL446" s="1058">
        <f t="shared" si="3367"/>
        <v>0</v>
      </c>
      <c r="FM446" s="1058">
        <f t="shared" si="3368"/>
        <v>0</v>
      </c>
      <c r="FN446" s="1058">
        <f t="shared" si="3369"/>
        <v>0</v>
      </c>
      <c r="FO446" s="1059">
        <f t="shared" si="3370"/>
        <v>0</v>
      </c>
      <c r="FP446" s="1058">
        <f t="shared" si="3371"/>
        <v>0</v>
      </c>
      <c r="FQ446" s="1058">
        <f t="shared" si="3372"/>
        <v>0</v>
      </c>
      <c r="FR446" s="1058">
        <f t="shared" si="3373"/>
        <v>0</v>
      </c>
      <c r="FS446" s="1058">
        <f t="shared" si="3374"/>
        <v>0</v>
      </c>
      <c r="FT446" s="1058">
        <f t="shared" si="3375"/>
        <v>0</v>
      </c>
      <c r="FU446" s="1058">
        <f t="shared" si="3376"/>
        <v>0</v>
      </c>
      <c r="FV446" s="1058">
        <f t="shared" si="3377"/>
        <v>0</v>
      </c>
      <c r="FW446" s="1058">
        <f t="shared" si="3378"/>
        <v>0</v>
      </c>
      <c r="FX446" s="1058">
        <f t="shared" si="3379"/>
        <v>0</v>
      </c>
      <c r="FY446" s="1058">
        <f t="shared" si="3380"/>
        <v>0</v>
      </c>
      <c r="FZ446" s="1058">
        <f t="shared" si="3381"/>
        <v>0</v>
      </c>
      <c r="GA446" s="1058">
        <f t="shared" si="3382"/>
        <v>0</v>
      </c>
      <c r="GB446" s="1058">
        <f t="shared" si="3383"/>
        <v>0</v>
      </c>
      <c r="GC446" s="1058">
        <f t="shared" si="3384"/>
        <v>0</v>
      </c>
      <c r="GE446" s="1058">
        <v>0</v>
      </c>
      <c r="GF446" s="1058">
        <v>0</v>
      </c>
      <c r="GG446" s="424"/>
      <c r="GH446" s="424"/>
      <c r="GI446" s="424"/>
      <c r="GJ446" s="424"/>
      <c r="GL446" s="559"/>
      <c r="GM446" s="559"/>
      <c r="GN446" s="9"/>
      <c r="GO446" s="17"/>
      <c r="GP446" s="17"/>
      <c r="GQ446" s="406"/>
      <c r="GR446" s="406"/>
    </row>
    <row r="447" spans="1:200" ht="24.95" customHeight="1" x14ac:dyDescent="0.45">
      <c r="A447" s="424"/>
      <c r="B447" s="957"/>
      <c r="C447" s="958"/>
      <c r="D447" s="867"/>
      <c r="E447" s="612"/>
      <c r="F447" s="612"/>
      <c r="G447" s="606"/>
      <c r="H447" s="606"/>
      <c r="I447" s="606"/>
      <c r="J447" s="747"/>
      <c r="K447" s="606"/>
      <c r="L447" s="71"/>
      <c r="M447" s="608"/>
      <c r="N447" s="70"/>
      <c r="O447" s="852"/>
      <c r="P447" s="866"/>
      <c r="Q447" s="852"/>
      <c r="R447" s="866"/>
      <c r="S447" s="852"/>
      <c r="T447" s="866"/>
      <c r="U447" s="867"/>
      <c r="V447" s="866"/>
      <c r="W447" s="867"/>
      <c r="X447" s="852"/>
      <c r="Y447" s="852"/>
      <c r="Z447" s="866"/>
      <c r="AA447" s="867"/>
      <c r="AB447" s="866"/>
      <c r="AC447" s="852"/>
      <c r="AD447" s="866"/>
      <c r="AE447" s="855"/>
      <c r="AF447" s="866"/>
      <c r="AG447" s="867"/>
      <c r="AH447" s="866"/>
      <c r="AI447" s="867"/>
      <c r="AJ447" s="866"/>
      <c r="AK447" s="867"/>
      <c r="AL447" s="866"/>
      <c r="AM447" s="852"/>
      <c r="AN447" s="866"/>
      <c r="AO447" s="867"/>
      <c r="AP447" s="866"/>
      <c r="AQ447" s="852"/>
      <c r="AR447" s="866"/>
      <c r="AS447" s="852"/>
      <c r="AT447" s="866"/>
      <c r="AU447" s="867"/>
      <c r="AV447" s="866"/>
      <c r="AW447" s="867"/>
      <c r="AX447" s="866"/>
      <c r="AY447" s="867"/>
      <c r="AZ447" s="866"/>
      <c r="BA447" s="867"/>
      <c r="BB447" s="866"/>
      <c r="BC447" s="867"/>
      <c r="BD447" s="866"/>
      <c r="BE447" s="867"/>
      <c r="BF447" s="867"/>
      <c r="BG447" s="867"/>
      <c r="BH447" s="84"/>
      <c r="BI447" s="424"/>
      <c r="BJ447" s="424"/>
      <c r="BK447" s="424"/>
      <c r="BL447" s="424"/>
      <c r="BM447" s="424"/>
      <c r="BN447" s="957"/>
      <c r="BO447" s="958"/>
      <c r="BP447" s="867"/>
      <c r="BQ447" s="612"/>
      <c r="BR447" s="612"/>
      <c r="BS447" s="606"/>
      <c r="BT447" s="606"/>
      <c r="BU447" s="606"/>
      <c r="BV447" s="747"/>
      <c r="BW447" s="749"/>
      <c r="BX447" s="71"/>
      <c r="BY447" s="608"/>
      <c r="BZ447" s="70"/>
      <c r="CA447" s="767"/>
      <c r="CB447" s="796"/>
      <c r="CC447" s="767"/>
      <c r="CD447" s="796"/>
      <c r="CE447" s="767"/>
      <c r="CF447" s="780"/>
      <c r="CG447" s="612"/>
      <c r="CH447" s="780"/>
      <c r="CI447" s="612"/>
      <c r="CJ447" s="612"/>
      <c r="CK447" s="767"/>
      <c r="CL447" s="780"/>
      <c r="CM447" s="612"/>
      <c r="CN447" s="780"/>
      <c r="CO447" s="767"/>
      <c r="CP447" s="780"/>
      <c r="CQ447" s="770"/>
      <c r="CR447" s="780"/>
      <c r="CS447" s="612"/>
      <c r="CT447" s="780"/>
      <c r="CU447" s="612"/>
      <c r="CV447" s="780"/>
      <c r="CW447" s="612"/>
      <c r="CX447" s="780"/>
      <c r="CY447" s="767"/>
      <c r="CZ447" s="780"/>
      <c r="DA447" s="612"/>
      <c r="DB447" s="780"/>
      <c r="DC447" s="767"/>
      <c r="DD447" s="780"/>
      <c r="DE447" s="612"/>
      <c r="DF447" s="780"/>
      <c r="DG447" s="612"/>
      <c r="DH447" s="780"/>
      <c r="DI447" s="612"/>
      <c r="DJ447" s="780"/>
      <c r="DK447" s="612"/>
      <c r="DL447" s="780"/>
      <c r="DM447" s="612"/>
      <c r="DN447" s="780"/>
      <c r="DO447" s="612"/>
      <c r="DP447" s="780"/>
      <c r="DQ447" s="612"/>
      <c r="DR447" s="612"/>
      <c r="DS447" s="612"/>
      <c r="DT447" s="84"/>
      <c r="DU447" s="424"/>
      <c r="DV447" s="424"/>
      <c r="DW447" s="424"/>
      <c r="DX447" s="424"/>
      <c r="DY447" s="424"/>
      <c r="DZ447" s="971"/>
      <c r="EA447" s="972"/>
      <c r="EB447" s="611"/>
      <c r="EC447" s="424"/>
      <c r="ED447" s="424"/>
      <c r="EE447" s="424"/>
      <c r="EF447" s="424"/>
      <c r="EG447" s="424"/>
      <c r="EH447" s="424"/>
      <c r="EI447" s="424"/>
      <c r="EJ447" s="429">
        <f t="shared" si="3339"/>
        <v>0</v>
      </c>
      <c r="EK447" s="429">
        <f t="shared" si="3340"/>
        <v>0</v>
      </c>
      <c r="EL447" s="429">
        <f t="shared" si="3341"/>
        <v>0</v>
      </c>
      <c r="EM447" s="1058">
        <f t="shared" si="3342"/>
        <v>0</v>
      </c>
      <c r="EN447" s="1058">
        <f t="shared" si="3343"/>
        <v>0</v>
      </c>
      <c r="EO447" s="1058">
        <f t="shared" si="3344"/>
        <v>0</v>
      </c>
      <c r="EP447" s="1058">
        <f t="shared" si="3345"/>
        <v>0</v>
      </c>
      <c r="EQ447" s="1058">
        <f t="shared" si="3346"/>
        <v>0</v>
      </c>
      <c r="ER447" s="1058">
        <f t="shared" si="3347"/>
        <v>0</v>
      </c>
      <c r="ES447" s="1058">
        <f t="shared" si="3348"/>
        <v>0</v>
      </c>
      <c r="ET447" s="1058">
        <f t="shared" si="3349"/>
        <v>0</v>
      </c>
      <c r="EU447" s="1058">
        <f t="shared" si="3350"/>
        <v>0</v>
      </c>
      <c r="EV447" s="1058">
        <f t="shared" si="3351"/>
        <v>0</v>
      </c>
      <c r="EW447" s="1058">
        <f t="shared" si="3352"/>
        <v>0</v>
      </c>
      <c r="EX447" s="1058">
        <f t="shared" si="3353"/>
        <v>0</v>
      </c>
      <c r="EY447" s="1058">
        <f t="shared" si="3354"/>
        <v>0</v>
      </c>
      <c r="EZ447" s="1058">
        <f t="shared" si="3355"/>
        <v>0</v>
      </c>
      <c r="FA447" s="1058">
        <f t="shared" si="3356"/>
        <v>0</v>
      </c>
      <c r="FB447" s="1058">
        <f t="shared" si="3357"/>
        <v>0</v>
      </c>
      <c r="FC447" s="1058">
        <f t="shared" si="3358"/>
        <v>0</v>
      </c>
      <c r="FD447" s="1058">
        <f t="shared" si="3359"/>
        <v>0</v>
      </c>
      <c r="FE447" s="1058">
        <f t="shared" si="3360"/>
        <v>0</v>
      </c>
      <c r="FF447" s="1058">
        <f t="shared" si="3361"/>
        <v>0</v>
      </c>
      <c r="FG447" s="1058">
        <f t="shared" si="3362"/>
        <v>0</v>
      </c>
      <c r="FH447" s="1058">
        <f t="shared" si="3363"/>
        <v>0</v>
      </c>
      <c r="FI447" s="1058">
        <f t="shared" si="3364"/>
        <v>0</v>
      </c>
      <c r="FJ447" s="1058">
        <f t="shared" si="3365"/>
        <v>0</v>
      </c>
      <c r="FK447" s="1058">
        <f t="shared" si="3366"/>
        <v>0</v>
      </c>
      <c r="FL447" s="1058">
        <f t="shared" si="3367"/>
        <v>0</v>
      </c>
      <c r="FM447" s="1058">
        <f t="shared" si="3368"/>
        <v>0</v>
      </c>
      <c r="FN447" s="1058">
        <f t="shared" si="3369"/>
        <v>0</v>
      </c>
      <c r="FO447" s="1059">
        <f t="shared" si="3370"/>
        <v>0</v>
      </c>
      <c r="FP447" s="1058">
        <f t="shared" si="3371"/>
        <v>0</v>
      </c>
      <c r="FQ447" s="1058">
        <f t="shared" si="3372"/>
        <v>0</v>
      </c>
      <c r="FR447" s="1058">
        <f t="shared" si="3373"/>
        <v>0</v>
      </c>
      <c r="FS447" s="1058">
        <f t="shared" si="3374"/>
        <v>0</v>
      </c>
      <c r="FT447" s="1058">
        <f t="shared" si="3375"/>
        <v>0</v>
      </c>
      <c r="FU447" s="1058">
        <f t="shared" si="3376"/>
        <v>0</v>
      </c>
      <c r="FV447" s="1058">
        <f t="shared" si="3377"/>
        <v>0</v>
      </c>
      <c r="FW447" s="1058">
        <f t="shared" si="3378"/>
        <v>0</v>
      </c>
      <c r="FX447" s="1058">
        <f t="shared" si="3379"/>
        <v>0</v>
      </c>
      <c r="FY447" s="1058">
        <f t="shared" si="3380"/>
        <v>0</v>
      </c>
      <c r="FZ447" s="1058">
        <f t="shared" si="3381"/>
        <v>0</v>
      </c>
      <c r="GA447" s="1058">
        <f t="shared" si="3382"/>
        <v>0</v>
      </c>
      <c r="GB447" s="1058">
        <f t="shared" si="3383"/>
        <v>0</v>
      </c>
      <c r="GC447" s="1058">
        <f t="shared" si="3384"/>
        <v>0</v>
      </c>
      <c r="GE447" s="1058">
        <v>0</v>
      </c>
      <c r="GF447" s="1058">
        <v>0</v>
      </c>
      <c r="GG447" s="424"/>
      <c r="GH447" s="424"/>
      <c r="GI447" s="424"/>
      <c r="GJ447" s="424"/>
      <c r="GL447" s="559"/>
      <c r="GM447" s="559"/>
      <c r="GN447" s="9"/>
      <c r="GO447" s="17"/>
      <c r="GP447" s="17"/>
      <c r="GQ447" s="406"/>
      <c r="GR447" s="406"/>
    </row>
    <row r="448" spans="1:200" ht="24.95" customHeight="1" x14ac:dyDescent="0.45">
      <c r="A448" s="424"/>
      <c r="B448" s="957"/>
      <c r="C448" s="958"/>
      <c r="D448" s="867"/>
      <c r="E448" s="612"/>
      <c r="F448" s="612"/>
      <c r="G448" s="606"/>
      <c r="H448" s="606"/>
      <c r="I448" s="606"/>
      <c r="J448" s="747"/>
      <c r="K448" s="606"/>
      <c r="L448" s="71"/>
      <c r="M448" s="608"/>
      <c r="N448" s="70"/>
      <c r="O448" s="852"/>
      <c r="P448" s="866"/>
      <c r="Q448" s="852"/>
      <c r="R448" s="866"/>
      <c r="S448" s="852"/>
      <c r="T448" s="866"/>
      <c r="U448" s="867"/>
      <c r="V448" s="866"/>
      <c r="W448" s="867"/>
      <c r="X448" s="852"/>
      <c r="Y448" s="852"/>
      <c r="Z448" s="866"/>
      <c r="AA448" s="867"/>
      <c r="AB448" s="866"/>
      <c r="AC448" s="852"/>
      <c r="AD448" s="866"/>
      <c r="AE448" s="855"/>
      <c r="AF448" s="866"/>
      <c r="AG448" s="867"/>
      <c r="AH448" s="866"/>
      <c r="AI448" s="867"/>
      <c r="AJ448" s="866"/>
      <c r="AK448" s="867"/>
      <c r="AL448" s="866"/>
      <c r="AM448" s="852"/>
      <c r="AN448" s="866"/>
      <c r="AO448" s="867"/>
      <c r="AP448" s="866"/>
      <c r="AQ448" s="852"/>
      <c r="AR448" s="866"/>
      <c r="AS448" s="852"/>
      <c r="AT448" s="866"/>
      <c r="AU448" s="867"/>
      <c r="AV448" s="866"/>
      <c r="AW448" s="867"/>
      <c r="AX448" s="866"/>
      <c r="AY448" s="867"/>
      <c r="AZ448" s="866"/>
      <c r="BA448" s="867"/>
      <c r="BB448" s="866"/>
      <c r="BC448" s="867"/>
      <c r="BD448" s="866"/>
      <c r="BE448" s="867"/>
      <c r="BF448" s="867"/>
      <c r="BG448" s="867"/>
      <c r="BH448" s="84"/>
      <c r="BI448" s="424"/>
      <c r="BJ448" s="424"/>
      <c r="BK448" s="424"/>
      <c r="BL448" s="424"/>
      <c r="BM448" s="424"/>
      <c r="BN448" s="957"/>
      <c r="BO448" s="958"/>
      <c r="BP448" s="867"/>
      <c r="BQ448" s="612"/>
      <c r="BR448" s="612"/>
      <c r="BS448" s="606"/>
      <c r="BT448" s="606"/>
      <c r="BU448" s="606"/>
      <c r="BV448" s="747"/>
      <c r="BW448" s="749"/>
      <c r="BX448" s="71"/>
      <c r="BY448" s="608"/>
      <c r="BZ448" s="70"/>
      <c r="CA448" s="767"/>
      <c r="CB448" s="796"/>
      <c r="CC448" s="767"/>
      <c r="CD448" s="796"/>
      <c r="CE448" s="767"/>
      <c r="CF448" s="780"/>
      <c r="CG448" s="612"/>
      <c r="CH448" s="780"/>
      <c r="CI448" s="612"/>
      <c r="CJ448" s="612"/>
      <c r="CK448" s="767"/>
      <c r="CL448" s="780"/>
      <c r="CM448" s="612"/>
      <c r="CN448" s="780"/>
      <c r="CO448" s="767"/>
      <c r="CP448" s="780"/>
      <c r="CQ448" s="770"/>
      <c r="CR448" s="780"/>
      <c r="CS448" s="612"/>
      <c r="CT448" s="780"/>
      <c r="CU448" s="612"/>
      <c r="CV448" s="780"/>
      <c r="CW448" s="612"/>
      <c r="CX448" s="780"/>
      <c r="CY448" s="767"/>
      <c r="CZ448" s="780"/>
      <c r="DA448" s="612"/>
      <c r="DB448" s="780"/>
      <c r="DC448" s="767"/>
      <c r="DD448" s="780"/>
      <c r="DE448" s="612"/>
      <c r="DF448" s="780"/>
      <c r="DG448" s="612"/>
      <c r="DH448" s="780"/>
      <c r="DI448" s="612"/>
      <c r="DJ448" s="780"/>
      <c r="DK448" s="612"/>
      <c r="DL448" s="780"/>
      <c r="DM448" s="612"/>
      <c r="DN448" s="780"/>
      <c r="DO448" s="612"/>
      <c r="DP448" s="780"/>
      <c r="DQ448" s="612"/>
      <c r="DR448" s="612"/>
      <c r="DS448" s="612"/>
      <c r="DT448" s="84"/>
      <c r="DU448" s="424"/>
      <c r="DV448" s="424"/>
      <c r="DW448" s="424"/>
      <c r="DX448" s="424"/>
      <c r="DY448" s="424"/>
      <c r="DZ448" s="971"/>
      <c r="EA448" s="972"/>
      <c r="EB448" s="611"/>
      <c r="EC448" s="424"/>
      <c r="ED448" s="424"/>
      <c r="EE448" s="424"/>
      <c r="EF448" s="424"/>
      <c r="EG448" s="424"/>
      <c r="EH448" s="424"/>
      <c r="EI448" s="424"/>
      <c r="EJ448" s="429">
        <f t="shared" si="3339"/>
        <v>0</v>
      </c>
      <c r="EK448" s="429">
        <f t="shared" si="3340"/>
        <v>0</v>
      </c>
      <c r="EL448" s="429">
        <f t="shared" si="3341"/>
        <v>0</v>
      </c>
      <c r="EM448" s="1058">
        <f t="shared" si="3342"/>
        <v>0</v>
      </c>
      <c r="EN448" s="1058">
        <f t="shared" si="3343"/>
        <v>0</v>
      </c>
      <c r="EO448" s="1058">
        <f t="shared" si="3344"/>
        <v>0</v>
      </c>
      <c r="EP448" s="1058">
        <f t="shared" si="3345"/>
        <v>0</v>
      </c>
      <c r="EQ448" s="1058">
        <f t="shared" si="3346"/>
        <v>0</v>
      </c>
      <c r="ER448" s="1058">
        <f t="shared" si="3347"/>
        <v>0</v>
      </c>
      <c r="ES448" s="1058">
        <f t="shared" si="3348"/>
        <v>0</v>
      </c>
      <c r="ET448" s="1058">
        <f t="shared" si="3349"/>
        <v>0</v>
      </c>
      <c r="EU448" s="1058">
        <f t="shared" si="3350"/>
        <v>0</v>
      </c>
      <c r="EV448" s="1058">
        <f t="shared" si="3351"/>
        <v>0</v>
      </c>
      <c r="EW448" s="1058">
        <f t="shared" si="3352"/>
        <v>0</v>
      </c>
      <c r="EX448" s="1058">
        <f t="shared" si="3353"/>
        <v>0</v>
      </c>
      <c r="EY448" s="1058">
        <f t="shared" si="3354"/>
        <v>0</v>
      </c>
      <c r="EZ448" s="1058">
        <f t="shared" si="3355"/>
        <v>0</v>
      </c>
      <c r="FA448" s="1058">
        <f t="shared" si="3356"/>
        <v>0</v>
      </c>
      <c r="FB448" s="1058">
        <f t="shared" si="3357"/>
        <v>0</v>
      </c>
      <c r="FC448" s="1058">
        <f t="shared" si="3358"/>
        <v>0</v>
      </c>
      <c r="FD448" s="1058">
        <f t="shared" si="3359"/>
        <v>0</v>
      </c>
      <c r="FE448" s="1058">
        <f t="shared" si="3360"/>
        <v>0</v>
      </c>
      <c r="FF448" s="1058">
        <f t="shared" si="3361"/>
        <v>0</v>
      </c>
      <c r="FG448" s="1058">
        <f t="shared" si="3362"/>
        <v>0</v>
      </c>
      <c r="FH448" s="1058">
        <f t="shared" si="3363"/>
        <v>0</v>
      </c>
      <c r="FI448" s="1058">
        <f t="shared" si="3364"/>
        <v>0</v>
      </c>
      <c r="FJ448" s="1058">
        <f t="shared" si="3365"/>
        <v>0</v>
      </c>
      <c r="FK448" s="1058">
        <f t="shared" si="3366"/>
        <v>0</v>
      </c>
      <c r="FL448" s="1058">
        <f t="shared" si="3367"/>
        <v>0</v>
      </c>
      <c r="FM448" s="1058">
        <f t="shared" si="3368"/>
        <v>0</v>
      </c>
      <c r="FN448" s="1058">
        <f t="shared" si="3369"/>
        <v>0</v>
      </c>
      <c r="FO448" s="1059">
        <f t="shared" si="3370"/>
        <v>0</v>
      </c>
      <c r="FP448" s="1058">
        <f t="shared" si="3371"/>
        <v>0</v>
      </c>
      <c r="FQ448" s="1058">
        <f t="shared" si="3372"/>
        <v>0</v>
      </c>
      <c r="FR448" s="1058">
        <f t="shared" si="3373"/>
        <v>0</v>
      </c>
      <c r="FS448" s="1058">
        <f t="shared" si="3374"/>
        <v>0</v>
      </c>
      <c r="FT448" s="1058">
        <f t="shared" si="3375"/>
        <v>0</v>
      </c>
      <c r="FU448" s="1058">
        <f t="shared" si="3376"/>
        <v>0</v>
      </c>
      <c r="FV448" s="1058">
        <f t="shared" si="3377"/>
        <v>0</v>
      </c>
      <c r="FW448" s="1058">
        <f t="shared" si="3378"/>
        <v>0</v>
      </c>
      <c r="FX448" s="1058">
        <f t="shared" si="3379"/>
        <v>0</v>
      </c>
      <c r="FY448" s="1058">
        <f t="shared" si="3380"/>
        <v>0</v>
      </c>
      <c r="FZ448" s="1058">
        <f t="shared" si="3381"/>
        <v>0</v>
      </c>
      <c r="GA448" s="1058">
        <f t="shared" si="3382"/>
        <v>0</v>
      </c>
      <c r="GB448" s="1058">
        <f t="shared" si="3383"/>
        <v>0</v>
      </c>
      <c r="GC448" s="1058">
        <f t="shared" si="3384"/>
        <v>0</v>
      </c>
      <c r="GE448" s="1058">
        <v>0</v>
      </c>
      <c r="GF448" s="1058">
        <v>0</v>
      </c>
      <c r="GG448" s="424"/>
      <c r="GH448" s="424"/>
      <c r="GI448" s="424"/>
      <c r="GJ448" s="424"/>
      <c r="GL448" s="559"/>
      <c r="GM448" s="559"/>
      <c r="GN448" s="9"/>
      <c r="GO448" s="17"/>
      <c r="GP448" s="17"/>
      <c r="GQ448" s="406"/>
      <c r="GR448" s="406"/>
    </row>
    <row r="449" spans="1:200" ht="24.95" customHeight="1" x14ac:dyDescent="0.45">
      <c r="A449" s="424"/>
      <c r="B449" s="957"/>
      <c r="C449" s="958"/>
      <c r="D449" s="867"/>
      <c r="E449" s="612"/>
      <c r="F449" s="612"/>
      <c r="G449" s="606"/>
      <c r="H449" s="606"/>
      <c r="I449" s="606"/>
      <c r="J449" s="747"/>
      <c r="K449" s="606"/>
      <c r="L449" s="71"/>
      <c r="M449" s="608"/>
      <c r="N449" s="70"/>
      <c r="O449" s="852"/>
      <c r="P449" s="866"/>
      <c r="Q449" s="852"/>
      <c r="R449" s="866"/>
      <c r="S449" s="852"/>
      <c r="T449" s="866"/>
      <c r="U449" s="867"/>
      <c r="V449" s="866"/>
      <c r="W449" s="867"/>
      <c r="X449" s="852"/>
      <c r="Y449" s="852"/>
      <c r="Z449" s="866"/>
      <c r="AA449" s="867"/>
      <c r="AB449" s="866"/>
      <c r="AC449" s="852"/>
      <c r="AD449" s="866"/>
      <c r="AE449" s="855"/>
      <c r="AF449" s="866"/>
      <c r="AG449" s="867"/>
      <c r="AH449" s="866"/>
      <c r="AI449" s="867"/>
      <c r="AJ449" s="866"/>
      <c r="AK449" s="867"/>
      <c r="AL449" s="866"/>
      <c r="AM449" s="852"/>
      <c r="AN449" s="866"/>
      <c r="AO449" s="867"/>
      <c r="AP449" s="866"/>
      <c r="AQ449" s="852"/>
      <c r="AR449" s="866"/>
      <c r="AS449" s="852"/>
      <c r="AT449" s="866"/>
      <c r="AU449" s="867"/>
      <c r="AV449" s="866"/>
      <c r="AW449" s="867"/>
      <c r="AX449" s="866"/>
      <c r="AY449" s="867"/>
      <c r="AZ449" s="866"/>
      <c r="BA449" s="867"/>
      <c r="BB449" s="866"/>
      <c r="BC449" s="867"/>
      <c r="BD449" s="866"/>
      <c r="BE449" s="867"/>
      <c r="BF449" s="867"/>
      <c r="BG449" s="867"/>
      <c r="BH449" s="84"/>
      <c r="BI449" s="424"/>
      <c r="BJ449" s="424"/>
      <c r="BK449" s="424"/>
      <c r="BL449" s="424"/>
      <c r="BM449" s="424"/>
      <c r="BN449" s="957"/>
      <c r="BO449" s="958"/>
      <c r="BP449" s="867"/>
      <c r="BQ449" s="612"/>
      <c r="BR449" s="612"/>
      <c r="BS449" s="606"/>
      <c r="BT449" s="606"/>
      <c r="BU449" s="606"/>
      <c r="BV449" s="747"/>
      <c r="BW449" s="749"/>
      <c r="BX449" s="71"/>
      <c r="BY449" s="608"/>
      <c r="BZ449" s="70"/>
      <c r="CA449" s="767"/>
      <c r="CB449" s="796"/>
      <c r="CC449" s="767"/>
      <c r="CD449" s="796"/>
      <c r="CE449" s="767"/>
      <c r="CF449" s="780"/>
      <c r="CG449" s="612"/>
      <c r="CH449" s="780"/>
      <c r="CI449" s="612"/>
      <c r="CJ449" s="612"/>
      <c r="CK449" s="767"/>
      <c r="CL449" s="780"/>
      <c r="CM449" s="612"/>
      <c r="CN449" s="780"/>
      <c r="CO449" s="767"/>
      <c r="CP449" s="780"/>
      <c r="CQ449" s="770"/>
      <c r="CR449" s="780"/>
      <c r="CS449" s="612"/>
      <c r="CT449" s="780"/>
      <c r="CU449" s="612"/>
      <c r="CV449" s="780"/>
      <c r="CW449" s="612"/>
      <c r="CX449" s="780"/>
      <c r="CY449" s="767"/>
      <c r="CZ449" s="780"/>
      <c r="DA449" s="612"/>
      <c r="DB449" s="780"/>
      <c r="DC449" s="767"/>
      <c r="DD449" s="780"/>
      <c r="DE449" s="612"/>
      <c r="DF449" s="780"/>
      <c r="DG449" s="612"/>
      <c r="DH449" s="780"/>
      <c r="DI449" s="612"/>
      <c r="DJ449" s="780"/>
      <c r="DK449" s="612"/>
      <c r="DL449" s="780"/>
      <c r="DM449" s="612"/>
      <c r="DN449" s="780"/>
      <c r="DO449" s="612"/>
      <c r="DP449" s="780"/>
      <c r="DQ449" s="612"/>
      <c r="DR449" s="612"/>
      <c r="DS449" s="612"/>
      <c r="DT449" s="84"/>
      <c r="DU449" s="424"/>
      <c r="DV449" s="424"/>
      <c r="DW449" s="424"/>
      <c r="DX449" s="424"/>
      <c r="DY449" s="424"/>
      <c r="DZ449" s="971"/>
      <c r="EA449" s="972"/>
      <c r="EB449" s="611"/>
      <c r="EC449" s="424"/>
      <c r="ED449" s="424"/>
      <c r="EE449" s="424"/>
      <c r="EF449" s="424"/>
      <c r="EG449" s="424"/>
      <c r="EH449" s="424"/>
      <c r="EI449" s="424"/>
      <c r="EJ449" s="429">
        <f t="shared" si="3339"/>
        <v>0</v>
      </c>
      <c r="EK449" s="429">
        <f t="shared" si="3340"/>
        <v>0</v>
      </c>
      <c r="EL449" s="429">
        <f t="shared" si="3341"/>
        <v>0</v>
      </c>
      <c r="EM449" s="1058">
        <f t="shared" si="3342"/>
        <v>0</v>
      </c>
      <c r="EN449" s="1058">
        <f t="shared" si="3343"/>
        <v>0</v>
      </c>
      <c r="EO449" s="1058">
        <f t="shared" si="3344"/>
        <v>0</v>
      </c>
      <c r="EP449" s="1058">
        <f t="shared" si="3345"/>
        <v>0</v>
      </c>
      <c r="EQ449" s="1058">
        <f t="shared" si="3346"/>
        <v>0</v>
      </c>
      <c r="ER449" s="1058">
        <f t="shared" si="3347"/>
        <v>0</v>
      </c>
      <c r="ES449" s="1058">
        <f t="shared" si="3348"/>
        <v>0</v>
      </c>
      <c r="ET449" s="1058">
        <f t="shared" si="3349"/>
        <v>0</v>
      </c>
      <c r="EU449" s="1058">
        <f t="shared" si="3350"/>
        <v>0</v>
      </c>
      <c r="EV449" s="1058">
        <f t="shared" si="3351"/>
        <v>0</v>
      </c>
      <c r="EW449" s="1058">
        <f t="shared" si="3352"/>
        <v>0</v>
      </c>
      <c r="EX449" s="1058">
        <f t="shared" si="3353"/>
        <v>0</v>
      </c>
      <c r="EY449" s="1058">
        <f t="shared" si="3354"/>
        <v>0</v>
      </c>
      <c r="EZ449" s="1058">
        <f t="shared" si="3355"/>
        <v>0</v>
      </c>
      <c r="FA449" s="1058">
        <f t="shared" si="3356"/>
        <v>0</v>
      </c>
      <c r="FB449" s="1058">
        <f t="shared" si="3357"/>
        <v>0</v>
      </c>
      <c r="FC449" s="1058">
        <f t="shared" si="3358"/>
        <v>0</v>
      </c>
      <c r="FD449" s="1058">
        <f t="shared" si="3359"/>
        <v>0</v>
      </c>
      <c r="FE449" s="1058">
        <f t="shared" si="3360"/>
        <v>0</v>
      </c>
      <c r="FF449" s="1058">
        <f t="shared" si="3361"/>
        <v>0</v>
      </c>
      <c r="FG449" s="1058">
        <f t="shared" si="3362"/>
        <v>0</v>
      </c>
      <c r="FH449" s="1058">
        <f t="shared" si="3363"/>
        <v>0</v>
      </c>
      <c r="FI449" s="1058">
        <f t="shared" si="3364"/>
        <v>0</v>
      </c>
      <c r="FJ449" s="1058">
        <f t="shared" si="3365"/>
        <v>0</v>
      </c>
      <c r="FK449" s="1058">
        <f t="shared" si="3366"/>
        <v>0</v>
      </c>
      <c r="FL449" s="1058">
        <f t="shared" si="3367"/>
        <v>0</v>
      </c>
      <c r="FM449" s="1058">
        <f t="shared" si="3368"/>
        <v>0</v>
      </c>
      <c r="FN449" s="1058">
        <f t="shared" si="3369"/>
        <v>0</v>
      </c>
      <c r="FO449" s="1059">
        <f t="shared" si="3370"/>
        <v>0</v>
      </c>
      <c r="FP449" s="1058">
        <f t="shared" si="3371"/>
        <v>0</v>
      </c>
      <c r="FQ449" s="1058">
        <f t="shared" si="3372"/>
        <v>0</v>
      </c>
      <c r="FR449" s="1058">
        <f t="shared" si="3373"/>
        <v>0</v>
      </c>
      <c r="FS449" s="1058">
        <f t="shared" si="3374"/>
        <v>0</v>
      </c>
      <c r="FT449" s="1058">
        <f t="shared" si="3375"/>
        <v>0</v>
      </c>
      <c r="FU449" s="1058">
        <f t="shared" si="3376"/>
        <v>0</v>
      </c>
      <c r="FV449" s="1058">
        <f t="shared" si="3377"/>
        <v>0</v>
      </c>
      <c r="FW449" s="1058">
        <f t="shared" si="3378"/>
        <v>0</v>
      </c>
      <c r="FX449" s="1058">
        <f t="shared" si="3379"/>
        <v>0</v>
      </c>
      <c r="FY449" s="1058">
        <f t="shared" si="3380"/>
        <v>0</v>
      </c>
      <c r="FZ449" s="1058">
        <f t="shared" si="3381"/>
        <v>0</v>
      </c>
      <c r="GA449" s="1058">
        <f t="shared" si="3382"/>
        <v>0</v>
      </c>
      <c r="GB449" s="1058">
        <f t="shared" si="3383"/>
        <v>0</v>
      </c>
      <c r="GC449" s="1058">
        <f t="shared" si="3384"/>
        <v>0</v>
      </c>
      <c r="GE449" s="1058">
        <v>0</v>
      </c>
      <c r="GF449" s="1058">
        <v>0</v>
      </c>
      <c r="GG449" s="424"/>
      <c r="GH449" s="424"/>
      <c r="GI449" s="424"/>
      <c r="GJ449" s="424"/>
      <c r="GL449" s="559"/>
      <c r="GM449" s="559"/>
      <c r="GN449" s="9"/>
      <c r="GO449" s="17"/>
      <c r="GP449" s="17"/>
      <c r="GQ449" s="406"/>
      <c r="GR449" s="406"/>
    </row>
    <row r="450" spans="1:200" ht="24.95" customHeight="1" x14ac:dyDescent="0.45">
      <c r="A450" s="424"/>
      <c r="B450" s="957"/>
      <c r="C450" s="958"/>
      <c r="D450" s="867"/>
      <c r="E450" s="612"/>
      <c r="F450" s="612"/>
      <c r="G450" s="606"/>
      <c r="H450" s="606"/>
      <c r="I450" s="606"/>
      <c r="J450" s="747"/>
      <c r="K450" s="606"/>
      <c r="L450" s="71"/>
      <c r="M450" s="608"/>
      <c r="N450" s="70"/>
      <c r="O450" s="852"/>
      <c r="P450" s="866"/>
      <c r="Q450" s="852"/>
      <c r="R450" s="866"/>
      <c r="S450" s="852"/>
      <c r="T450" s="866"/>
      <c r="U450" s="867"/>
      <c r="V450" s="866"/>
      <c r="W450" s="867"/>
      <c r="X450" s="852"/>
      <c r="Y450" s="852"/>
      <c r="Z450" s="866"/>
      <c r="AA450" s="867"/>
      <c r="AB450" s="866"/>
      <c r="AC450" s="852"/>
      <c r="AD450" s="866"/>
      <c r="AE450" s="855"/>
      <c r="AF450" s="866"/>
      <c r="AG450" s="867"/>
      <c r="AH450" s="866"/>
      <c r="AI450" s="867"/>
      <c r="AJ450" s="866"/>
      <c r="AK450" s="867"/>
      <c r="AL450" s="866"/>
      <c r="AM450" s="852"/>
      <c r="AN450" s="866"/>
      <c r="AO450" s="867"/>
      <c r="AP450" s="866"/>
      <c r="AQ450" s="852"/>
      <c r="AR450" s="866"/>
      <c r="AS450" s="852"/>
      <c r="AT450" s="866"/>
      <c r="AU450" s="867"/>
      <c r="AV450" s="866"/>
      <c r="AW450" s="867"/>
      <c r="AX450" s="866"/>
      <c r="AY450" s="867"/>
      <c r="AZ450" s="866"/>
      <c r="BA450" s="867"/>
      <c r="BB450" s="866"/>
      <c r="BC450" s="867"/>
      <c r="BD450" s="866"/>
      <c r="BE450" s="867"/>
      <c r="BF450" s="867"/>
      <c r="BG450" s="867"/>
      <c r="BH450" s="84"/>
      <c r="BI450" s="424"/>
      <c r="BJ450" s="424"/>
      <c r="BK450" s="424"/>
      <c r="BL450" s="424"/>
      <c r="BM450" s="424"/>
      <c r="BN450" s="957"/>
      <c r="BO450" s="958"/>
      <c r="BP450" s="867"/>
      <c r="BQ450" s="612"/>
      <c r="BR450" s="612"/>
      <c r="BS450" s="606"/>
      <c r="BT450" s="606"/>
      <c r="BU450" s="606"/>
      <c r="BV450" s="747"/>
      <c r="BW450" s="749"/>
      <c r="BX450" s="71"/>
      <c r="BY450" s="608"/>
      <c r="BZ450" s="70"/>
      <c r="CA450" s="767"/>
      <c r="CB450" s="796"/>
      <c r="CC450" s="767"/>
      <c r="CD450" s="796"/>
      <c r="CE450" s="767"/>
      <c r="CF450" s="780"/>
      <c r="CG450" s="612"/>
      <c r="CH450" s="780"/>
      <c r="CI450" s="612"/>
      <c r="CJ450" s="612"/>
      <c r="CK450" s="767"/>
      <c r="CL450" s="780"/>
      <c r="CM450" s="612"/>
      <c r="CN450" s="780"/>
      <c r="CO450" s="767"/>
      <c r="CP450" s="780"/>
      <c r="CQ450" s="770"/>
      <c r="CR450" s="780"/>
      <c r="CS450" s="612"/>
      <c r="CT450" s="780"/>
      <c r="CU450" s="612"/>
      <c r="CV450" s="780"/>
      <c r="CW450" s="612"/>
      <c r="CX450" s="780"/>
      <c r="CY450" s="767"/>
      <c r="CZ450" s="780"/>
      <c r="DA450" s="612"/>
      <c r="DB450" s="780"/>
      <c r="DC450" s="767"/>
      <c r="DD450" s="780"/>
      <c r="DE450" s="612"/>
      <c r="DF450" s="780"/>
      <c r="DG450" s="612"/>
      <c r="DH450" s="780"/>
      <c r="DI450" s="612"/>
      <c r="DJ450" s="780"/>
      <c r="DK450" s="612"/>
      <c r="DL450" s="780"/>
      <c r="DM450" s="612"/>
      <c r="DN450" s="780"/>
      <c r="DO450" s="612"/>
      <c r="DP450" s="780"/>
      <c r="DQ450" s="612"/>
      <c r="DR450" s="612"/>
      <c r="DS450" s="612"/>
      <c r="DT450" s="84"/>
      <c r="DU450" s="424"/>
      <c r="DV450" s="424"/>
      <c r="DW450" s="424"/>
      <c r="DX450" s="424"/>
      <c r="DY450" s="424"/>
      <c r="DZ450" s="971"/>
      <c r="EA450" s="972"/>
      <c r="EB450" s="611"/>
      <c r="EC450" s="424"/>
      <c r="ED450" s="424"/>
      <c r="EE450" s="424"/>
      <c r="EF450" s="424"/>
      <c r="EG450" s="424"/>
      <c r="EH450" s="424"/>
      <c r="EI450" s="424"/>
      <c r="EJ450" s="429">
        <f t="shared" si="3339"/>
        <v>0</v>
      </c>
      <c r="EK450" s="429">
        <f t="shared" si="3340"/>
        <v>0</v>
      </c>
      <c r="EL450" s="429">
        <f t="shared" si="3341"/>
        <v>0</v>
      </c>
      <c r="EM450" s="1058">
        <f t="shared" si="3342"/>
        <v>0</v>
      </c>
      <c r="EN450" s="1058">
        <f t="shared" si="3343"/>
        <v>0</v>
      </c>
      <c r="EO450" s="1058">
        <f t="shared" si="3344"/>
        <v>0</v>
      </c>
      <c r="EP450" s="1058">
        <f t="shared" si="3345"/>
        <v>0</v>
      </c>
      <c r="EQ450" s="1058">
        <f t="shared" si="3346"/>
        <v>0</v>
      </c>
      <c r="ER450" s="1058">
        <f t="shared" si="3347"/>
        <v>0</v>
      </c>
      <c r="ES450" s="1058">
        <f t="shared" si="3348"/>
        <v>0</v>
      </c>
      <c r="ET450" s="1058">
        <f t="shared" si="3349"/>
        <v>0</v>
      </c>
      <c r="EU450" s="1058">
        <f t="shared" si="3350"/>
        <v>0</v>
      </c>
      <c r="EV450" s="1058">
        <f t="shared" si="3351"/>
        <v>0</v>
      </c>
      <c r="EW450" s="1058">
        <f t="shared" si="3352"/>
        <v>0</v>
      </c>
      <c r="EX450" s="1058">
        <f t="shared" si="3353"/>
        <v>0</v>
      </c>
      <c r="EY450" s="1058">
        <f t="shared" si="3354"/>
        <v>0</v>
      </c>
      <c r="EZ450" s="1058">
        <f t="shared" si="3355"/>
        <v>0</v>
      </c>
      <c r="FA450" s="1058">
        <f t="shared" si="3356"/>
        <v>0</v>
      </c>
      <c r="FB450" s="1058">
        <f t="shared" si="3357"/>
        <v>0</v>
      </c>
      <c r="FC450" s="1058">
        <f t="shared" si="3358"/>
        <v>0</v>
      </c>
      <c r="FD450" s="1058">
        <f t="shared" si="3359"/>
        <v>0</v>
      </c>
      <c r="FE450" s="1058">
        <f t="shared" si="3360"/>
        <v>0</v>
      </c>
      <c r="FF450" s="1058">
        <f t="shared" si="3361"/>
        <v>0</v>
      </c>
      <c r="FG450" s="1058">
        <f t="shared" si="3362"/>
        <v>0</v>
      </c>
      <c r="FH450" s="1058">
        <f t="shared" si="3363"/>
        <v>0</v>
      </c>
      <c r="FI450" s="1058">
        <f t="shared" si="3364"/>
        <v>0</v>
      </c>
      <c r="FJ450" s="1058">
        <f t="shared" si="3365"/>
        <v>0</v>
      </c>
      <c r="FK450" s="1058">
        <f t="shared" si="3366"/>
        <v>0</v>
      </c>
      <c r="FL450" s="1058">
        <f t="shared" si="3367"/>
        <v>0</v>
      </c>
      <c r="FM450" s="1058">
        <f t="shared" si="3368"/>
        <v>0</v>
      </c>
      <c r="FN450" s="1058">
        <f t="shared" si="3369"/>
        <v>0</v>
      </c>
      <c r="FO450" s="1059">
        <f t="shared" si="3370"/>
        <v>0</v>
      </c>
      <c r="FP450" s="1058">
        <f t="shared" si="3371"/>
        <v>0</v>
      </c>
      <c r="FQ450" s="1058">
        <f t="shared" si="3372"/>
        <v>0</v>
      </c>
      <c r="FR450" s="1058">
        <f t="shared" si="3373"/>
        <v>0</v>
      </c>
      <c r="FS450" s="1058">
        <f t="shared" si="3374"/>
        <v>0</v>
      </c>
      <c r="FT450" s="1058">
        <f t="shared" si="3375"/>
        <v>0</v>
      </c>
      <c r="FU450" s="1058">
        <f t="shared" si="3376"/>
        <v>0</v>
      </c>
      <c r="FV450" s="1058">
        <f t="shared" si="3377"/>
        <v>0</v>
      </c>
      <c r="FW450" s="1058">
        <f t="shared" si="3378"/>
        <v>0</v>
      </c>
      <c r="FX450" s="1058">
        <f t="shared" si="3379"/>
        <v>0</v>
      </c>
      <c r="FY450" s="1058">
        <f t="shared" si="3380"/>
        <v>0</v>
      </c>
      <c r="FZ450" s="1058">
        <f t="shared" si="3381"/>
        <v>0</v>
      </c>
      <c r="GA450" s="1058">
        <f t="shared" si="3382"/>
        <v>0</v>
      </c>
      <c r="GB450" s="1058">
        <f t="shared" si="3383"/>
        <v>0</v>
      </c>
      <c r="GC450" s="1058">
        <f t="shared" si="3384"/>
        <v>0</v>
      </c>
      <c r="GE450" s="1058">
        <v>0</v>
      </c>
      <c r="GF450" s="1058">
        <v>0</v>
      </c>
      <c r="GG450" s="424"/>
      <c r="GH450" s="424"/>
      <c r="GI450" s="424"/>
      <c r="GJ450" s="424"/>
      <c r="GL450" s="559"/>
      <c r="GM450" s="559"/>
      <c r="GN450" s="9"/>
      <c r="GO450" s="17"/>
      <c r="GP450" s="17"/>
      <c r="GQ450" s="406"/>
      <c r="GR450" s="406"/>
    </row>
    <row r="451" spans="1:200" ht="24.95" customHeight="1" x14ac:dyDescent="0.45">
      <c r="A451" s="424"/>
      <c r="B451" s="957"/>
      <c r="C451" s="958"/>
      <c r="D451" s="867"/>
      <c r="E451" s="612"/>
      <c r="F451" s="612"/>
      <c r="G451" s="606"/>
      <c r="H451" s="606"/>
      <c r="I451" s="606"/>
      <c r="J451" s="747"/>
      <c r="K451" s="606"/>
      <c r="L451" s="71"/>
      <c r="M451" s="608"/>
      <c r="N451" s="70"/>
      <c r="O451" s="852"/>
      <c r="P451" s="866"/>
      <c r="Q451" s="852"/>
      <c r="R451" s="866"/>
      <c r="S451" s="852"/>
      <c r="T451" s="866"/>
      <c r="U451" s="867"/>
      <c r="V451" s="866"/>
      <c r="W451" s="867"/>
      <c r="X451" s="852"/>
      <c r="Y451" s="852"/>
      <c r="Z451" s="866"/>
      <c r="AA451" s="867"/>
      <c r="AB451" s="866"/>
      <c r="AC451" s="852"/>
      <c r="AD451" s="866"/>
      <c r="AE451" s="855"/>
      <c r="AF451" s="866"/>
      <c r="AG451" s="867"/>
      <c r="AH451" s="866"/>
      <c r="AI451" s="867"/>
      <c r="AJ451" s="866"/>
      <c r="AK451" s="867"/>
      <c r="AL451" s="866"/>
      <c r="AM451" s="852"/>
      <c r="AN451" s="866"/>
      <c r="AO451" s="867"/>
      <c r="AP451" s="866"/>
      <c r="AQ451" s="852"/>
      <c r="AR451" s="866"/>
      <c r="AS451" s="852"/>
      <c r="AT451" s="866"/>
      <c r="AU451" s="867"/>
      <c r="AV451" s="866"/>
      <c r="AW451" s="867"/>
      <c r="AX451" s="866"/>
      <c r="AY451" s="867"/>
      <c r="AZ451" s="866"/>
      <c r="BA451" s="867"/>
      <c r="BB451" s="866"/>
      <c r="BC451" s="867"/>
      <c r="BD451" s="866"/>
      <c r="BE451" s="867"/>
      <c r="BF451" s="867"/>
      <c r="BG451" s="867"/>
      <c r="BH451" s="84"/>
      <c r="BI451" s="424"/>
      <c r="BJ451" s="424"/>
      <c r="BK451" s="424"/>
      <c r="BL451" s="424"/>
      <c r="BM451" s="424"/>
      <c r="BN451" s="957"/>
      <c r="BO451" s="958"/>
      <c r="BP451" s="867"/>
      <c r="BQ451" s="612"/>
      <c r="BR451" s="612"/>
      <c r="BS451" s="606"/>
      <c r="BT451" s="606"/>
      <c r="BU451" s="606"/>
      <c r="BV451" s="747"/>
      <c r="BW451" s="749"/>
      <c r="BX451" s="71"/>
      <c r="BY451" s="608"/>
      <c r="BZ451" s="70"/>
      <c r="CA451" s="767"/>
      <c r="CB451" s="796"/>
      <c r="CC451" s="767"/>
      <c r="CD451" s="796"/>
      <c r="CE451" s="767"/>
      <c r="CF451" s="780"/>
      <c r="CG451" s="612"/>
      <c r="CH451" s="780"/>
      <c r="CI451" s="612"/>
      <c r="CJ451" s="612"/>
      <c r="CK451" s="767"/>
      <c r="CL451" s="780"/>
      <c r="CM451" s="612"/>
      <c r="CN451" s="780"/>
      <c r="CO451" s="767"/>
      <c r="CP451" s="780"/>
      <c r="CQ451" s="770"/>
      <c r="CR451" s="780"/>
      <c r="CS451" s="612"/>
      <c r="CT451" s="780"/>
      <c r="CU451" s="612"/>
      <c r="CV451" s="780"/>
      <c r="CW451" s="612"/>
      <c r="CX451" s="780"/>
      <c r="CY451" s="767"/>
      <c r="CZ451" s="780"/>
      <c r="DA451" s="612"/>
      <c r="DB451" s="780"/>
      <c r="DC451" s="767"/>
      <c r="DD451" s="780"/>
      <c r="DE451" s="612"/>
      <c r="DF451" s="780"/>
      <c r="DG451" s="612"/>
      <c r="DH451" s="780"/>
      <c r="DI451" s="612"/>
      <c r="DJ451" s="780"/>
      <c r="DK451" s="612"/>
      <c r="DL451" s="780"/>
      <c r="DM451" s="612"/>
      <c r="DN451" s="780"/>
      <c r="DO451" s="612"/>
      <c r="DP451" s="780"/>
      <c r="DQ451" s="612"/>
      <c r="DR451" s="612"/>
      <c r="DS451" s="612"/>
      <c r="DT451" s="84"/>
      <c r="DU451" s="424"/>
      <c r="DV451" s="424"/>
      <c r="DW451" s="424"/>
      <c r="DX451" s="424"/>
      <c r="DY451" s="424"/>
      <c r="DZ451" s="971"/>
      <c r="EA451" s="972"/>
      <c r="EB451" s="611"/>
      <c r="EC451" s="424"/>
      <c r="ED451" s="424"/>
      <c r="EE451" s="424"/>
      <c r="EF451" s="424"/>
      <c r="EG451" s="424"/>
      <c r="EH451" s="424"/>
      <c r="EI451" s="424"/>
      <c r="EJ451" s="429">
        <f t="shared" si="3339"/>
        <v>0</v>
      </c>
      <c r="EK451" s="429">
        <f t="shared" si="3340"/>
        <v>0</v>
      </c>
      <c r="EL451" s="429">
        <f t="shared" si="3341"/>
        <v>0</v>
      </c>
      <c r="EM451" s="1058">
        <f t="shared" si="3342"/>
        <v>0</v>
      </c>
      <c r="EN451" s="1058">
        <f t="shared" si="3343"/>
        <v>0</v>
      </c>
      <c r="EO451" s="1058">
        <f t="shared" si="3344"/>
        <v>0</v>
      </c>
      <c r="EP451" s="1058">
        <f t="shared" si="3345"/>
        <v>0</v>
      </c>
      <c r="EQ451" s="1058">
        <f t="shared" si="3346"/>
        <v>0</v>
      </c>
      <c r="ER451" s="1058">
        <f t="shared" si="3347"/>
        <v>0</v>
      </c>
      <c r="ES451" s="1058">
        <f t="shared" si="3348"/>
        <v>0</v>
      </c>
      <c r="ET451" s="1058">
        <f t="shared" si="3349"/>
        <v>0</v>
      </c>
      <c r="EU451" s="1058">
        <f t="shared" si="3350"/>
        <v>0</v>
      </c>
      <c r="EV451" s="1058">
        <f t="shared" si="3351"/>
        <v>0</v>
      </c>
      <c r="EW451" s="1058">
        <f t="shared" si="3352"/>
        <v>0</v>
      </c>
      <c r="EX451" s="1058">
        <f t="shared" si="3353"/>
        <v>0</v>
      </c>
      <c r="EY451" s="1058">
        <f t="shared" si="3354"/>
        <v>0</v>
      </c>
      <c r="EZ451" s="1058">
        <f t="shared" si="3355"/>
        <v>0</v>
      </c>
      <c r="FA451" s="1058">
        <f t="shared" si="3356"/>
        <v>0</v>
      </c>
      <c r="FB451" s="1058">
        <f t="shared" si="3357"/>
        <v>0</v>
      </c>
      <c r="FC451" s="1058">
        <f t="shared" si="3358"/>
        <v>0</v>
      </c>
      <c r="FD451" s="1058">
        <f t="shared" si="3359"/>
        <v>0</v>
      </c>
      <c r="FE451" s="1058">
        <f t="shared" si="3360"/>
        <v>0</v>
      </c>
      <c r="FF451" s="1058">
        <f t="shared" si="3361"/>
        <v>0</v>
      </c>
      <c r="FG451" s="1058">
        <f t="shared" si="3362"/>
        <v>0</v>
      </c>
      <c r="FH451" s="1058">
        <f t="shared" si="3363"/>
        <v>0</v>
      </c>
      <c r="FI451" s="1058">
        <f t="shared" si="3364"/>
        <v>0</v>
      </c>
      <c r="FJ451" s="1058">
        <f t="shared" si="3365"/>
        <v>0</v>
      </c>
      <c r="FK451" s="1058">
        <f t="shared" si="3366"/>
        <v>0</v>
      </c>
      <c r="FL451" s="1058">
        <f t="shared" si="3367"/>
        <v>0</v>
      </c>
      <c r="FM451" s="1058">
        <f t="shared" si="3368"/>
        <v>0</v>
      </c>
      <c r="FN451" s="1058">
        <f t="shared" si="3369"/>
        <v>0</v>
      </c>
      <c r="FO451" s="1059">
        <f t="shared" si="3370"/>
        <v>0</v>
      </c>
      <c r="FP451" s="1058">
        <f t="shared" si="3371"/>
        <v>0</v>
      </c>
      <c r="FQ451" s="1058">
        <f t="shared" si="3372"/>
        <v>0</v>
      </c>
      <c r="FR451" s="1058">
        <f t="shared" si="3373"/>
        <v>0</v>
      </c>
      <c r="FS451" s="1058">
        <f t="shared" si="3374"/>
        <v>0</v>
      </c>
      <c r="FT451" s="1058">
        <f t="shared" si="3375"/>
        <v>0</v>
      </c>
      <c r="FU451" s="1058">
        <f t="shared" si="3376"/>
        <v>0</v>
      </c>
      <c r="FV451" s="1058">
        <f t="shared" si="3377"/>
        <v>0</v>
      </c>
      <c r="FW451" s="1058">
        <f t="shared" si="3378"/>
        <v>0</v>
      </c>
      <c r="FX451" s="1058">
        <f t="shared" si="3379"/>
        <v>0</v>
      </c>
      <c r="FY451" s="1058">
        <f t="shared" si="3380"/>
        <v>0</v>
      </c>
      <c r="FZ451" s="1058">
        <f t="shared" si="3381"/>
        <v>0</v>
      </c>
      <c r="GA451" s="1058">
        <f t="shared" si="3382"/>
        <v>0</v>
      </c>
      <c r="GB451" s="1058">
        <f t="shared" si="3383"/>
        <v>0</v>
      </c>
      <c r="GC451" s="1058">
        <f t="shared" si="3384"/>
        <v>0</v>
      </c>
      <c r="GE451" s="1058">
        <v>0</v>
      </c>
      <c r="GF451" s="1058">
        <v>0</v>
      </c>
      <c r="GG451" s="424"/>
      <c r="GH451" s="424"/>
      <c r="GI451" s="424"/>
      <c r="GJ451" s="424"/>
      <c r="GL451" s="559"/>
      <c r="GM451" s="559"/>
      <c r="GN451" s="9"/>
      <c r="GO451" s="17"/>
      <c r="GP451" s="17"/>
      <c r="GQ451" s="406"/>
      <c r="GR451" s="406"/>
    </row>
    <row r="452" spans="1:200" ht="24.95" customHeight="1" x14ac:dyDescent="0.45">
      <c r="A452" s="424"/>
      <c r="B452" s="957"/>
      <c r="C452" s="958"/>
      <c r="D452" s="867"/>
      <c r="E452" s="612"/>
      <c r="F452" s="612"/>
      <c r="G452" s="606"/>
      <c r="H452" s="606"/>
      <c r="I452" s="606"/>
      <c r="J452" s="747"/>
      <c r="K452" s="606"/>
      <c r="L452" s="71"/>
      <c r="M452" s="608"/>
      <c r="N452" s="70"/>
      <c r="O452" s="852"/>
      <c r="P452" s="866"/>
      <c r="Q452" s="852"/>
      <c r="R452" s="866"/>
      <c r="S452" s="852"/>
      <c r="T452" s="866"/>
      <c r="U452" s="867"/>
      <c r="V452" s="866"/>
      <c r="W452" s="867"/>
      <c r="X452" s="852"/>
      <c r="Y452" s="852"/>
      <c r="Z452" s="866"/>
      <c r="AA452" s="867"/>
      <c r="AB452" s="866"/>
      <c r="AC452" s="852"/>
      <c r="AD452" s="866"/>
      <c r="AE452" s="855"/>
      <c r="AF452" s="866"/>
      <c r="AG452" s="867"/>
      <c r="AH452" s="866"/>
      <c r="AI452" s="867"/>
      <c r="AJ452" s="866"/>
      <c r="AK452" s="867"/>
      <c r="AL452" s="866"/>
      <c r="AM452" s="852"/>
      <c r="AN452" s="866"/>
      <c r="AO452" s="867"/>
      <c r="AP452" s="866"/>
      <c r="AQ452" s="852"/>
      <c r="AR452" s="866"/>
      <c r="AS452" s="852"/>
      <c r="AT452" s="866"/>
      <c r="AU452" s="867"/>
      <c r="AV452" s="866"/>
      <c r="AW452" s="867"/>
      <c r="AX452" s="866"/>
      <c r="AY452" s="867"/>
      <c r="AZ452" s="866"/>
      <c r="BA452" s="867"/>
      <c r="BB452" s="866"/>
      <c r="BC452" s="867"/>
      <c r="BD452" s="866"/>
      <c r="BE452" s="867"/>
      <c r="BF452" s="867"/>
      <c r="BG452" s="867"/>
      <c r="BH452" s="84"/>
      <c r="BI452" s="424"/>
      <c r="BJ452" s="424"/>
      <c r="BK452" s="424"/>
      <c r="BL452" s="424"/>
      <c r="BM452" s="424"/>
      <c r="BN452" s="957"/>
      <c r="BO452" s="958"/>
      <c r="BP452" s="867"/>
      <c r="BQ452" s="612"/>
      <c r="BR452" s="612"/>
      <c r="BS452" s="606"/>
      <c r="BT452" s="606"/>
      <c r="BU452" s="606"/>
      <c r="BV452" s="747"/>
      <c r="BW452" s="749"/>
      <c r="BX452" s="71"/>
      <c r="BY452" s="608"/>
      <c r="BZ452" s="70"/>
      <c r="CA452" s="767"/>
      <c r="CB452" s="796"/>
      <c r="CC452" s="767"/>
      <c r="CD452" s="796"/>
      <c r="CE452" s="767"/>
      <c r="CF452" s="780"/>
      <c r="CG452" s="612"/>
      <c r="CH452" s="780"/>
      <c r="CI452" s="612"/>
      <c r="CJ452" s="612"/>
      <c r="CK452" s="767"/>
      <c r="CL452" s="780"/>
      <c r="CM452" s="612"/>
      <c r="CN452" s="780"/>
      <c r="CO452" s="767"/>
      <c r="CP452" s="780"/>
      <c r="CQ452" s="770"/>
      <c r="CR452" s="780"/>
      <c r="CS452" s="612"/>
      <c r="CT452" s="780"/>
      <c r="CU452" s="612"/>
      <c r="CV452" s="780"/>
      <c r="CW452" s="612"/>
      <c r="CX452" s="780"/>
      <c r="CY452" s="767"/>
      <c r="CZ452" s="780"/>
      <c r="DA452" s="612"/>
      <c r="DB452" s="780"/>
      <c r="DC452" s="767"/>
      <c r="DD452" s="780"/>
      <c r="DE452" s="612"/>
      <c r="DF452" s="780"/>
      <c r="DG452" s="612"/>
      <c r="DH452" s="780"/>
      <c r="DI452" s="612"/>
      <c r="DJ452" s="780"/>
      <c r="DK452" s="612"/>
      <c r="DL452" s="780"/>
      <c r="DM452" s="612"/>
      <c r="DN452" s="780"/>
      <c r="DO452" s="612"/>
      <c r="DP452" s="780"/>
      <c r="DQ452" s="612"/>
      <c r="DR452" s="612"/>
      <c r="DS452" s="612"/>
      <c r="DT452" s="84"/>
      <c r="DU452" s="424"/>
      <c r="DV452" s="424"/>
      <c r="DW452" s="424"/>
      <c r="DX452" s="424"/>
      <c r="DY452" s="424"/>
      <c r="DZ452" s="971"/>
      <c r="EA452" s="972"/>
      <c r="EB452" s="611"/>
      <c r="EC452" s="424"/>
      <c r="ED452" s="424"/>
      <c r="EE452" s="424"/>
      <c r="EF452" s="424"/>
      <c r="EG452" s="424"/>
      <c r="EH452" s="424"/>
      <c r="EI452" s="424"/>
      <c r="EJ452" s="429">
        <f t="shared" si="3339"/>
        <v>0</v>
      </c>
      <c r="EK452" s="429">
        <f t="shared" si="3340"/>
        <v>0</v>
      </c>
      <c r="EL452" s="429">
        <f t="shared" si="3341"/>
        <v>0</v>
      </c>
      <c r="EM452" s="1058">
        <f t="shared" si="3342"/>
        <v>0</v>
      </c>
      <c r="EN452" s="1058">
        <f t="shared" si="3343"/>
        <v>0</v>
      </c>
      <c r="EO452" s="1058">
        <f t="shared" si="3344"/>
        <v>0</v>
      </c>
      <c r="EP452" s="1058">
        <f t="shared" si="3345"/>
        <v>0</v>
      </c>
      <c r="EQ452" s="1058">
        <f t="shared" si="3346"/>
        <v>0</v>
      </c>
      <c r="ER452" s="1058">
        <f t="shared" si="3347"/>
        <v>0</v>
      </c>
      <c r="ES452" s="1058">
        <f t="shared" si="3348"/>
        <v>0</v>
      </c>
      <c r="ET452" s="1058">
        <f t="shared" si="3349"/>
        <v>0</v>
      </c>
      <c r="EU452" s="1058">
        <f t="shared" si="3350"/>
        <v>0</v>
      </c>
      <c r="EV452" s="1058">
        <f t="shared" si="3351"/>
        <v>0</v>
      </c>
      <c r="EW452" s="1058">
        <f t="shared" si="3352"/>
        <v>0</v>
      </c>
      <c r="EX452" s="1058">
        <f t="shared" si="3353"/>
        <v>0</v>
      </c>
      <c r="EY452" s="1058">
        <f t="shared" si="3354"/>
        <v>0</v>
      </c>
      <c r="EZ452" s="1058">
        <f t="shared" si="3355"/>
        <v>0</v>
      </c>
      <c r="FA452" s="1058">
        <f t="shared" si="3356"/>
        <v>0</v>
      </c>
      <c r="FB452" s="1058">
        <f t="shared" si="3357"/>
        <v>0</v>
      </c>
      <c r="FC452" s="1058">
        <f t="shared" si="3358"/>
        <v>0</v>
      </c>
      <c r="FD452" s="1058">
        <f t="shared" si="3359"/>
        <v>0</v>
      </c>
      <c r="FE452" s="1058">
        <f t="shared" si="3360"/>
        <v>0</v>
      </c>
      <c r="FF452" s="1058">
        <f t="shared" si="3361"/>
        <v>0</v>
      </c>
      <c r="FG452" s="1058">
        <f t="shared" si="3362"/>
        <v>0</v>
      </c>
      <c r="FH452" s="1058">
        <f t="shared" si="3363"/>
        <v>0</v>
      </c>
      <c r="FI452" s="1058">
        <f t="shared" si="3364"/>
        <v>0</v>
      </c>
      <c r="FJ452" s="1058">
        <f t="shared" si="3365"/>
        <v>0</v>
      </c>
      <c r="FK452" s="1058">
        <f t="shared" si="3366"/>
        <v>0</v>
      </c>
      <c r="FL452" s="1058">
        <f t="shared" si="3367"/>
        <v>0</v>
      </c>
      <c r="FM452" s="1058">
        <f t="shared" si="3368"/>
        <v>0</v>
      </c>
      <c r="FN452" s="1058">
        <f t="shared" si="3369"/>
        <v>0</v>
      </c>
      <c r="FO452" s="1059">
        <f t="shared" si="3370"/>
        <v>0</v>
      </c>
      <c r="FP452" s="1058">
        <f t="shared" si="3371"/>
        <v>0</v>
      </c>
      <c r="FQ452" s="1058">
        <f t="shared" si="3372"/>
        <v>0</v>
      </c>
      <c r="FR452" s="1058">
        <f t="shared" si="3373"/>
        <v>0</v>
      </c>
      <c r="FS452" s="1058">
        <f t="shared" si="3374"/>
        <v>0</v>
      </c>
      <c r="FT452" s="1058">
        <f t="shared" si="3375"/>
        <v>0</v>
      </c>
      <c r="FU452" s="1058">
        <f t="shared" si="3376"/>
        <v>0</v>
      </c>
      <c r="FV452" s="1058">
        <f t="shared" si="3377"/>
        <v>0</v>
      </c>
      <c r="FW452" s="1058">
        <f t="shared" si="3378"/>
        <v>0</v>
      </c>
      <c r="FX452" s="1058">
        <f t="shared" si="3379"/>
        <v>0</v>
      </c>
      <c r="FY452" s="1058">
        <f t="shared" si="3380"/>
        <v>0</v>
      </c>
      <c r="FZ452" s="1058">
        <f t="shared" si="3381"/>
        <v>0</v>
      </c>
      <c r="GA452" s="1058">
        <f t="shared" si="3382"/>
        <v>0</v>
      </c>
      <c r="GB452" s="1058">
        <f t="shared" si="3383"/>
        <v>0</v>
      </c>
      <c r="GC452" s="1058">
        <f t="shared" si="3384"/>
        <v>0</v>
      </c>
      <c r="GE452" s="1058">
        <v>0</v>
      </c>
      <c r="GF452" s="1058">
        <v>0</v>
      </c>
      <c r="GG452" s="424"/>
      <c r="GH452" s="424"/>
      <c r="GI452" s="424"/>
      <c r="GJ452" s="424"/>
      <c r="GL452" s="559"/>
      <c r="GM452" s="559"/>
      <c r="GN452" s="9"/>
      <c r="GO452" s="17"/>
      <c r="GP452" s="17"/>
      <c r="GQ452" s="406"/>
      <c r="GR452" s="406"/>
    </row>
    <row r="453" spans="1:200" ht="24.95" customHeight="1" x14ac:dyDescent="0.45">
      <c r="A453" s="424"/>
      <c r="B453" s="957"/>
      <c r="C453" s="958"/>
      <c r="D453" s="867"/>
      <c r="E453" s="612"/>
      <c r="F453" s="612"/>
      <c r="G453" s="606"/>
      <c r="H453" s="606"/>
      <c r="I453" s="606"/>
      <c r="J453" s="747"/>
      <c r="K453" s="606"/>
      <c r="L453" s="71"/>
      <c r="M453" s="608"/>
      <c r="N453" s="70"/>
      <c r="O453" s="852"/>
      <c r="P453" s="866"/>
      <c r="Q453" s="852"/>
      <c r="R453" s="866"/>
      <c r="S453" s="852"/>
      <c r="T453" s="866"/>
      <c r="U453" s="867"/>
      <c r="V453" s="866"/>
      <c r="W453" s="867"/>
      <c r="X453" s="852"/>
      <c r="Y453" s="852"/>
      <c r="Z453" s="866"/>
      <c r="AA453" s="867"/>
      <c r="AB453" s="866"/>
      <c r="AC453" s="852"/>
      <c r="AD453" s="866"/>
      <c r="AE453" s="855"/>
      <c r="AF453" s="866"/>
      <c r="AG453" s="867"/>
      <c r="AH453" s="866"/>
      <c r="AI453" s="867"/>
      <c r="AJ453" s="866"/>
      <c r="AK453" s="867"/>
      <c r="AL453" s="866"/>
      <c r="AM453" s="852"/>
      <c r="AN453" s="866"/>
      <c r="AO453" s="867"/>
      <c r="AP453" s="866"/>
      <c r="AQ453" s="852"/>
      <c r="AR453" s="866"/>
      <c r="AS453" s="852"/>
      <c r="AT453" s="866"/>
      <c r="AU453" s="867"/>
      <c r="AV453" s="866"/>
      <c r="AW453" s="867"/>
      <c r="AX453" s="866"/>
      <c r="AY453" s="867"/>
      <c r="AZ453" s="866"/>
      <c r="BA453" s="867"/>
      <c r="BB453" s="866"/>
      <c r="BC453" s="867"/>
      <c r="BD453" s="866"/>
      <c r="BE453" s="867"/>
      <c r="BF453" s="867"/>
      <c r="BG453" s="867"/>
      <c r="BH453" s="84"/>
      <c r="BI453" s="424"/>
      <c r="BJ453" s="424"/>
      <c r="BK453" s="424"/>
      <c r="BL453" s="424"/>
      <c r="BM453" s="424"/>
      <c r="BN453" s="957"/>
      <c r="BO453" s="958"/>
      <c r="BP453" s="867"/>
      <c r="BQ453" s="612"/>
      <c r="BR453" s="612"/>
      <c r="BS453" s="606"/>
      <c r="BT453" s="606"/>
      <c r="BU453" s="606"/>
      <c r="BV453" s="747"/>
      <c r="BW453" s="749"/>
      <c r="BX453" s="71"/>
      <c r="BY453" s="608"/>
      <c r="BZ453" s="70"/>
      <c r="CA453" s="767"/>
      <c r="CB453" s="796"/>
      <c r="CC453" s="767"/>
      <c r="CD453" s="796"/>
      <c r="CE453" s="767"/>
      <c r="CF453" s="780"/>
      <c r="CG453" s="612"/>
      <c r="CH453" s="780"/>
      <c r="CI453" s="612"/>
      <c r="CJ453" s="612"/>
      <c r="CK453" s="767"/>
      <c r="CL453" s="780"/>
      <c r="CM453" s="612"/>
      <c r="CN453" s="780"/>
      <c r="CO453" s="767"/>
      <c r="CP453" s="780"/>
      <c r="CQ453" s="770"/>
      <c r="CR453" s="780"/>
      <c r="CS453" s="612"/>
      <c r="CT453" s="780"/>
      <c r="CU453" s="612"/>
      <c r="CV453" s="780"/>
      <c r="CW453" s="612"/>
      <c r="CX453" s="780"/>
      <c r="CY453" s="767"/>
      <c r="CZ453" s="780"/>
      <c r="DA453" s="612"/>
      <c r="DB453" s="780"/>
      <c r="DC453" s="767"/>
      <c r="DD453" s="780"/>
      <c r="DE453" s="612"/>
      <c r="DF453" s="780"/>
      <c r="DG453" s="612"/>
      <c r="DH453" s="780"/>
      <c r="DI453" s="612"/>
      <c r="DJ453" s="780"/>
      <c r="DK453" s="612"/>
      <c r="DL453" s="780"/>
      <c r="DM453" s="612"/>
      <c r="DN453" s="780"/>
      <c r="DO453" s="612"/>
      <c r="DP453" s="780"/>
      <c r="DQ453" s="612"/>
      <c r="DR453" s="612"/>
      <c r="DS453" s="612"/>
      <c r="DT453" s="84"/>
      <c r="DU453" s="424"/>
      <c r="DV453" s="424"/>
      <c r="DW453" s="424"/>
      <c r="DX453" s="424"/>
      <c r="DY453" s="424"/>
      <c r="DZ453" s="971"/>
      <c r="EA453" s="972"/>
      <c r="EB453" s="611"/>
      <c r="EC453" s="424"/>
      <c r="ED453" s="424"/>
      <c r="EE453" s="424"/>
      <c r="EF453" s="424"/>
      <c r="EG453" s="424"/>
      <c r="EH453" s="424"/>
      <c r="EI453" s="424"/>
      <c r="EJ453" s="429">
        <f t="shared" si="3339"/>
        <v>0</v>
      </c>
      <c r="EK453" s="429">
        <f t="shared" si="3340"/>
        <v>0</v>
      </c>
      <c r="EL453" s="429">
        <f t="shared" si="3341"/>
        <v>0</v>
      </c>
      <c r="EM453" s="1058">
        <f t="shared" si="3342"/>
        <v>0</v>
      </c>
      <c r="EN453" s="1058">
        <f t="shared" si="3343"/>
        <v>0</v>
      </c>
      <c r="EO453" s="1058">
        <f t="shared" si="3344"/>
        <v>0</v>
      </c>
      <c r="EP453" s="1058">
        <f t="shared" si="3345"/>
        <v>0</v>
      </c>
      <c r="EQ453" s="1058">
        <f t="shared" si="3346"/>
        <v>0</v>
      </c>
      <c r="ER453" s="1058">
        <f t="shared" si="3347"/>
        <v>0</v>
      </c>
      <c r="ES453" s="1058">
        <f t="shared" si="3348"/>
        <v>0</v>
      </c>
      <c r="ET453" s="1058">
        <f t="shared" si="3349"/>
        <v>0</v>
      </c>
      <c r="EU453" s="1058">
        <f t="shared" si="3350"/>
        <v>0</v>
      </c>
      <c r="EV453" s="1058">
        <f t="shared" si="3351"/>
        <v>0</v>
      </c>
      <c r="EW453" s="1058">
        <f t="shared" si="3352"/>
        <v>0</v>
      </c>
      <c r="EX453" s="1058">
        <f t="shared" si="3353"/>
        <v>0</v>
      </c>
      <c r="EY453" s="1058">
        <f t="shared" si="3354"/>
        <v>0</v>
      </c>
      <c r="EZ453" s="1058">
        <f t="shared" si="3355"/>
        <v>0</v>
      </c>
      <c r="FA453" s="1058">
        <f t="shared" si="3356"/>
        <v>0</v>
      </c>
      <c r="FB453" s="1058">
        <f t="shared" si="3357"/>
        <v>0</v>
      </c>
      <c r="FC453" s="1058">
        <f t="shared" si="3358"/>
        <v>0</v>
      </c>
      <c r="FD453" s="1058">
        <f t="shared" si="3359"/>
        <v>0</v>
      </c>
      <c r="FE453" s="1058">
        <f t="shared" si="3360"/>
        <v>0</v>
      </c>
      <c r="FF453" s="1058">
        <f t="shared" si="3361"/>
        <v>0</v>
      </c>
      <c r="FG453" s="1058">
        <f t="shared" si="3362"/>
        <v>0</v>
      </c>
      <c r="FH453" s="1058">
        <f t="shared" si="3363"/>
        <v>0</v>
      </c>
      <c r="FI453" s="1058">
        <f t="shared" si="3364"/>
        <v>0</v>
      </c>
      <c r="FJ453" s="1058">
        <f t="shared" si="3365"/>
        <v>0</v>
      </c>
      <c r="FK453" s="1058">
        <f t="shared" si="3366"/>
        <v>0</v>
      </c>
      <c r="FL453" s="1058">
        <f t="shared" si="3367"/>
        <v>0</v>
      </c>
      <c r="FM453" s="1058">
        <f t="shared" si="3368"/>
        <v>0</v>
      </c>
      <c r="FN453" s="1058">
        <f t="shared" si="3369"/>
        <v>0</v>
      </c>
      <c r="FO453" s="1059">
        <f t="shared" si="3370"/>
        <v>0</v>
      </c>
      <c r="FP453" s="1058">
        <f t="shared" si="3371"/>
        <v>0</v>
      </c>
      <c r="FQ453" s="1058">
        <f t="shared" si="3372"/>
        <v>0</v>
      </c>
      <c r="FR453" s="1058">
        <f t="shared" si="3373"/>
        <v>0</v>
      </c>
      <c r="FS453" s="1058">
        <f t="shared" si="3374"/>
        <v>0</v>
      </c>
      <c r="FT453" s="1058">
        <f t="shared" si="3375"/>
        <v>0</v>
      </c>
      <c r="FU453" s="1058">
        <f t="shared" si="3376"/>
        <v>0</v>
      </c>
      <c r="FV453" s="1058">
        <f t="shared" si="3377"/>
        <v>0</v>
      </c>
      <c r="FW453" s="1058">
        <f t="shared" si="3378"/>
        <v>0</v>
      </c>
      <c r="FX453" s="1058">
        <f t="shared" si="3379"/>
        <v>0</v>
      </c>
      <c r="FY453" s="1058">
        <f t="shared" si="3380"/>
        <v>0</v>
      </c>
      <c r="FZ453" s="1058">
        <f t="shared" si="3381"/>
        <v>0</v>
      </c>
      <c r="GA453" s="1058">
        <f t="shared" si="3382"/>
        <v>0</v>
      </c>
      <c r="GB453" s="1058">
        <f t="shared" si="3383"/>
        <v>0</v>
      </c>
      <c r="GC453" s="1058">
        <f t="shared" si="3384"/>
        <v>0</v>
      </c>
      <c r="GE453" s="1058">
        <v>0</v>
      </c>
      <c r="GF453" s="1058">
        <v>0</v>
      </c>
      <c r="GG453" s="424"/>
      <c r="GH453" s="424"/>
      <c r="GI453" s="424"/>
      <c r="GJ453" s="424"/>
      <c r="GL453" s="559"/>
      <c r="GM453" s="559"/>
      <c r="GN453" s="9"/>
      <c r="GO453" s="17"/>
      <c r="GP453" s="17"/>
      <c r="GQ453" s="406"/>
      <c r="GR453" s="406"/>
    </row>
    <row r="454" spans="1:200" ht="24.95" customHeight="1" x14ac:dyDescent="0.45">
      <c r="A454" s="424"/>
      <c r="B454" s="957"/>
      <c r="C454" s="958"/>
      <c r="D454" s="867"/>
      <c r="E454" s="612"/>
      <c r="F454" s="612"/>
      <c r="G454" s="606"/>
      <c r="H454" s="606"/>
      <c r="I454" s="606"/>
      <c r="J454" s="747"/>
      <c r="K454" s="606"/>
      <c r="L454" s="71"/>
      <c r="M454" s="608"/>
      <c r="N454" s="70"/>
      <c r="O454" s="852"/>
      <c r="P454" s="866"/>
      <c r="Q454" s="852"/>
      <c r="R454" s="866"/>
      <c r="S454" s="852"/>
      <c r="T454" s="866"/>
      <c r="U454" s="867"/>
      <c r="V454" s="866"/>
      <c r="W454" s="867"/>
      <c r="X454" s="852"/>
      <c r="Y454" s="852"/>
      <c r="Z454" s="866"/>
      <c r="AA454" s="867"/>
      <c r="AB454" s="866"/>
      <c r="AC454" s="852"/>
      <c r="AD454" s="866"/>
      <c r="AE454" s="855"/>
      <c r="AF454" s="866"/>
      <c r="AG454" s="867"/>
      <c r="AH454" s="866"/>
      <c r="AI454" s="867"/>
      <c r="AJ454" s="866"/>
      <c r="AK454" s="867"/>
      <c r="AL454" s="866"/>
      <c r="AM454" s="852"/>
      <c r="AN454" s="866"/>
      <c r="AO454" s="867"/>
      <c r="AP454" s="866"/>
      <c r="AQ454" s="852"/>
      <c r="AR454" s="866"/>
      <c r="AS454" s="852"/>
      <c r="AT454" s="866"/>
      <c r="AU454" s="867"/>
      <c r="AV454" s="866"/>
      <c r="AW454" s="867"/>
      <c r="AX454" s="866"/>
      <c r="AY454" s="867"/>
      <c r="AZ454" s="866"/>
      <c r="BA454" s="867"/>
      <c r="BB454" s="866"/>
      <c r="BC454" s="867"/>
      <c r="BD454" s="866"/>
      <c r="BE454" s="867"/>
      <c r="BF454" s="867"/>
      <c r="BG454" s="867"/>
      <c r="BH454" s="84"/>
      <c r="BI454" s="424"/>
      <c r="BJ454" s="424"/>
      <c r="BK454" s="424"/>
      <c r="BL454" s="424"/>
      <c r="BM454" s="424"/>
      <c r="BN454" s="957"/>
      <c r="BO454" s="958"/>
      <c r="BP454" s="867"/>
      <c r="BQ454" s="612"/>
      <c r="BR454" s="612"/>
      <c r="BS454" s="606"/>
      <c r="BT454" s="606"/>
      <c r="BU454" s="606"/>
      <c r="BV454" s="747"/>
      <c r="BW454" s="749"/>
      <c r="BX454" s="71"/>
      <c r="BY454" s="608"/>
      <c r="BZ454" s="70"/>
      <c r="CA454" s="767"/>
      <c r="CB454" s="796"/>
      <c r="CC454" s="767"/>
      <c r="CD454" s="796"/>
      <c r="CE454" s="767"/>
      <c r="CF454" s="780"/>
      <c r="CG454" s="612"/>
      <c r="CH454" s="780"/>
      <c r="CI454" s="612"/>
      <c r="CJ454" s="612"/>
      <c r="CK454" s="767"/>
      <c r="CL454" s="780"/>
      <c r="CM454" s="612"/>
      <c r="CN454" s="780"/>
      <c r="CO454" s="767"/>
      <c r="CP454" s="780"/>
      <c r="CQ454" s="770"/>
      <c r="CR454" s="780"/>
      <c r="CS454" s="612"/>
      <c r="CT454" s="780"/>
      <c r="CU454" s="612"/>
      <c r="CV454" s="780"/>
      <c r="CW454" s="612"/>
      <c r="CX454" s="780"/>
      <c r="CY454" s="767"/>
      <c r="CZ454" s="780"/>
      <c r="DA454" s="612"/>
      <c r="DB454" s="780"/>
      <c r="DC454" s="767"/>
      <c r="DD454" s="780"/>
      <c r="DE454" s="612"/>
      <c r="DF454" s="780"/>
      <c r="DG454" s="612"/>
      <c r="DH454" s="780"/>
      <c r="DI454" s="612"/>
      <c r="DJ454" s="780"/>
      <c r="DK454" s="612"/>
      <c r="DL454" s="780"/>
      <c r="DM454" s="612"/>
      <c r="DN454" s="780"/>
      <c r="DO454" s="612"/>
      <c r="DP454" s="780"/>
      <c r="DQ454" s="612"/>
      <c r="DR454" s="612"/>
      <c r="DS454" s="612"/>
      <c r="DT454" s="84"/>
      <c r="DU454" s="424"/>
      <c r="DV454" s="424"/>
      <c r="DW454" s="424"/>
      <c r="DX454" s="424"/>
      <c r="DY454" s="424"/>
      <c r="DZ454" s="971"/>
      <c r="EA454" s="972"/>
      <c r="EB454" s="611"/>
      <c r="EC454" s="424"/>
      <c r="ED454" s="424"/>
      <c r="EE454" s="424"/>
      <c r="EF454" s="424"/>
      <c r="EG454" s="424"/>
      <c r="EH454" s="424"/>
      <c r="EI454" s="424"/>
      <c r="EJ454" s="429">
        <f t="shared" si="3339"/>
        <v>0</v>
      </c>
      <c r="EK454" s="429">
        <f t="shared" si="3340"/>
        <v>0</v>
      </c>
      <c r="EL454" s="429">
        <f t="shared" si="3341"/>
        <v>0</v>
      </c>
      <c r="EM454" s="1058">
        <f t="shared" si="3342"/>
        <v>0</v>
      </c>
      <c r="EN454" s="1058">
        <f t="shared" si="3343"/>
        <v>0</v>
      </c>
      <c r="EO454" s="1058">
        <f t="shared" si="3344"/>
        <v>0</v>
      </c>
      <c r="EP454" s="1058">
        <f t="shared" si="3345"/>
        <v>0</v>
      </c>
      <c r="EQ454" s="1058">
        <f t="shared" si="3346"/>
        <v>0</v>
      </c>
      <c r="ER454" s="1058">
        <f t="shared" si="3347"/>
        <v>0</v>
      </c>
      <c r="ES454" s="1058">
        <f t="shared" si="3348"/>
        <v>0</v>
      </c>
      <c r="ET454" s="1058">
        <f t="shared" si="3349"/>
        <v>0</v>
      </c>
      <c r="EU454" s="1058">
        <f t="shared" si="3350"/>
        <v>0</v>
      </c>
      <c r="EV454" s="1058">
        <f t="shared" si="3351"/>
        <v>0</v>
      </c>
      <c r="EW454" s="1058">
        <f t="shared" si="3352"/>
        <v>0</v>
      </c>
      <c r="EX454" s="1058">
        <f t="shared" si="3353"/>
        <v>0</v>
      </c>
      <c r="EY454" s="1058">
        <f t="shared" si="3354"/>
        <v>0</v>
      </c>
      <c r="EZ454" s="1058">
        <f t="shared" si="3355"/>
        <v>0</v>
      </c>
      <c r="FA454" s="1058">
        <f t="shared" si="3356"/>
        <v>0</v>
      </c>
      <c r="FB454" s="1058">
        <f t="shared" si="3357"/>
        <v>0</v>
      </c>
      <c r="FC454" s="1058">
        <f t="shared" si="3358"/>
        <v>0</v>
      </c>
      <c r="FD454" s="1058">
        <f t="shared" si="3359"/>
        <v>0</v>
      </c>
      <c r="FE454" s="1058">
        <f t="shared" si="3360"/>
        <v>0</v>
      </c>
      <c r="FF454" s="1058">
        <f t="shared" si="3361"/>
        <v>0</v>
      </c>
      <c r="FG454" s="1058">
        <f t="shared" si="3362"/>
        <v>0</v>
      </c>
      <c r="FH454" s="1058">
        <f t="shared" si="3363"/>
        <v>0</v>
      </c>
      <c r="FI454" s="1058">
        <f t="shared" si="3364"/>
        <v>0</v>
      </c>
      <c r="FJ454" s="1058">
        <f t="shared" si="3365"/>
        <v>0</v>
      </c>
      <c r="FK454" s="1058">
        <f t="shared" si="3366"/>
        <v>0</v>
      </c>
      <c r="FL454" s="1058">
        <f t="shared" si="3367"/>
        <v>0</v>
      </c>
      <c r="FM454" s="1058">
        <f t="shared" si="3368"/>
        <v>0</v>
      </c>
      <c r="FN454" s="1058">
        <f t="shared" si="3369"/>
        <v>0</v>
      </c>
      <c r="FO454" s="1059">
        <f t="shared" si="3370"/>
        <v>0</v>
      </c>
      <c r="FP454" s="1058">
        <f t="shared" si="3371"/>
        <v>0</v>
      </c>
      <c r="FQ454" s="1058">
        <f t="shared" si="3372"/>
        <v>0</v>
      </c>
      <c r="FR454" s="1058">
        <f t="shared" si="3373"/>
        <v>0</v>
      </c>
      <c r="FS454" s="1058">
        <f t="shared" si="3374"/>
        <v>0</v>
      </c>
      <c r="FT454" s="1058">
        <f t="shared" si="3375"/>
        <v>0</v>
      </c>
      <c r="FU454" s="1058">
        <f t="shared" si="3376"/>
        <v>0</v>
      </c>
      <c r="FV454" s="1058">
        <f t="shared" si="3377"/>
        <v>0</v>
      </c>
      <c r="FW454" s="1058">
        <f t="shared" si="3378"/>
        <v>0</v>
      </c>
      <c r="FX454" s="1058">
        <f t="shared" si="3379"/>
        <v>0</v>
      </c>
      <c r="FY454" s="1058">
        <f t="shared" si="3380"/>
        <v>0</v>
      </c>
      <c r="FZ454" s="1058">
        <f t="shared" si="3381"/>
        <v>0</v>
      </c>
      <c r="GA454" s="1058">
        <f t="shared" si="3382"/>
        <v>0</v>
      </c>
      <c r="GB454" s="1058">
        <f t="shared" si="3383"/>
        <v>0</v>
      </c>
      <c r="GC454" s="1058">
        <f t="shared" si="3384"/>
        <v>0</v>
      </c>
      <c r="GE454" s="1058">
        <v>0</v>
      </c>
      <c r="GF454" s="1058">
        <v>0</v>
      </c>
      <c r="GG454" s="424"/>
      <c r="GH454" s="424"/>
      <c r="GI454" s="424"/>
      <c r="GJ454" s="424"/>
      <c r="GL454" s="559"/>
      <c r="GM454" s="559"/>
      <c r="GN454" s="9"/>
      <c r="GO454" s="17"/>
      <c r="GP454" s="17"/>
      <c r="GQ454" s="406"/>
      <c r="GR454" s="406"/>
    </row>
    <row r="455" spans="1:200" ht="24.95" customHeight="1" x14ac:dyDescent="0.45">
      <c r="A455" s="424"/>
      <c r="B455" s="957"/>
      <c r="C455" s="958"/>
      <c r="D455" s="867"/>
      <c r="E455" s="612"/>
      <c r="F455" s="612"/>
      <c r="G455" s="606"/>
      <c r="H455" s="606"/>
      <c r="I455" s="606"/>
      <c r="J455" s="747"/>
      <c r="K455" s="606"/>
      <c r="L455" s="71"/>
      <c r="M455" s="608"/>
      <c r="N455" s="70"/>
      <c r="O455" s="852"/>
      <c r="P455" s="866"/>
      <c r="Q455" s="852"/>
      <c r="R455" s="866"/>
      <c r="S455" s="852"/>
      <c r="T455" s="866"/>
      <c r="U455" s="867"/>
      <c r="V455" s="866"/>
      <c r="W455" s="867"/>
      <c r="X455" s="852"/>
      <c r="Y455" s="852"/>
      <c r="Z455" s="866"/>
      <c r="AA455" s="867"/>
      <c r="AB455" s="866"/>
      <c r="AC455" s="852"/>
      <c r="AD455" s="866"/>
      <c r="AE455" s="855"/>
      <c r="AF455" s="866"/>
      <c r="AG455" s="867"/>
      <c r="AH455" s="866"/>
      <c r="AI455" s="867"/>
      <c r="AJ455" s="866"/>
      <c r="AK455" s="867"/>
      <c r="AL455" s="866"/>
      <c r="AM455" s="852"/>
      <c r="AN455" s="866"/>
      <c r="AO455" s="867"/>
      <c r="AP455" s="866"/>
      <c r="AQ455" s="852"/>
      <c r="AR455" s="866"/>
      <c r="AS455" s="852"/>
      <c r="AT455" s="866"/>
      <c r="AU455" s="867"/>
      <c r="AV455" s="866"/>
      <c r="AW455" s="867"/>
      <c r="AX455" s="866"/>
      <c r="AY455" s="867"/>
      <c r="AZ455" s="866"/>
      <c r="BA455" s="867"/>
      <c r="BB455" s="866"/>
      <c r="BC455" s="867"/>
      <c r="BD455" s="866"/>
      <c r="BE455" s="867"/>
      <c r="BF455" s="867"/>
      <c r="BG455" s="867"/>
      <c r="BH455" s="84"/>
      <c r="BI455" s="424"/>
      <c r="BJ455" s="424"/>
      <c r="BK455" s="424"/>
      <c r="BL455" s="424"/>
      <c r="BM455" s="424"/>
      <c r="BN455" s="957"/>
      <c r="BO455" s="958"/>
      <c r="BP455" s="867"/>
      <c r="BQ455" s="612"/>
      <c r="BR455" s="612"/>
      <c r="BS455" s="606"/>
      <c r="BT455" s="606"/>
      <c r="BU455" s="606"/>
      <c r="BV455" s="747"/>
      <c r="BW455" s="749"/>
      <c r="BX455" s="71"/>
      <c r="BY455" s="608"/>
      <c r="BZ455" s="70"/>
      <c r="CA455" s="767"/>
      <c r="CB455" s="796"/>
      <c r="CC455" s="767"/>
      <c r="CD455" s="796"/>
      <c r="CE455" s="767"/>
      <c r="CF455" s="780"/>
      <c r="CG455" s="612"/>
      <c r="CH455" s="780"/>
      <c r="CI455" s="612"/>
      <c r="CJ455" s="612"/>
      <c r="CK455" s="767"/>
      <c r="CL455" s="780"/>
      <c r="CM455" s="612"/>
      <c r="CN455" s="780"/>
      <c r="CO455" s="767"/>
      <c r="CP455" s="780"/>
      <c r="CQ455" s="770"/>
      <c r="CR455" s="780"/>
      <c r="CS455" s="612"/>
      <c r="CT455" s="780"/>
      <c r="CU455" s="612"/>
      <c r="CV455" s="780"/>
      <c r="CW455" s="612"/>
      <c r="CX455" s="780"/>
      <c r="CY455" s="767"/>
      <c r="CZ455" s="780"/>
      <c r="DA455" s="612"/>
      <c r="DB455" s="780"/>
      <c r="DC455" s="767"/>
      <c r="DD455" s="780"/>
      <c r="DE455" s="612"/>
      <c r="DF455" s="780"/>
      <c r="DG455" s="612"/>
      <c r="DH455" s="780"/>
      <c r="DI455" s="612"/>
      <c r="DJ455" s="780"/>
      <c r="DK455" s="612"/>
      <c r="DL455" s="780"/>
      <c r="DM455" s="612"/>
      <c r="DN455" s="780"/>
      <c r="DO455" s="612"/>
      <c r="DP455" s="780"/>
      <c r="DQ455" s="612"/>
      <c r="DR455" s="612"/>
      <c r="DS455" s="612"/>
      <c r="DT455" s="84"/>
      <c r="DU455" s="424"/>
      <c r="DV455" s="424"/>
      <c r="DW455" s="424"/>
      <c r="DX455" s="424"/>
      <c r="DY455" s="424"/>
      <c r="DZ455" s="971"/>
      <c r="EA455" s="972"/>
      <c r="EB455" s="611"/>
      <c r="EC455" s="424"/>
      <c r="ED455" s="424"/>
      <c r="EE455" s="424"/>
      <c r="EF455" s="424"/>
      <c r="EG455" s="424"/>
      <c r="EH455" s="424"/>
      <c r="EI455" s="424"/>
      <c r="EJ455" s="429">
        <f t="shared" si="3339"/>
        <v>0</v>
      </c>
      <c r="EK455" s="429">
        <f t="shared" si="3340"/>
        <v>0</v>
      </c>
      <c r="EL455" s="429">
        <f t="shared" si="3341"/>
        <v>0</v>
      </c>
      <c r="EM455" s="1058">
        <f t="shared" si="3342"/>
        <v>0</v>
      </c>
      <c r="EN455" s="1058">
        <f t="shared" si="3343"/>
        <v>0</v>
      </c>
      <c r="EO455" s="1058">
        <f t="shared" si="3344"/>
        <v>0</v>
      </c>
      <c r="EP455" s="1058">
        <f t="shared" si="3345"/>
        <v>0</v>
      </c>
      <c r="EQ455" s="1058">
        <f t="shared" si="3346"/>
        <v>0</v>
      </c>
      <c r="ER455" s="1058">
        <f t="shared" si="3347"/>
        <v>0</v>
      </c>
      <c r="ES455" s="1058">
        <f t="shared" si="3348"/>
        <v>0</v>
      </c>
      <c r="ET455" s="1058">
        <f t="shared" si="3349"/>
        <v>0</v>
      </c>
      <c r="EU455" s="1058">
        <f t="shared" si="3350"/>
        <v>0</v>
      </c>
      <c r="EV455" s="1058">
        <f t="shared" si="3351"/>
        <v>0</v>
      </c>
      <c r="EW455" s="1058">
        <f t="shared" si="3352"/>
        <v>0</v>
      </c>
      <c r="EX455" s="1058">
        <f t="shared" si="3353"/>
        <v>0</v>
      </c>
      <c r="EY455" s="1058">
        <f t="shared" si="3354"/>
        <v>0</v>
      </c>
      <c r="EZ455" s="1058">
        <f t="shared" si="3355"/>
        <v>0</v>
      </c>
      <c r="FA455" s="1058">
        <f t="shared" si="3356"/>
        <v>0</v>
      </c>
      <c r="FB455" s="1058">
        <f t="shared" si="3357"/>
        <v>0</v>
      </c>
      <c r="FC455" s="1058">
        <f t="shared" si="3358"/>
        <v>0</v>
      </c>
      <c r="FD455" s="1058">
        <f t="shared" si="3359"/>
        <v>0</v>
      </c>
      <c r="FE455" s="1058">
        <f t="shared" si="3360"/>
        <v>0</v>
      </c>
      <c r="FF455" s="1058">
        <f t="shared" si="3361"/>
        <v>0</v>
      </c>
      <c r="FG455" s="1058">
        <f t="shared" si="3362"/>
        <v>0</v>
      </c>
      <c r="FH455" s="1058">
        <f t="shared" si="3363"/>
        <v>0</v>
      </c>
      <c r="FI455" s="1058">
        <f t="shared" si="3364"/>
        <v>0</v>
      </c>
      <c r="FJ455" s="1058">
        <f t="shared" si="3365"/>
        <v>0</v>
      </c>
      <c r="FK455" s="1058">
        <f t="shared" si="3366"/>
        <v>0</v>
      </c>
      <c r="FL455" s="1058">
        <f t="shared" si="3367"/>
        <v>0</v>
      </c>
      <c r="FM455" s="1058">
        <f t="shared" si="3368"/>
        <v>0</v>
      </c>
      <c r="FN455" s="1058">
        <f t="shared" si="3369"/>
        <v>0</v>
      </c>
      <c r="FO455" s="1059">
        <f t="shared" si="3370"/>
        <v>0</v>
      </c>
      <c r="FP455" s="1058">
        <f t="shared" si="3371"/>
        <v>0</v>
      </c>
      <c r="FQ455" s="1058">
        <f t="shared" si="3372"/>
        <v>0</v>
      </c>
      <c r="FR455" s="1058">
        <f t="shared" si="3373"/>
        <v>0</v>
      </c>
      <c r="FS455" s="1058">
        <f t="shared" si="3374"/>
        <v>0</v>
      </c>
      <c r="FT455" s="1058">
        <f t="shared" si="3375"/>
        <v>0</v>
      </c>
      <c r="FU455" s="1058">
        <f t="shared" si="3376"/>
        <v>0</v>
      </c>
      <c r="FV455" s="1058">
        <f t="shared" si="3377"/>
        <v>0</v>
      </c>
      <c r="FW455" s="1058">
        <f t="shared" si="3378"/>
        <v>0</v>
      </c>
      <c r="FX455" s="1058">
        <f t="shared" si="3379"/>
        <v>0</v>
      </c>
      <c r="FY455" s="1058">
        <f t="shared" si="3380"/>
        <v>0</v>
      </c>
      <c r="FZ455" s="1058">
        <f t="shared" si="3381"/>
        <v>0</v>
      </c>
      <c r="GA455" s="1058">
        <f t="shared" si="3382"/>
        <v>0</v>
      </c>
      <c r="GB455" s="1058">
        <f t="shared" si="3383"/>
        <v>0</v>
      </c>
      <c r="GC455" s="1058">
        <f t="shared" si="3384"/>
        <v>0</v>
      </c>
      <c r="GE455" s="1058">
        <v>0</v>
      </c>
      <c r="GF455" s="1058">
        <v>0</v>
      </c>
      <c r="GG455" s="424"/>
      <c r="GH455" s="424"/>
      <c r="GI455" s="424"/>
      <c r="GJ455" s="424"/>
      <c r="GL455" s="559"/>
      <c r="GM455" s="559"/>
      <c r="GN455" s="9"/>
      <c r="GO455" s="17"/>
      <c r="GP455" s="17"/>
      <c r="GQ455" s="406"/>
      <c r="GR455" s="406"/>
    </row>
    <row r="456" spans="1:200" ht="24.95" customHeight="1" x14ac:dyDescent="0.45">
      <c r="A456" s="424"/>
      <c r="B456" s="957"/>
      <c r="C456" s="958"/>
      <c r="D456" s="867"/>
      <c r="E456" s="612"/>
      <c r="F456" s="612"/>
      <c r="G456" s="606"/>
      <c r="H456" s="606"/>
      <c r="I456" s="606"/>
      <c r="J456" s="747"/>
      <c r="K456" s="606"/>
      <c r="L456" s="71"/>
      <c r="M456" s="608"/>
      <c r="N456" s="70"/>
      <c r="O456" s="852"/>
      <c r="P456" s="866"/>
      <c r="Q456" s="852"/>
      <c r="R456" s="866"/>
      <c r="S456" s="852"/>
      <c r="T456" s="866"/>
      <c r="U456" s="867"/>
      <c r="V456" s="866"/>
      <c r="W456" s="867"/>
      <c r="X456" s="852"/>
      <c r="Y456" s="852"/>
      <c r="Z456" s="866"/>
      <c r="AA456" s="867"/>
      <c r="AB456" s="866"/>
      <c r="AC456" s="852"/>
      <c r="AD456" s="866"/>
      <c r="AE456" s="855"/>
      <c r="AF456" s="866"/>
      <c r="AG456" s="867"/>
      <c r="AH456" s="866"/>
      <c r="AI456" s="867"/>
      <c r="AJ456" s="866"/>
      <c r="AK456" s="867"/>
      <c r="AL456" s="866"/>
      <c r="AM456" s="852"/>
      <c r="AN456" s="866"/>
      <c r="AO456" s="867"/>
      <c r="AP456" s="866"/>
      <c r="AQ456" s="852"/>
      <c r="AR456" s="866"/>
      <c r="AS456" s="852"/>
      <c r="AT456" s="866"/>
      <c r="AU456" s="867"/>
      <c r="AV456" s="866"/>
      <c r="AW456" s="867"/>
      <c r="AX456" s="866"/>
      <c r="AY456" s="867"/>
      <c r="AZ456" s="866"/>
      <c r="BA456" s="867"/>
      <c r="BB456" s="866"/>
      <c r="BC456" s="867"/>
      <c r="BD456" s="866"/>
      <c r="BE456" s="867"/>
      <c r="BF456" s="867"/>
      <c r="BG456" s="867"/>
      <c r="BH456" s="84"/>
      <c r="BI456" s="424"/>
      <c r="BJ456" s="424"/>
      <c r="BK456" s="424"/>
      <c r="BL456" s="424"/>
      <c r="BM456" s="424"/>
      <c r="BN456" s="957"/>
      <c r="BO456" s="958"/>
      <c r="BP456" s="867"/>
      <c r="BQ456" s="612"/>
      <c r="BR456" s="612"/>
      <c r="BS456" s="606"/>
      <c r="BT456" s="606"/>
      <c r="BU456" s="606"/>
      <c r="BV456" s="747"/>
      <c r="BW456" s="749"/>
      <c r="BX456" s="71"/>
      <c r="BY456" s="608"/>
      <c r="BZ456" s="70"/>
      <c r="CA456" s="767"/>
      <c r="CB456" s="796"/>
      <c r="CC456" s="767"/>
      <c r="CD456" s="796"/>
      <c r="CE456" s="767"/>
      <c r="CF456" s="780"/>
      <c r="CG456" s="612"/>
      <c r="CH456" s="780"/>
      <c r="CI456" s="612"/>
      <c r="CJ456" s="612"/>
      <c r="CK456" s="767"/>
      <c r="CL456" s="780"/>
      <c r="CM456" s="612"/>
      <c r="CN456" s="780"/>
      <c r="CO456" s="767"/>
      <c r="CP456" s="780"/>
      <c r="CQ456" s="770"/>
      <c r="CR456" s="780"/>
      <c r="CS456" s="612"/>
      <c r="CT456" s="780"/>
      <c r="CU456" s="612"/>
      <c r="CV456" s="780"/>
      <c r="CW456" s="612"/>
      <c r="CX456" s="780"/>
      <c r="CY456" s="767"/>
      <c r="CZ456" s="780"/>
      <c r="DA456" s="612"/>
      <c r="DB456" s="780"/>
      <c r="DC456" s="767"/>
      <c r="DD456" s="780"/>
      <c r="DE456" s="612"/>
      <c r="DF456" s="780"/>
      <c r="DG456" s="612"/>
      <c r="DH456" s="780"/>
      <c r="DI456" s="612"/>
      <c r="DJ456" s="780"/>
      <c r="DK456" s="612"/>
      <c r="DL456" s="780"/>
      <c r="DM456" s="612"/>
      <c r="DN456" s="780"/>
      <c r="DO456" s="612"/>
      <c r="DP456" s="780"/>
      <c r="DQ456" s="612"/>
      <c r="DR456" s="612"/>
      <c r="DS456" s="612"/>
      <c r="DT456" s="84"/>
      <c r="DU456" s="424"/>
      <c r="DV456" s="424"/>
      <c r="DW456" s="424"/>
      <c r="DX456" s="424"/>
      <c r="DY456" s="424"/>
      <c r="DZ456" s="971"/>
      <c r="EA456" s="972"/>
      <c r="EB456" s="611"/>
      <c r="EC456" s="424"/>
      <c r="ED456" s="424"/>
      <c r="EE456" s="424"/>
      <c r="EF456" s="424"/>
      <c r="EG456" s="424"/>
      <c r="EH456" s="424"/>
      <c r="EI456" s="424"/>
      <c r="EJ456" s="429">
        <f t="shared" si="3339"/>
        <v>0</v>
      </c>
      <c r="EK456" s="429">
        <f t="shared" si="3340"/>
        <v>0</v>
      </c>
      <c r="EL456" s="429">
        <f t="shared" si="3341"/>
        <v>0</v>
      </c>
      <c r="EM456" s="1058">
        <f t="shared" si="3342"/>
        <v>0</v>
      </c>
      <c r="EN456" s="1058">
        <f t="shared" si="3343"/>
        <v>0</v>
      </c>
      <c r="EO456" s="1058">
        <f t="shared" si="3344"/>
        <v>0</v>
      </c>
      <c r="EP456" s="1058">
        <f t="shared" si="3345"/>
        <v>0</v>
      </c>
      <c r="EQ456" s="1058">
        <f t="shared" si="3346"/>
        <v>0</v>
      </c>
      <c r="ER456" s="1058">
        <f t="shared" si="3347"/>
        <v>0</v>
      </c>
      <c r="ES456" s="1058">
        <f t="shared" si="3348"/>
        <v>0</v>
      </c>
      <c r="ET456" s="1058">
        <f t="shared" si="3349"/>
        <v>0</v>
      </c>
      <c r="EU456" s="1058">
        <f t="shared" si="3350"/>
        <v>0</v>
      </c>
      <c r="EV456" s="1058">
        <f t="shared" si="3351"/>
        <v>0</v>
      </c>
      <c r="EW456" s="1058">
        <f t="shared" si="3352"/>
        <v>0</v>
      </c>
      <c r="EX456" s="1058">
        <f t="shared" si="3353"/>
        <v>0</v>
      </c>
      <c r="EY456" s="1058">
        <f t="shared" si="3354"/>
        <v>0</v>
      </c>
      <c r="EZ456" s="1058">
        <f t="shared" si="3355"/>
        <v>0</v>
      </c>
      <c r="FA456" s="1058">
        <f t="shared" si="3356"/>
        <v>0</v>
      </c>
      <c r="FB456" s="1058">
        <f t="shared" si="3357"/>
        <v>0</v>
      </c>
      <c r="FC456" s="1058">
        <f t="shared" si="3358"/>
        <v>0</v>
      </c>
      <c r="FD456" s="1058">
        <f t="shared" si="3359"/>
        <v>0</v>
      </c>
      <c r="FE456" s="1058">
        <f t="shared" si="3360"/>
        <v>0</v>
      </c>
      <c r="FF456" s="1058">
        <f t="shared" si="3361"/>
        <v>0</v>
      </c>
      <c r="FG456" s="1058">
        <f t="shared" si="3362"/>
        <v>0</v>
      </c>
      <c r="FH456" s="1058">
        <f t="shared" si="3363"/>
        <v>0</v>
      </c>
      <c r="FI456" s="1058">
        <f t="shared" si="3364"/>
        <v>0</v>
      </c>
      <c r="FJ456" s="1058">
        <f t="shared" si="3365"/>
        <v>0</v>
      </c>
      <c r="FK456" s="1058">
        <f t="shared" si="3366"/>
        <v>0</v>
      </c>
      <c r="FL456" s="1058">
        <f t="shared" si="3367"/>
        <v>0</v>
      </c>
      <c r="FM456" s="1058">
        <f t="shared" si="3368"/>
        <v>0</v>
      </c>
      <c r="FN456" s="1058">
        <f t="shared" si="3369"/>
        <v>0</v>
      </c>
      <c r="FO456" s="1059">
        <f t="shared" si="3370"/>
        <v>0</v>
      </c>
      <c r="FP456" s="1058">
        <f t="shared" si="3371"/>
        <v>0</v>
      </c>
      <c r="FQ456" s="1058">
        <f t="shared" si="3372"/>
        <v>0</v>
      </c>
      <c r="FR456" s="1058">
        <f t="shared" si="3373"/>
        <v>0</v>
      </c>
      <c r="FS456" s="1058">
        <f t="shared" si="3374"/>
        <v>0</v>
      </c>
      <c r="FT456" s="1058">
        <f t="shared" si="3375"/>
        <v>0</v>
      </c>
      <c r="FU456" s="1058">
        <f t="shared" si="3376"/>
        <v>0</v>
      </c>
      <c r="FV456" s="1058">
        <f t="shared" si="3377"/>
        <v>0</v>
      </c>
      <c r="FW456" s="1058">
        <f t="shared" si="3378"/>
        <v>0</v>
      </c>
      <c r="FX456" s="1058">
        <f t="shared" si="3379"/>
        <v>0</v>
      </c>
      <c r="FY456" s="1058">
        <f t="shared" si="3380"/>
        <v>0</v>
      </c>
      <c r="FZ456" s="1058">
        <f t="shared" si="3381"/>
        <v>0</v>
      </c>
      <c r="GA456" s="1058">
        <f t="shared" si="3382"/>
        <v>0</v>
      </c>
      <c r="GB456" s="1058">
        <f t="shared" si="3383"/>
        <v>0</v>
      </c>
      <c r="GC456" s="1058">
        <f t="shared" si="3384"/>
        <v>0</v>
      </c>
      <c r="GE456" s="1058">
        <v>0</v>
      </c>
      <c r="GF456" s="1058">
        <v>0</v>
      </c>
      <c r="GG456" s="424"/>
      <c r="GH456" s="424"/>
      <c r="GI456" s="424"/>
      <c r="GJ456" s="424"/>
      <c r="GL456" s="559"/>
      <c r="GM456" s="559"/>
      <c r="GN456" s="9"/>
      <c r="GO456" s="17"/>
      <c r="GP456" s="17"/>
      <c r="GQ456" s="406"/>
      <c r="GR456" s="406"/>
    </row>
    <row r="457" spans="1:200" ht="24.95" customHeight="1" x14ac:dyDescent="0.45">
      <c r="A457" s="424">
        <v>32</v>
      </c>
      <c r="B457" s="974" t="s">
        <v>681</v>
      </c>
      <c r="C457" s="975" t="s">
        <v>682</v>
      </c>
      <c r="D457" s="927">
        <v>1</v>
      </c>
      <c r="E457" s="424"/>
      <c r="F457" s="424"/>
      <c r="G457" s="424"/>
      <c r="H457" s="424"/>
      <c r="I457" s="424"/>
      <c r="J457" s="541"/>
      <c r="K457" s="424"/>
      <c r="L457" s="425">
        <f t="shared" ref="L457:N457" si="4062">SUM(L458:L469)</f>
        <v>60</v>
      </c>
      <c r="M457" s="425">
        <f t="shared" si="4062"/>
        <v>60</v>
      </c>
      <c r="N457" s="425">
        <f t="shared" si="4062"/>
        <v>16</v>
      </c>
      <c r="O457" s="765">
        <f>SUM(O458:O469)</f>
        <v>16</v>
      </c>
      <c r="P457" s="766">
        <f t="shared" ref="P457" si="4063">SUM(P458:P469)</f>
        <v>12</v>
      </c>
      <c r="Q457" s="765">
        <f t="shared" ref="Q457" si="4064">SUM(Q458:Q469)</f>
        <v>12</v>
      </c>
      <c r="R457" s="766">
        <f t="shared" ref="R457" si="4065">SUM(R458:R469)</f>
        <v>32</v>
      </c>
      <c r="S457" s="765">
        <f t="shared" ref="S457" si="4066">SUM(S458:S469)</f>
        <v>32</v>
      </c>
      <c r="T457" s="766">
        <f t="shared" ref="T457" si="4067">SUM(T458:T469)</f>
        <v>0</v>
      </c>
      <c r="U457" s="766">
        <f t="shared" ref="U457" si="4068">SUM(U458:U469)</f>
        <v>0</v>
      </c>
      <c r="V457" s="766">
        <f t="shared" ref="V457" si="4069">SUM(V458:V469)</f>
        <v>0</v>
      </c>
      <c r="W457" s="766">
        <f t="shared" ref="W457" si="4070">SUM(W458:W469)</f>
        <v>0</v>
      </c>
      <c r="X457" s="765">
        <f t="shared" ref="X457" si="4071">SUM(X458:X469)</f>
        <v>0</v>
      </c>
      <c r="Y457" s="765">
        <f t="shared" ref="Y457" si="4072">SUM(Y458:Y469)</f>
        <v>3</v>
      </c>
      <c r="Z457" s="766">
        <f t="shared" ref="Z457" si="4073">SUM(Z458:Z469)</f>
        <v>0</v>
      </c>
      <c r="AA457" s="766">
        <f t="shared" ref="AA457" si="4074">SUM(AA458:AA469)</f>
        <v>0</v>
      </c>
      <c r="AB457" s="766">
        <f t="shared" ref="AB457" si="4075">SUM(AB458:AB469)</f>
        <v>0</v>
      </c>
      <c r="AC457" s="765">
        <f t="shared" ref="AC457" si="4076">SUM(AC458:AC469)</f>
        <v>0</v>
      </c>
      <c r="AD457" s="766">
        <f t="shared" ref="AD457" si="4077">SUM(AD458:AD469)</f>
        <v>1</v>
      </c>
      <c r="AE457" s="765">
        <f t="shared" ref="AE457" si="4078">SUM(AE458:AE469)</f>
        <v>75</v>
      </c>
      <c r="AF457" s="766">
        <f t="shared" ref="AF457" si="4079">SUM(AF458:AF469)</f>
        <v>0</v>
      </c>
      <c r="AG457" s="766">
        <f t="shared" ref="AG457" si="4080">SUM(AG458:AG469)</f>
        <v>0</v>
      </c>
      <c r="AH457" s="766">
        <f t="shared" ref="AH457" si="4081">SUM(AH458:AH469)</f>
        <v>0</v>
      </c>
      <c r="AI457" s="766">
        <f t="shared" ref="AI457" si="4082">SUM(AI458:AI469)</f>
        <v>0</v>
      </c>
      <c r="AJ457" s="766">
        <f t="shared" ref="AJ457" si="4083">SUM(AJ458:AJ469)</f>
        <v>0</v>
      </c>
      <c r="AK457" s="766">
        <f t="shared" ref="AK457" si="4084">SUM(AK458:AK469)</f>
        <v>0</v>
      </c>
      <c r="AL457" s="766">
        <f t="shared" ref="AL457" si="4085">SUM(AL458:AL469)</f>
        <v>1</v>
      </c>
      <c r="AM457" s="765">
        <f t="shared" ref="AM457" si="4086">SUM(AM458:AM469)</f>
        <v>44</v>
      </c>
      <c r="AN457" s="766">
        <f t="shared" ref="AN457" si="4087">SUM(AN458:AN469)</f>
        <v>0</v>
      </c>
      <c r="AO457" s="766">
        <f t="shared" ref="AO457" si="4088">SUM(AO458:AO469)</f>
        <v>0</v>
      </c>
      <c r="AP457" s="766">
        <f t="shared" ref="AP457" si="4089">SUM(AP458:AP469)</f>
        <v>0</v>
      </c>
      <c r="AQ457" s="765">
        <f t="shared" ref="AQ457" si="4090">SUM(AQ458:AQ469)</f>
        <v>0</v>
      </c>
      <c r="AR457" s="766">
        <f t="shared" ref="AR457" si="4091">SUM(AR458:AR469)</f>
        <v>1</v>
      </c>
      <c r="AS457" s="765">
        <f t="shared" ref="AS457" si="4092">SUM(AS458:AS469)</f>
        <v>6</v>
      </c>
      <c r="AT457" s="766">
        <f t="shared" ref="AT457" si="4093">SUM(AT458:AT469)</f>
        <v>0</v>
      </c>
      <c r="AU457" s="766">
        <f t="shared" ref="AU457" si="4094">SUM(AU458:AU469)</f>
        <v>0</v>
      </c>
      <c r="AV457" s="766">
        <f t="shared" ref="AV457" si="4095">SUM(AV458:AV469)</f>
        <v>0</v>
      </c>
      <c r="AW457" s="766">
        <f t="shared" ref="AW457" si="4096">SUM(AW458:AW469)</f>
        <v>0</v>
      </c>
      <c r="AX457" s="766">
        <f t="shared" ref="AX457" si="4097">SUM(AX458:AX469)</f>
        <v>0</v>
      </c>
      <c r="AY457" s="766">
        <f t="shared" ref="AY457" si="4098">SUM(AY458:AY469)</f>
        <v>0</v>
      </c>
      <c r="AZ457" s="766">
        <f t="shared" ref="AZ457" si="4099">SUM(AZ458:AZ469)</f>
        <v>0</v>
      </c>
      <c r="BA457" s="766">
        <f t="shared" ref="BA457" si="4100">SUM(BA458:BA469)</f>
        <v>0</v>
      </c>
      <c r="BB457" s="766">
        <f t="shared" ref="BB457" si="4101">SUM(BB458:BB469)</f>
        <v>0</v>
      </c>
      <c r="BC457" s="766">
        <f t="shared" ref="BC457" si="4102">SUM(BC458:BC469)</f>
        <v>0</v>
      </c>
      <c r="BD457" s="766">
        <f t="shared" ref="BD457" si="4103">SUM(BD458:BD469)</f>
        <v>0</v>
      </c>
      <c r="BE457" s="766">
        <f t="shared" ref="BE457" si="4104">SUM(BE458:BE469)</f>
        <v>0</v>
      </c>
      <c r="BF457" s="766">
        <f>SUM(BF458:BF469)</f>
        <v>188</v>
      </c>
      <c r="BG457" s="766">
        <f>SUM(BG458:BG469)</f>
        <v>66</v>
      </c>
      <c r="BH457" s="425"/>
      <c r="BI457" s="424"/>
      <c r="BJ457" s="49"/>
      <c r="BK457" s="49"/>
      <c r="BL457" s="49"/>
      <c r="BM457" s="424">
        <v>32</v>
      </c>
      <c r="BN457" s="974" t="s">
        <v>681</v>
      </c>
      <c r="BO457" s="975" t="s">
        <v>682</v>
      </c>
      <c r="BP457" s="927">
        <v>1</v>
      </c>
      <c r="BQ457" s="424"/>
      <c r="BR457" s="424"/>
      <c r="BS457" s="424"/>
      <c r="BT457" s="424"/>
      <c r="BU457" s="424"/>
      <c r="BV457" s="541"/>
      <c r="BW457" s="541"/>
      <c r="BX457" s="425">
        <f t="shared" ref="BX457:BZ457" si="4105">SUM(BX458:BX469)</f>
        <v>222</v>
      </c>
      <c r="BY457" s="425">
        <f t="shared" si="4105"/>
        <v>188</v>
      </c>
      <c r="BZ457" s="425">
        <f t="shared" si="4105"/>
        <v>46</v>
      </c>
      <c r="CA457" s="765">
        <f>SUM(CA458:CA469)</f>
        <v>46</v>
      </c>
      <c r="CB457" s="765">
        <f t="shared" ref="CB457" si="4106">SUM(CB458:CB469)</f>
        <v>64</v>
      </c>
      <c r="CC457" s="765">
        <f t="shared" ref="CC457" si="4107">SUM(CC458:CC469)</f>
        <v>100</v>
      </c>
      <c r="CD457" s="765">
        <f t="shared" ref="CD457" si="4108">SUM(CD458:CD469)</f>
        <v>78</v>
      </c>
      <c r="CE457" s="765">
        <f t="shared" ref="CE457" si="4109">SUM(CE458:CE469)</f>
        <v>72</v>
      </c>
      <c r="CF457" s="766">
        <f t="shared" ref="CF457" si="4110">SUM(CF458:CF469)</f>
        <v>0</v>
      </c>
      <c r="CG457" s="766">
        <f t="shared" ref="CG457" si="4111">SUM(CG458:CG469)</f>
        <v>0</v>
      </c>
      <c r="CH457" s="766">
        <f t="shared" ref="CH457" si="4112">SUM(CH458:CH469)</f>
        <v>0</v>
      </c>
      <c r="CI457" s="766">
        <f t="shared" ref="CI457" si="4113">SUM(CI458:CI469)</f>
        <v>0</v>
      </c>
      <c r="CJ457" s="766">
        <f t="shared" ref="CJ457" si="4114">SUM(CJ458:CJ469)</f>
        <v>6</v>
      </c>
      <c r="CK457" s="765">
        <f t="shared" ref="CK457" si="4115">SUM(CK458:CK469)</f>
        <v>8.6999999999999993</v>
      </c>
      <c r="CL457" s="766">
        <f t="shared" ref="CL457" si="4116">SUM(CL458:CL469)</f>
        <v>0</v>
      </c>
      <c r="CM457" s="766">
        <f t="shared" ref="CM457" si="4117">SUM(CM458:CM469)</f>
        <v>0</v>
      </c>
      <c r="CN457" s="766">
        <f t="shared" ref="CN457" si="4118">SUM(CN458:CN469)</f>
        <v>0</v>
      </c>
      <c r="CO457" s="765">
        <f t="shared" ref="CO457" si="4119">SUM(CO458:CO469)</f>
        <v>0</v>
      </c>
      <c r="CP457" s="766">
        <f t="shared" ref="CP457" si="4120">SUM(CP458:CP469)</f>
        <v>1</v>
      </c>
      <c r="CQ457" s="765">
        <f t="shared" ref="CQ457" si="4121">SUM(CQ458:CQ469)</f>
        <v>75</v>
      </c>
      <c r="CR457" s="766">
        <f t="shared" ref="CR457" si="4122">SUM(CR458:CR469)</f>
        <v>0</v>
      </c>
      <c r="CS457" s="766">
        <f t="shared" ref="CS457" si="4123">SUM(CS458:CS469)</f>
        <v>0</v>
      </c>
      <c r="CT457" s="766">
        <f t="shared" ref="CT457" si="4124">SUM(CT458:CT469)</f>
        <v>0</v>
      </c>
      <c r="CU457" s="766">
        <f t="shared" ref="CU457" si="4125">SUM(CU458:CU469)</f>
        <v>0</v>
      </c>
      <c r="CV457" s="766">
        <f t="shared" ref="CV457" si="4126">SUM(CV458:CV469)</f>
        <v>0</v>
      </c>
      <c r="CW457" s="766">
        <f t="shared" ref="CW457" si="4127">SUM(CW458:CW469)</f>
        <v>0</v>
      </c>
      <c r="CX457" s="766">
        <f t="shared" ref="CX457" si="4128">SUM(CX458:CX469)</f>
        <v>0</v>
      </c>
      <c r="CY457" s="765">
        <f t="shared" ref="CY457" si="4129">SUM(CY458:CY469)</f>
        <v>0</v>
      </c>
      <c r="CZ457" s="766">
        <f t="shared" ref="CZ457" si="4130">SUM(CZ458:CZ469)</f>
        <v>0</v>
      </c>
      <c r="DA457" s="766">
        <f t="shared" ref="DA457" si="4131">SUM(DA458:DA469)</f>
        <v>0</v>
      </c>
      <c r="DB457" s="766">
        <f t="shared" ref="DB457" si="4132">SUM(DB458:DB469)</f>
        <v>0</v>
      </c>
      <c r="DC457" s="765">
        <f t="shared" ref="DC457" si="4133">SUM(DC458:DC469)</f>
        <v>0</v>
      </c>
      <c r="DD457" s="766">
        <f t="shared" ref="DD457" si="4134">SUM(DD458:DD469)</f>
        <v>0</v>
      </c>
      <c r="DE457" s="766">
        <f>SUM(DE458:DE469)</f>
        <v>0</v>
      </c>
      <c r="DF457" s="766">
        <f t="shared" ref="DF457" si="4135">SUM(DF458:DF469)</f>
        <v>0</v>
      </c>
      <c r="DG457" s="766">
        <f t="shared" ref="DG457" si="4136">SUM(DG458:DG469)</f>
        <v>0</v>
      </c>
      <c r="DH457" s="766">
        <f t="shared" ref="DH457" si="4137">SUM(DH458:DH469)</f>
        <v>0</v>
      </c>
      <c r="DI457" s="766">
        <f t="shared" ref="DI457" si="4138">SUM(DI458:DI469)</f>
        <v>0</v>
      </c>
      <c r="DJ457" s="766">
        <f t="shared" ref="DJ457" si="4139">SUM(DJ458:DJ469)</f>
        <v>1</v>
      </c>
      <c r="DK457" s="766">
        <f t="shared" ref="DK457" si="4140">SUM(DK458:DK469)</f>
        <v>7.333333333333333</v>
      </c>
      <c r="DL457" s="766">
        <f t="shared" ref="DL457" si="4141">SUM(DL458:DL469)</f>
        <v>2</v>
      </c>
      <c r="DM457" s="766">
        <f t="shared" ref="DM457" si="4142">SUM(DM458:DM469)</f>
        <v>128</v>
      </c>
      <c r="DN457" s="766">
        <f t="shared" ref="DN457" si="4143">SUM(DN458:DN469)</f>
        <v>0</v>
      </c>
      <c r="DO457" s="766">
        <f>SUM(DO458:DO469)</f>
        <v>0</v>
      </c>
      <c r="DP457" s="766">
        <f t="shared" ref="DP457" si="4144">SUM(DP458:DP469)</f>
        <v>0</v>
      </c>
      <c r="DQ457" s="766">
        <f t="shared" ref="DQ457" si="4145">SUM(DQ458:DQ469)</f>
        <v>0</v>
      </c>
      <c r="DR457" s="766">
        <f>SUM(DR458:DR469)</f>
        <v>443.0333333333333</v>
      </c>
      <c r="DS457" s="766">
        <f>SUM(DS458:DS469)</f>
        <v>359.33333333333331</v>
      </c>
      <c r="DT457" s="425"/>
      <c r="DU457" s="424"/>
      <c r="DV457" s="424"/>
      <c r="DW457" s="424"/>
      <c r="DX457" s="424"/>
      <c r="DY457" s="424">
        <v>32</v>
      </c>
      <c r="DZ457" s="974" t="s">
        <v>681</v>
      </c>
      <c r="EA457" s="975" t="s">
        <v>682</v>
      </c>
      <c r="EB457" s="927">
        <v>1</v>
      </c>
      <c r="EC457" s="424"/>
      <c r="ED457" s="424"/>
      <c r="EE457" s="424"/>
      <c r="EF457" s="424"/>
      <c r="EG457" s="424"/>
      <c r="EH457" s="424"/>
      <c r="EI457" s="424"/>
      <c r="EJ457" s="429">
        <f t="shared" si="3339"/>
        <v>282</v>
      </c>
      <c r="EK457" s="429">
        <f t="shared" si="3340"/>
        <v>248</v>
      </c>
      <c r="EL457" s="429">
        <f t="shared" si="3341"/>
        <v>62</v>
      </c>
      <c r="EM457" s="1058">
        <f t="shared" si="3342"/>
        <v>62</v>
      </c>
      <c r="EN457" s="1058">
        <f t="shared" si="3343"/>
        <v>76</v>
      </c>
      <c r="EO457" s="1058">
        <f t="shared" si="3344"/>
        <v>112</v>
      </c>
      <c r="EP457" s="1058">
        <f t="shared" si="3345"/>
        <v>110</v>
      </c>
      <c r="EQ457" s="1058">
        <f t="shared" si="3346"/>
        <v>104</v>
      </c>
      <c r="ER457" s="1058">
        <f t="shared" si="3347"/>
        <v>0</v>
      </c>
      <c r="ES457" s="1058">
        <f t="shared" si="3348"/>
        <v>0</v>
      </c>
      <c r="ET457" s="1058">
        <f t="shared" si="3349"/>
        <v>0</v>
      </c>
      <c r="EU457" s="1058">
        <f t="shared" si="3350"/>
        <v>0</v>
      </c>
      <c r="EV457" s="1058">
        <f t="shared" si="3351"/>
        <v>6</v>
      </c>
      <c r="EW457" s="1058">
        <f t="shared" si="3352"/>
        <v>11.7</v>
      </c>
      <c r="EX457" s="1058">
        <f t="shared" si="3353"/>
        <v>0</v>
      </c>
      <c r="EY457" s="1058">
        <f t="shared" si="3354"/>
        <v>0</v>
      </c>
      <c r="EZ457" s="1058">
        <f t="shared" si="3355"/>
        <v>0</v>
      </c>
      <c r="FA457" s="1058">
        <f t="shared" si="3356"/>
        <v>0</v>
      </c>
      <c r="FB457" s="1058">
        <f t="shared" si="3357"/>
        <v>2</v>
      </c>
      <c r="FC457" s="1058">
        <f t="shared" si="3358"/>
        <v>150</v>
      </c>
      <c r="FD457" s="1058">
        <f t="shared" si="3359"/>
        <v>0</v>
      </c>
      <c r="FE457" s="1058">
        <f t="shared" si="3360"/>
        <v>0</v>
      </c>
      <c r="FF457" s="1058">
        <f t="shared" si="3361"/>
        <v>0</v>
      </c>
      <c r="FG457" s="1058">
        <f t="shared" si="3362"/>
        <v>0</v>
      </c>
      <c r="FH457" s="1058">
        <f t="shared" si="3363"/>
        <v>0</v>
      </c>
      <c r="FI457" s="1058">
        <f t="shared" si="3364"/>
        <v>0</v>
      </c>
      <c r="FJ457" s="1058">
        <f t="shared" si="3365"/>
        <v>1</v>
      </c>
      <c r="FK457" s="1058">
        <f t="shared" si="3366"/>
        <v>44</v>
      </c>
      <c r="FL457" s="1058">
        <f t="shared" si="3367"/>
        <v>0</v>
      </c>
      <c r="FM457" s="1058">
        <f t="shared" si="3368"/>
        <v>0</v>
      </c>
      <c r="FN457" s="1058">
        <f t="shared" si="3369"/>
        <v>0</v>
      </c>
      <c r="FO457" s="1059">
        <f t="shared" si="3370"/>
        <v>0</v>
      </c>
      <c r="FP457" s="1058">
        <f t="shared" si="3371"/>
        <v>1</v>
      </c>
      <c r="FQ457" s="1058">
        <f t="shared" si="3372"/>
        <v>6</v>
      </c>
      <c r="FR457" s="1058">
        <f t="shared" si="3373"/>
        <v>0</v>
      </c>
      <c r="FS457" s="1058">
        <f t="shared" si="3374"/>
        <v>0</v>
      </c>
      <c r="FT457" s="1058">
        <f t="shared" si="3375"/>
        <v>0</v>
      </c>
      <c r="FU457" s="1058">
        <f t="shared" si="3376"/>
        <v>0</v>
      </c>
      <c r="FV457" s="1058">
        <f t="shared" si="3377"/>
        <v>1</v>
      </c>
      <c r="FW457" s="1058">
        <f t="shared" si="3378"/>
        <v>7.333333333333333</v>
      </c>
      <c r="FX457" s="1058">
        <f t="shared" si="3379"/>
        <v>2</v>
      </c>
      <c r="FY457" s="1058">
        <f t="shared" si="3380"/>
        <v>128</v>
      </c>
      <c r="FZ457" s="1058">
        <f t="shared" si="3381"/>
        <v>0</v>
      </c>
      <c r="GA457" s="1058">
        <f t="shared" si="3382"/>
        <v>0</v>
      </c>
      <c r="GB457" s="1058">
        <f t="shared" si="3383"/>
        <v>0</v>
      </c>
      <c r="GC457" s="1058">
        <f t="shared" si="3384"/>
        <v>0</v>
      </c>
      <c r="GE457" s="1058">
        <v>631.0333333333333</v>
      </c>
      <c r="GF457" s="1058">
        <v>425.33333333333331</v>
      </c>
      <c r="GG457" s="424"/>
      <c r="GH457" s="424"/>
      <c r="GI457" s="424"/>
      <c r="GJ457" s="424"/>
      <c r="GL457" s="559">
        <v>500</v>
      </c>
      <c r="GM457" s="559">
        <v>150</v>
      </c>
      <c r="GN457" s="470" t="s">
        <v>681</v>
      </c>
      <c r="GO457" s="463" t="s">
        <v>682</v>
      </c>
      <c r="GP457" s="463">
        <v>1</v>
      </c>
      <c r="GQ457" s="406"/>
      <c r="GR457" s="406"/>
    </row>
    <row r="458" spans="1:200" ht="24.95" customHeight="1" x14ac:dyDescent="0.45">
      <c r="A458" s="424"/>
      <c r="B458" s="973" t="s">
        <v>148</v>
      </c>
      <c r="C458" s="952" t="s">
        <v>257</v>
      </c>
      <c r="D458" s="929" t="s">
        <v>24</v>
      </c>
      <c r="E458" s="593" t="s">
        <v>320</v>
      </c>
      <c r="F458" s="593" t="s">
        <v>42</v>
      </c>
      <c r="G458" s="592">
        <v>5</v>
      </c>
      <c r="H458" s="593">
        <v>22</v>
      </c>
      <c r="I458" s="593">
        <v>1</v>
      </c>
      <c r="J458" s="660">
        <v>1</v>
      </c>
      <c r="K458" s="593">
        <f t="shared" ref="K458" si="4146">SUM(J458)*2</f>
        <v>2</v>
      </c>
      <c r="L458" s="629">
        <v>60</v>
      </c>
      <c r="M458" s="594">
        <f t="shared" ref="M458" si="4147">SUM(N458+P458+R458+T458+V458)</f>
        <v>60</v>
      </c>
      <c r="N458" s="595">
        <v>16</v>
      </c>
      <c r="O458" s="852">
        <f t="shared" ref="O458" si="4148">SUM(N458)*I458</f>
        <v>16</v>
      </c>
      <c r="P458" s="853">
        <v>12</v>
      </c>
      <c r="Q458" s="852">
        <f t="shared" ref="Q458" si="4149">P458*J458</f>
        <v>12</v>
      </c>
      <c r="R458" s="853">
        <v>32</v>
      </c>
      <c r="S458" s="852">
        <f t="shared" ref="S458" si="4150">SUM(R458)*J458</f>
        <v>32</v>
      </c>
      <c r="T458" s="853"/>
      <c r="U458" s="854">
        <f t="shared" ref="U458" si="4151">SUM(T458)*K458</f>
        <v>0</v>
      </c>
      <c r="V458" s="853"/>
      <c r="W458" s="854">
        <f t="shared" ref="W458" si="4152">SUM(V458)*J458*5</f>
        <v>0</v>
      </c>
      <c r="X458" s="854">
        <f t="shared" ref="X458" si="4153">SUM(J458*AX458*2+K458*AZ458*2)</f>
        <v>0</v>
      </c>
      <c r="Y458" s="852">
        <f t="shared" ref="Y458" si="4154">SUM(L458*5/100*J458)</f>
        <v>3</v>
      </c>
      <c r="Z458" s="853"/>
      <c r="AA458" s="854"/>
      <c r="AB458" s="853"/>
      <c r="AC458" s="852">
        <f t="shared" ref="AC458" si="4155">SUM(AB458)*3*H458/5</f>
        <v>0</v>
      </c>
      <c r="AD458" s="853"/>
      <c r="AE458" s="855">
        <f t="shared" ref="AE458" si="4156">SUM(AD458*H458*(30+4))</f>
        <v>0</v>
      </c>
      <c r="AF458" s="853"/>
      <c r="AG458" s="854">
        <f t="shared" ref="AG458" si="4157">SUM(AF458*H458*3)</f>
        <v>0</v>
      </c>
      <c r="AH458" s="853"/>
      <c r="AI458" s="854">
        <f t="shared" ref="AI458" si="4158">SUM(AH458*H458/3)</f>
        <v>0</v>
      </c>
      <c r="AJ458" s="853"/>
      <c r="AK458" s="854">
        <f t="shared" ref="AK458" si="4159">SUM(AJ458*H458*2/3)</f>
        <v>0</v>
      </c>
      <c r="AL458" s="853">
        <v>1</v>
      </c>
      <c r="AM458" s="852">
        <f t="shared" ref="AM458" si="4160">SUM(AL458*H458*2)</f>
        <v>44</v>
      </c>
      <c r="AN458" s="853"/>
      <c r="AO458" s="854">
        <f t="shared" ref="AO458" si="4161">SUM(AN458*J458*2)</f>
        <v>0</v>
      </c>
      <c r="AP458" s="853"/>
      <c r="AQ458" s="852">
        <f t="shared" ref="AQ458" si="4162">SUM(AP458*H458*2)</f>
        <v>0</v>
      </c>
      <c r="AR458" s="853">
        <v>1</v>
      </c>
      <c r="AS458" s="852">
        <f>AR458*J458*6</f>
        <v>6</v>
      </c>
      <c r="AT458" s="853"/>
      <c r="AU458" s="854">
        <f t="shared" ref="AU458" si="4163">AT458*H458/3</f>
        <v>0</v>
      </c>
      <c r="AV458" s="853"/>
      <c r="AW458" s="854">
        <f t="shared" ref="AW458" si="4164">SUM(J458*AV458*6)</f>
        <v>0</v>
      </c>
      <c r="AX458" s="853"/>
      <c r="AY458" s="854">
        <f t="shared" ref="AY458" si="4165">SUM(J458*AX458*8)</f>
        <v>0</v>
      </c>
      <c r="AZ458" s="853"/>
      <c r="BA458" s="854">
        <f t="shared" ref="BA458" si="4166">SUM(AZ458*K458*5*6)</f>
        <v>0</v>
      </c>
      <c r="BB458" s="853"/>
      <c r="BC458" s="854">
        <f t="shared" ref="BC458" si="4167">SUM(BB458*K458*4*6)</f>
        <v>0</v>
      </c>
      <c r="BD458" s="853"/>
      <c r="BE458" s="854">
        <f>SUM(BD458*50)</f>
        <v>0</v>
      </c>
      <c r="BF458" s="854">
        <f t="shared" ref="BF458" si="4168">O458+Q458+S458+U458+W458+X458+Y458+AA458+AC458+AE458+AG458+AI458+AK458+AM458+AO458+AQ458+AS458+AU458+AW458+AY458+BA458+BC458+BE458</f>
        <v>113</v>
      </c>
      <c r="BG458" s="854">
        <f t="shared" ref="BG458" si="4169">BC458+BA458+AY458+AW458+AS458+AQ458+X458+W458+U458+S458+Q458+O458</f>
        <v>66</v>
      </c>
      <c r="BH458" s="84"/>
      <c r="BI458" s="424"/>
      <c r="BJ458" s="424"/>
      <c r="BK458" s="424"/>
      <c r="BL458" s="424"/>
      <c r="BM458" s="424"/>
      <c r="BN458" s="973" t="s">
        <v>148</v>
      </c>
      <c r="BO458" s="952" t="s">
        <v>257</v>
      </c>
      <c r="BP458" s="929" t="s">
        <v>24</v>
      </c>
      <c r="BQ458" s="593" t="s">
        <v>320</v>
      </c>
      <c r="BR458" s="593" t="s">
        <v>42</v>
      </c>
      <c r="BS458" s="592">
        <v>6</v>
      </c>
      <c r="BT458" s="593">
        <v>22</v>
      </c>
      <c r="BU458" s="593">
        <v>1</v>
      </c>
      <c r="BV458" s="660">
        <v>1</v>
      </c>
      <c r="BW458" s="660">
        <f t="shared" ref="BW458" si="4170">SUM(BV458)*2</f>
        <v>2</v>
      </c>
      <c r="BX458" s="629">
        <v>90</v>
      </c>
      <c r="BY458" s="594">
        <f t="shared" ref="BY458:BY460" si="4171">SUM(BZ458+CB458+CD458+CF458+CH458)</f>
        <v>90</v>
      </c>
      <c r="BZ458" s="595">
        <v>34</v>
      </c>
      <c r="CA458" s="767">
        <f t="shared" ref="CA458:CA459" si="4172">SUM(BZ458)*BU458</f>
        <v>34</v>
      </c>
      <c r="CB458" s="796">
        <v>28</v>
      </c>
      <c r="CC458" s="767">
        <f t="shared" ref="CC458" si="4173">CB458*BV458</f>
        <v>28</v>
      </c>
      <c r="CD458" s="796">
        <v>28</v>
      </c>
      <c r="CE458" s="767">
        <f t="shared" ref="CE458:CE459" si="4174">SUM(CD458)*BV458</f>
        <v>28</v>
      </c>
      <c r="CF458" s="768"/>
      <c r="CG458" s="769">
        <f t="shared" ref="CG458:CG459" si="4175">SUM(CF458)*BW458</f>
        <v>0</v>
      </c>
      <c r="CH458" s="768"/>
      <c r="CI458" s="769">
        <f>SUM(CH458)*BV458*5</f>
        <v>0</v>
      </c>
      <c r="CJ458" s="769">
        <f t="shared" ref="CJ458" si="4176">SUM(BV458*DJ458*2+BW458*DL458*2)</f>
        <v>2</v>
      </c>
      <c r="CK458" s="767">
        <f t="shared" ref="CK458" si="4177">SUM(BX458*5/100*BV458)</f>
        <v>4.5</v>
      </c>
      <c r="CL458" s="768"/>
      <c r="CM458" s="769"/>
      <c r="CN458" s="768"/>
      <c r="CO458" s="767">
        <f t="shared" ref="CO458:CO460" si="4178">SUM(CN458)*3*BT458/5</f>
        <v>0</v>
      </c>
      <c r="CP458" s="768"/>
      <c r="CQ458" s="770">
        <f t="shared" ref="CQ458" si="4179">SUM(CP458*BT458*(30+4))</f>
        <v>0</v>
      </c>
      <c r="CR458" s="768"/>
      <c r="CS458" s="769">
        <f t="shared" ref="CS458:CS460" si="4180">SUM(CR458*BT458*3)</f>
        <v>0</v>
      </c>
      <c r="CT458" s="768"/>
      <c r="CU458" s="769">
        <f t="shared" ref="CU458:CU460" si="4181">SUM(CT458*BT458/3)</f>
        <v>0</v>
      </c>
      <c r="CV458" s="768"/>
      <c r="CW458" s="769">
        <f t="shared" ref="CW458" si="4182">SUM(CV458*BT458*2/3)</f>
        <v>0</v>
      </c>
      <c r="CX458" s="768"/>
      <c r="CY458" s="767">
        <f t="shared" ref="CY458" si="4183">SUM(CX458*BT458*1)</f>
        <v>0</v>
      </c>
      <c r="CZ458" s="768"/>
      <c r="DA458" s="769">
        <f t="shared" ref="DA458" si="4184">SUM(CZ458*BV458*2)</f>
        <v>0</v>
      </c>
      <c r="DB458" s="768"/>
      <c r="DC458" s="767">
        <f t="shared" ref="DC458" si="4185">SUM(DB458*BT458*2)</f>
        <v>0</v>
      </c>
      <c r="DD458" s="768"/>
      <c r="DE458" s="769">
        <f>BV458*DD458*8</f>
        <v>0</v>
      </c>
      <c r="DF458" s="768"/>
      <c r="DG458" s="769">
        <f t="shared" ref="DG458:DG460" si="4186">DF458*BT458/3</f>
        <v>0</v>
      </c>
      <c r="DH458" s="768"/>
      <c r="DI458" s="769">
        <f t="shared" ref="DI458" si="4187">SUM(BV458*DH458*6)</f>
        <v>0</v>
      </c>
      <c r="DJ458" s="768">
        <v>1</v>
      </c>
      <c r="DK458" s="769">
        <f>DJ458*BT458/3</f>
        <v>7.333333333333333</v>
      </c>
      <c r="DL458" s="768"/>
      <c r="DM458" s="769">
        <f t="shared" ref="DM458" si="4188">SUM(DL458*BW458*5*6)</f>
        <v>0</v>
      </c>
      <c r="DN458" s="768"/>
      <c r="DO458" s="769">
        <f t="shared" ref="DO458" si="4189">SUM(DN458*BW458*4*6)</f>
        <v>0</v>
      </c>
      <c r="DP458" s="768"/>
      <c r="DQ458" s="769">
        <f t="shared" ref="DQ458:DQ460" si="4190">SUM(DP458*50)</f>
        <v>0</v>
      </c>
      <c r="DR458" s="769">
        <f t="shared" ref="DR458:DR460" si="4191">CA458+CC458+CE458+CG458+CI458+CJ458+CK458+CM458+CO458+CQ458+CS458+CU458+CW458+CY458+DA458+DC458+DE458+DG458+DI458+DK458+DM458+DO458+DQ458</f>
        <v>103.83333333333333</v>
      </c>
      <c r="DS458" s="769">
        <f t="shared" ref="DS458:DS460" si="4192">DO458+DM458+DK458+DI458+DE458+DC458+CJ458+CI458+CG458+CE458+CC458+CA458</f>
        <v>99.333333333333329</v>
      </c>
      <c r="DT458" s="84"/>
      <c r="DU458" s="424"/>
      <c r="DV458" s="424"/>
      <c r="DW458" s="424"/>
      <c r="DX458" s="424"/>
      <c r="DY458" s="424"/>
      <c r="DZ458" s="971"/>
      <c r="EA458" s="972"/>
      <c r="EB458" s="611"/>
      <c r="EC458" s="424"/>
      <c r="ED458" s="424"/>
      <c r="EE458" s="424"/>
      <c r="EF458" s="424"/>
      <c r="EG458" s="424"/>
      <c r="EH458" s="424"/>
      <c r="EI458" s="424"/>
      <c r="EJ458" s="429">
        <f t="shared" ref="EJ458:EJ495" si="4193">SUM(BX458+L458)</f>
        <v>150</v>
      </c>
      <c r="EK458" s="429">
        <f t="shared" ref="EK458:EK495" si="4194">SUM(BY458+M458)</f>
        <v>150</v>
      </c>
      <c r="EL458" s="429">
        <f t="shared" ref="EL458:EL495" si="4195">SUM(BZ458+N458)</f>
        <v>50</v>
      </c>
      <c r="EM458" s="1058">
        <f t="shared" ref="EM458:EM495" si="4196">SUM(CA458+O458)</f>
        <v>50</v>
      </c>
      <c r="EN458" s="1058">
        <f t="shared" ref="EN458:EN495" si="4197">SUM(CB458+P458)</f>
        <v>40</v>
      </c>
      <c r="EO458" s="1058">
        <f t="shared" ref="EO458:EO495" si="4198">SUM(CC458+Q458)</f>
        <v>40</v>
      </c>
      <c r="EP458" s="1058">
        <f t="shared" ref="EP458:EP495" si="4199">SUM(CD458+R458)</f>
        <v>60</v>
      </c>
      <c r="EQ458" s="1058">
        <f t="shared" ref="EQ458:EQ495" si="4200">SUM(CE458+S458)</f>
        <v>60</v>
      </c>
      <c r="ER458" s="1058">
        <f t="shared" ref="ER458:ER495" si="4201">SUM(CF458+T458)</f>
        <v>0</v>
      </c>
      <c r="ES458" s="1058">
        <f t="shared" ref="ES458:ES495" si="4202">SUM(CG458+U458)</f>
        <v>0</v>
      </c>
      <c r="ET458" s="1058">
        <f t="shared" ref="ET458:ET495" si="4203">SUM(CH458+V458)</f>
        <v>0</v>
      </c>
      <c r="EU458" s="1058">
        <f t="shared" ref="EU458:EU495" si="4204">SUM(CI458+W458)</f>
        <v>0</v>
      </c>
      <c r="EV458" s="1058">
        <f t="shared" ref="EV458:EV495" si="4205">SUM(CJ458+X458)</f>
        <v>2</v>
      </c>
      <c r="EW458" s="1058">
        <f t="shared" ref="EW458:EW495" si="4206">SUM(CK458+Y458)</f>
        <v>7.5</v>
      </c>
      <c r="EX458" s="1058">
        <f t="shared" ref="EX458:EX495" si="4207">SUM(CL458+Z458)</f>
        <v>0</v>
      </c>
      <c r="EY458" s="1058">
        <f t="shared" ref="EY458:EY495" si="4208">SUM(CM458+AA458)</f>
        <v>0</v>
      </c>
      <c r="EZ458" s="1058">
        <f t="shared" ref="EZ458:EZ495" si="4209">SUM(CN458+AB458)</f>
        <v>0</v>
      </c>
      <c r="FA458" s="1058">
        <f t="shared" ref="FA458:FA495" si="4210">SUM(CO458+AC458)</f>
        <v>0</v>
      </c>
      <c r="FB458" s="1058">
        <f t="shared" ref="FB458:FB495" si="4211">SUM(CP458+AD458)</f>
        <v>0</v>
      </c>
      <c r="FC458" s="1058">
        <f t="shared" ref="FC458:FC495" si="4212">SUM(CQ458+AE458)</f>
        <v>0</v>
      </c>
      <c r="FD458" s="1058">
        <f t="shared" ref="FD458:FD495" si="4213">SUM(CR458+AF458)</f>
        <v>0</v>
      </c>
      <c r="FE458" s="1058">
        <f t="shared" ref="FE458:FE495" si="4214">SUM(CS458+AG458)</f>
        <v>0</v>
      </c>
      <c r="FF458" s="1058">
        <f t="shared" ref="FF458:FF495" si="4215">SUM(CT458+AH458)</f>
        <v>0</v>
      </c>
      <c r="FG458" s="1058">
        <f t="shared" ref="FG458:FG495" si="4216">SUM(CU458+AI458)</f>
        <v>0</v>
      </c>
      <c r="FH458" s="1058">
        <f t="shared" ref="FH458:FH495" si="4217">SUM(CV458+AJ458)</f>
        <v>0</v>
      </c>
      <c r="FI458" s="1058">
        <f t="shared" ref="FI458:FI495" si="4218">SUM(CW458+AK458)</f>
        <v>0</v>
      </c>
      <c r="FJ458" s="1058">
        <f t="shared" ref="FJ458:FJ495" si="4219">SUM(CX458+AL458)</f>
        <v>1</v>
      </c>
      <c r="FK458" s="1058">
        <f t="shared" ref="FK458:FK495" si="4220">SUM(CY458+AM458)</f>
        <v>44</v>
      </c>
      <c r="FL458" s="1058">
        <f t="shared" ref="FL458:FL495" si="4221">SUM(CZ458+AN458)</f>
        <v>0</v>
      </c>
      <c r="FM458" s="1058">
        <f t="shared" ref="FM458:FM495" si="4222">SUM(DA458+AO458)</f>
        <v>0</v>
      </c>
      <c r="FN458" s="1058">
        <f t="shared" ref="FN458:FN495" si="4223">SUM(DB458+AP458)</f>
        <v>0</v>
      </c>
      <c r="FO458" s="1059">
        <f t="shared" ref="FO458:FO495" si="4224">SUM(DC458+AQ458)</f>
        <v>0</v>
      </c>
      <c r="FP458" s="1058">
        <f t="shared" ref="FP458:FP495" si="4225">SUM(DD458+AR458)</f>
        <v>1</v>
      </c>
      <c r="FQ458" s="1058">
        <f t="shared" ref="FQ458:FQ495" si="4226">SUM(DE458+AS458)</f>
        <v>6</v>
      </c>
      <c r="FR458" s="1058">
        <f t="shared" ref="FR458:FR495" si="4227">SUM(DF458+AT458)</f>
        <v>0</v>
      </c>
      <c r="FS458" s="1058">
        <f t="shared" ref="FS458:FS495" si="4228">SUM(DG458+AU458)</f>
        <v>0</v>
      </c>
      <c r="FT458" s="1058">
        <f t="shared" ref="FT458:FT495" si="4229">SUM(DH458+AV458)</f>
        <v>0</v>
      </c>
      <c r="FU458" s="1058">
        <f t="shared" ref="FU458:FU495" si="4230">SUM(DI458+AW458)</f>
        <v>0</v>
      </c>
      <c r="FV458" s="1058">
        <f t="shared" ref="FV458:FV495" si="4231">SUM(DJ458+AX458)</f>
        <v>1</v>
      </c>
      <c r="FW458" s="1058">
        <f t="shared" ref="FW458:FW495" si="4232">SUM(DK458+AY458)</f>
        <v>7.333333333333333</v>
      </c>
      <c r="FX458" s="1058">
        <f t="shared" ref="FX458:FX495" si="4233">SUM(DL458+AZ458)</f>
        <v>0</v>
      </c>
      <c r="FY458" s="1058">
        <f t="shared" ref="FY458:FY495" si="4234">SUM(DM458+BA458)</f>
        <v>0</v>
      </c>
      <c r="FZ458" s="1058">
        <f t="shared" ref="FZ458:FZ495" si="4235">SUM(DN458+BB458)</f>
        <v>0</v>
      </c>
      <c r="GA458" s="1058">
        <f t="shared" ref="GA458:GA495" si="4236">SUM(DO458+BC458)</f>
        <v>0</v>
      </c>
      <c r="GB458" s="1058">
        <f t="shared" ref="GB458:GB495" si="4237">SUM(DP458+BD458)</f>
        <v>0</v>
      </c>
      <c r="GC458" s="1058">
        <f t="shared" ref="GC458:GC495" si="4238">SUM(DQ458+BE458)</f>
        <v>0</v>
      </c>
      <c r="GE458" s="1058">
        <v>216.83333333333331</v>
      </c>
      <c r="GF458" s="1058">
        <v>165.33333333333331</v>
      </c>
      <c r="GG458" s="424"/>
      <c r="GH458" s="424"/>
      <c r="GI458" s="424"/>
      <c r="GJ458" s="424"/>
      <c r="GL458" s="559"/>
      <c r="GM458" s="559"/>
      <c r="GN458" s="9"/>
      <c r="GO458" s="17"/>
      <c r="GP458" s="17"/>
      <c r="GQ458" s="406"/>
      <c r="GR458" s="406"/>
    </row>
    <row r="459" spans="1:200" ht="24.95" customHeight="1" x14ac:dyDescent="0.45">
      <c r="A459" s="424"/>
      <c r="B459" s="1003"/>
      <c r="C459" s="1003"/>
      <c r="D459" s="840"/>
      <c r="O459" s="799"/>
      <c r="P459" s="800"/>
      <c r="Q459" s="799"/>
      <c r="R459" s="800"/>
      <c r="S459" s="799"/>
      <c r="T459" s="800"/>
      <c r="U459" s="800"/>
      <c r="V459" s="800"/>
      <c r="W459" s="800"/>
      <c r="X459" s="799"/>
      <c r="Y459" s="799"/>
      <c r="Z459" s="800"/>
      <c r="AA459" s="800"/>
      <c r="AB459" s="800"/>
      <c r="AC459" s="799"/>
      <c r="AD459" s="800"/>
      <c r="AE459" s="799"/>
      <c r="AF459" s="800"/>
      <c r="AG459" s="800"/>
      <c r="AH459" s="800"/>
      <c r="AI459" s="800"/>
      <c r="AJ459" s="800"/>
      <c r="AK459" s="800"/>
      <c r="AL459" s="800"/>
      <c r="AM459" s="799"/>
      <c r="AN459" s="800"/>
      <c r="AO459" s="800"/>
      <c r="AP459" s="800"/>
      <c r="AQ459" s="799"/>
      <c r="AR459" s="800"/>
      <c r="AS459" s="799"/>
      <c r="AT459" s="800"/>
      <c r="AU459" s="800"/>
      <c r="AV459" s="800"/>
      <c r="AW459" s="800"/>
      <c r="AX459" s="800"/>
      <c r="AY459" s="800"/>
      <c r="AZ459" s="800"/>
      <c r="BA459" s="800"/>
      <c r="BB459" s="800"/>
      <c r="BC459" s="800"/>
      <c r="BD459" s="800"/>
      <c r="BE459" s="800"/>
      <c r="BF459" s="800"/>
      <c r="BG459" s="800"/>
      <c r="BH459" s="84"/>
      <c r="BI459" s="424"/>
      <c r="BJ459" s="424"/>
      <c r="BK459" s="424"/>
      <c r="BL459" s="424"/>
      <c r="BM459" s="424"/>
      <c r="BN459" s="1023" t="s">
        <v>431</v>
      </c>
      <c r="BO459" s="1024" t="s">
        <v>257</v>
      </c>
      <c r="BP459" s="1010" t="s">
        <v>24</v>
      </c>
      <c r="BQ459" s="397" t="s">
        <v>320</v>
      </c>
      <c r="BR459" s="397" t="s">
        <v>40</v>
      </c>
      <c r="BS459" s="397">
        <v>2</v>
      </c>
      <c r="BT459" s="397">
        <v>54</v>
      </c>
      <c r="BU459" s="397">
        <v>1</v>
      </c>
      <c r="BV459" s="746">
        <v>2</v>
      </c>
      <c r="BW459" s="746">
        <f t="shared" ref="BW459" si="4239">SUM(BV459)*2</f>
        <v>4</v>
      </c>
      <c r="BX459" s="398">
        <f>42</f>
        <v>42</v>
      </c>
      <c r="BY459" s="399">
        <f t="shared" si="4171"/>
        <v>42</v>
      </c>
      <c r="BZ459" s="398">
        <f>12</f>
        <v>12</v>
      </c>
      <c r="CA459" s="774">
        <f t="shared" si="4172"/>
        <v>12</v>
      </c>
      <c r="CB459" s="774">
        <v>8</v>
      </c>
      <c r="CC459" s="774">
        <f t="shared" ref="CC459" si="4240">BV459*CB459</f>
        <v>16</v>
      </c>
      <c r="CD459" s="774">
        <f>22</f>
        <v>22</v>
      </c>
      <c r="CE459" s="774">
        <f t="shared" si="4174"/>
        <v>44</v>
      </c>
      <c r="CF459" s="814"/>
      <c r="CG459" s="815">
        <f t="shared" si="4175"/>
        <v>0</v>
      </c>
      <c r="CH459" s="814"/>
      <c r="CI459" s="815">
        <f t="shared" ref="CI459" si="4241">SUM(CH459)*BV459*1</f>
        <v>0</v>
      </c>
      <c r="CJ459" s="803">
        <f t="shared" ref="CJ459" si="4242">2/8*BV459*DJ459</f>
        <v>0</v>
      </c>
      <c r="CK459" s="774">
        <f t="shared" ref="CK459" si="4243">SUM(BX459*5/100*BV459)</f>
        <v>4.2</v>
      </c>
      <c r="CL459" s="814"/>
      <c r="CM459" s="815"/>
      <c r="CN459" s="814"/>
      <c r="CO459" s="816">
        <f t="shared" si="4178"/>
        <v>0</v>
      </c>
      <c r="CP459" s="814"/>
      <c r="CQ459" s="816">
        <f t="shared" ref="CQ459" si="4244">SUM(CP459*BT459*(30+4))</f>
        <v>0</v>
      </c>
      <c r="CR459" s="814"/>
      <c r="CS459" s="815">
        <f t="shared" si="4180"/>
        <v>0</v>
      </c>
      <c r="CT459" s="814"/>
      <c r="CU459" s="803">
        <f t="shared" si="4181"/>
        <v>0</v>
      </c>
      <c r="CV459" s="814"/>
      <c r="CW459" s="803">
        <f t="shared" ref="CW459" si="4245">SUM(CV459*BT459*2/3)</f>
        <v>0</v>
      </c>
      <c r="CX459" s="814"/>
      <c r="CY459" s="816">
        <f t="shared" ref="CY459" si="4246">SUM(CX459*BT459)</f>
        <v>0</v>
      </c>
      <c r="CZ459" s="814"/>
      <c r="DA459" s="815">
        <f t="shared" ref="DA459" si="4247">SUM(CZ459*BV459)</f>
        <v>0</v>
      </c>
      <c r="DB459" s="814"/>
      <c r="DC459" s="816">
        <f t="shared" ref="DC459:DC460" si="4248">SUM(DB459*BT459*2)</f>
        <v>0</v>
      </c>
      <c r="DD459" s="814"/>
      <c r="DE459" s="803">
        <f t="shared" ref="DE459" si="4249">SUM(BV459*DD459*6)</f>
        <v>0</v>
      </c>
      <c r="DF459" s="817"/>
      <c r="DG459" s="803">
        <f t="shared" si="4186"/>
        <v>0</v>
      </c>
      <c r="DH459" s="814"/>
      <c r="DI459" s="803">
        <f t="shared" ref="DI459:DI460" si="4250">SUM(DH459*BT459/3)</f>
        <v>0</v>
      </c>
      <c r="DJ459" s="817"/>
      <c r="DK459" s="803">
        <f t="shared" ref="DK459" si="4251">DJ459*BV459*8/2</f>
        <v>0</v>
      </c>
      <c r="DL459" s="814"/>
      <c r="DM459" s="803">
        <f t="shared" ref="DM459" si="4252">DL459*BV459*8/2</f>
        <v>0</v>
      </c>
      <c r="DN459" s="814"/>
      <c r="DO459" s="815">
        <f t="shared" ref="DO459" si="4253">SUM(DN459*BW459*4*6)</f>
        <v>0</v>
      </c>
      <c r="DP459" s="814"/>
      <c r="DQ459" s="803">
        <f t="shared" si="4190"/>
        <v>0</v>
      </c>
      <c r="DR459" s="803">
        <f t="shared" si="4191"/>
        <v>76.2</v>
      </c>
      <c r="DS459" s="803">
        <f t="shared" si="4192"/>
        <v>72</v>
      </c>
      <c r="DT459" s="84"/>
      <c r="DU459" s="424"/>
      <c r="DV459" s="424"/>
      <c r="DW459" s="424"/>
      <c r="DX459" s="424"/>
      <c r="DY459" s="424"/>
      <c r="DZ459" s="971"/>
      <c r="EA459" s="972"/>
      <c r="EB459" s="611"/>
      <c r="EC459" s="424"/>
      <c r="ED459" s="424"/>
      <c r="EE459" s="424"/>
      <c r="EF459" s="424"/>
      <c r="EG459" s="424"/>
      <c r="EH459" s="424"/>
      <c r="EI459" s="424"/>
      <c r="EJ459" s="429">
        <f t="shared" ref="EJ459:GC459" si="4254">SUM(BX459+L86)</f>
        <v>42</v>
      </c>
      <c r="EK459" s="429">
        <f t="shared" si="4254"/>
        <v>42</v>
      </c>
      <c r="EL459" s="429">
        <f t="shared" si="4254"/>
        <v>12</v>
      </c>
      <c r="EM459" s="1058">
        <f t="shared" si="4254"/>
        <v>12</v>
      </c>
      <c r="EN459" s="1058">
        <f t="shared" si="4254"/>
        <v>8</v>
      </c>
      <c r="EO459" s="1058">
        <f t="shared" si="4254"/>
        <v>16</v>
      </c>
      <c r="EP459" s="1058">
        <f t="shared" si="4254"/>
        <v>22</v>
      </c>
      <c r="EQ459" s="1058">
        <f t="shared" si="4254"/>
        <v>44</v>
      </c>
      <c r="ER459" s="1058">
        <f t="shared" si="4254"/>
        <v>0</v>
      </c>
      <c r="ES459" s="1058">
        <f t="shared" si="4254"/>
        <v>0</v>
      </c>
      <c r="ET459" s="1058">
        <f t="shared" si="4254"/>
        <v>0</v>
      </c>
      <c r="EU459" s="1058">
        <f t="shared" si="4254"/>
        <v>0</v>
      </c>
      <c r="EV459" s="1058">
        <f t="shared" si="4254"/>
        <v>0</v>
      </c>
      <c r="EW459" s="1058">
        <f t="shared" si="4254"/>
        <v>4.2</v>
      </c>
      <c r="EX459" s="1058">
        <f t="shared" si="4254"/>
        <v>0</v>
      </c>
      <c r="EY459" s="1058">
        <f t="shared" si="4254"/>
        <v>0</v>
      </c>
      <c r="EZ459" s="1058">
        <f t="shared" si="4254"/>
        <v>0</v>
      </c>
      <c r="FA459" s="1058">
        <f t="shared" si="4254"/>
        <v>0</v>
      </c>
      <c r="FB459" s="1058">
        <f t="shared" si="4254"/>
        <v>1</v>
      </c>
      <c r="FC459" s="1058">
        <f t="shared" si="4254"/>
        <v>75</v>
      </c>
      <c r="FD459" s="1058">
        <f t="shared" si="4254"/>
        <v>0</v>
      </c>
      <c r="FE459" s="1058">
        <f t="shared" si="4254"/>
        <v>0</v>
      </c>
      <c r="FF459" s="1058">
        <f t="shared" si="4254"/>
        <v>0</v>
      </c>
      <c r="FG459" s="1058">
        <f t="shared" si="4254"/>
        <v>0</v>
      </c>
      <c r="FH459" s="1058">
        <f t="shared" si="4254"/>
        <v>0</v>
      </c>
      <c r="FI459" s="1058">
        <f t="shared" si="4254"/>
        <v>0</v>
      </c>
      <c r="FJ459" s="1058">
        <f t="shared" si="4254"/>
        <v>0</v>
      </c>
      <c r="FK459" s="1058">
        <f t="shared" si="4254"/>
        <v>0</v>
      </c>
      <c r="FL459" s="1058">
        <f t="shared" si="4254"/>
        <v>0</v>
      </c>
      <c r="FM459" s="1058">
        <f t="shared" si="4254"/>
        <v>0</v>
      </c>
      <c r="FN459" s="1058">
        <f t="shared" si="4254"/>
        <v>0</v>
      </c>
      <c r="FO459" s="1059">
        <f t="shared" si="4254"/>
        <v>0</v>
      </c>
      <c r="FP459" s="1058">
        <f t="shared" si="4254"/>
        <v>0</v>
      </c>
      <c r="FQ459" s="1058">
        <f t="shared" si="4254"/>
        <v>0</v>
      </c>
      <c r="FR459" s="1058">
        <f t="shared" si="4254"/>
        <v>0</v>
      </c>
      <c r="FS459" s="1058">
        <f t="shared" si="4254"/>
        <v>0</v>
      </c>
      <c r="FT459" s="1058">
        <f t="shared" si="4254"/>
        <v>0</v>
      </c>
      <c r="FU459" s="1058">
        <f t="shared" si="4254"/>
        <v>0</v>
      </c>
      <c r="FV459" s="1058">
        <f t="shared" si="4254"/>
        <v>0</v>
      </c>
      <c r="FW459" s="1058">
        <f t="shared" si="4254"/>
        <v>0</v>
      </c>
      <c r="FX459" s="1058">
        <f t="shared" si="4254"/>
        <v>0</v>
      </c>
      <c r="FY459" s="1058">
        <f t="shared" si="4254"/>
        <v>0</v>
      </c>
      <c r="FZ459" s="1058">
        <f t="shared" si="4254"/>
        <v>0</v>
      </c>
      <c r="GA459" s="1058">
        <f t="shared" si="4254"/>
        <v>0</v>
      </c>
      <c r="GB459" s="1058">
        <f t="shared" si="4254"/>
        <v>0</v>
      </c>
      <c r="GC459" s="1058">
        <f t="shared" si="4254"/>
        <v>0</v>
      </c>
      <c r="GE459" s="1058">
        <v>151.19999999999999</v>
      </c>
      <c r="GF459" s="1058">
        <v>72</v>
      </c>
      <c r="GG459" s="424"/>
      <c r="GH459" s="424"/>
      <c r="GI459" s="424"/>
      <c r="GJ459" s="424"/>
      <c r="GL459" s="559"/>
      <c r="GM459" s="559"/>
      <c r="GN459" s="9"/>
      <c r="GO459" s="17"/>
      <c r="GP459" s="17"/>
      <c r="GQ459" s="406"/>
      <c r="GR459" s="406"/>
    </row>
    <row r="460" spans="1:200" ht="24.95" customHeight="1" x14ac:dyDescent="0.45">
      <c r="A460" s="424"/>
      <c r="B460" s="955" t="s">
        <v>150</v>
      </c>
      <c r="C460" s="956" t="s">
        <v>183</v>
      </c>
      <c r="D460" s="932" t="s">
        <v>24</v>
      </c>
      <c r="E460" s="160" t="s">
        <v>323</v>
      </c>
      <c r="F460" s="160" t="s">
        <v>126</v>
      </c>
      <c r="G460" s="260">
        <v>9</v>
      </c>
      <c r="H460" s="160">
        <v>5</v>
      </c>
      <c r="I460" s="160">
        <v>1</v>
      </c>
      <c r="J460" s="563">
        <v>1</v>
      </c>
      <c r="K460" s="160">
        <v>1</v>
      </c>
      <c r="L460" s="159"/>
      <c r="M460" s="259">
        <f>SUM(N460+P460+R460+T460+V460)</f>
        <v>0</v>
      </c>
      <c r="N460" s="258"/>
      <c r="O460" s="859">
        <f t="shared" ref="O460" si="4255">SUM(N460)*I460</f>
        <v>0</v>
      </c>
      <c r="P460" s="860"/>
      <c r="Q460" s="859">
        <f>P460*J460</f>
        <v>0</v>
      </c>
      <c r="R460" s="860"/>
      <c r="S460" s="859">
        <f>SUM(R460)*J460</f>
        <v>0</v>
      </c>
      <c r="T460" s="860"/>
      <c r="U460" s="861">
        <f t="shared" ref="U460" si="4256">SUM(T460)*K460</f>
        <v>0</v>
      </c>
      <c r="V460" s="860"/>
      <c r="W460" s="861">
        <f t="shared" ref="W460" si="4257">SUM(V460)*J460*5</f>
        <v>0</v>
      </c>
      <c r="X460" s="861"/>
      <c r="Y460" s="859">
        <f t="shared" ref="Y460" si="4258">L460*J460*0.05</f>
        <v>0</v>
      </c>
      <c r="Z460" s="860"/>
      <c r="AA460" s="861"/>
      <c r="AB460" s="860"/>
      <c r="AC460" s="859">
        <f t="shared" ref="AC460" si="4259">SUM(AB460)*3*H460/5</f>
        <v>0</v>
      </c>
      <c r="AD460" s="860">
        <v>1</v>
      </c>
      <c r="AE460" s="862">
        <f t="shared" ref="AE460" si="4260">SUM(AD460*H460*(15))</f>
        <v>75</v>
      </c>
      <c r="AF460" s="860"/>
      <c r="AG460" s="861">
        <f t="shared" ref="AG460" si="4261">SUM(AF460*H460*3)</f>
        <v>0</v>
      </c>
      <c r="AH460" s="860"/>
      <c r="AI460" s="861">
        <f t="shared" ref="AI460" si="4262">SUM(AH460*H460/3)</f>
        <v>0</v>
      </c>
      <c r="AJ460" s="860"/>
      <c r="AK460" s="861">
        <f t="shared" ref="AK460" si="4263">SUM(AJ460*H460*2/3)</f>
        <v>0</v>
      </c>
      <c r="AL460" s="860"/>
      <c r="AM460" s="859">
        <f t="shared" ref="AM460" si="4264">SUM(AL460*H460*2)</f>
        <v>0</v>
      </c>
      <c r="AN460" s="860"/>
      <c r="AO460" s="861">
        <f t="shared" ref="AO460" si="4265">SUM(AN460*J460)</f>
        <v>0</v>
      </c>
      <c r="AP460" s="860"/>
      <c r="AQ460" s="859">
        <f t="shared" ref="AQ460" si="4266">SUM(AP460*H460*2)</f>
        <v>0</v>
      </c>
      <c r="AR460" s="860"/>
      <c r="AS460" s="861">
        <f t="shared" ref="AS460" si="4267">SUM(J460*AR460*6)</f>
        <v>0</v>
      </c>
      <c r="AT460" s="863"/>
      <c r="AU460" s="864">
        <f>AT460*H460/3</f>
        <v>0</v>
      </c>
      <c r="AV460" s="860"/>
      <c r="AW460" s="861">
        <f t="shared" ref="AW460" si="4268">SUM(AV460*H460/3)</f>
        <v>0</v>
      </c>
      <c r="AX460" s="860"/>
      <c r="AY460" s="861">
        <f t="shared" ref="AY460" si="4269">SUM(J460*AX460*8)</f>
        <v>0</v>
      </c>
      <c r="AZ460" s="860"/>
      <c r="BA460" s="861">
        <f>SUM(AZ460*H460*5*2/3)</f>
        <v>0</v>
      </c>
      <c r="BB460" s="860"/>
      <c r="BC460" s="861">
        <f t="shared" ref="BC460" si="4270">SUM(BB460*K460*4*6)</f>
        <v>0</v>
      </c>
      <c r="BD460" s="860"/>
      <c r="BE460" s="861">
        <f>SUM(BD460*50)</f>
        <v>0</v>
      </c>
      <c r="BF460" s="864">
        <f>O460+Q460+S460+U460+W460+X460+Y460+AA460+AC460+AE460+AG460+AI460+AK460+AM460+AO460+AQ460+AS460+AU460+AW460+AY460+BA460+BC460+BE460</f>
        <v>75</v>
      </c>
      <c r="BG460" s="864">
        <f>BC460+BA460+AY460+AW460+AS460+AQ460+X460+W460+U460+S460+Q460+O460</f>
        <v>0</v>
      </c>
      <c r="BH460" s="84"/>
      <c r="BI460" s="424"/>
      <c r="BJ460" s="424"/>
      <c r="BK460" s="424"/>
      <c r="BL460" s="424"/>
      <c r="BM460" s="424"/>
      <c r="BN460" s="992" t="s">
        <v>583</v>
      </c>
      <c r="BO460" s="956" t="s">
        <v>183</v>
      </c>
      <c r="BP460" s="932" t="s">
        <v>24</v>
      </c>
      <c r="BQ460" s="160" t="s">
        <v>323</v>
      </c>
      <c r="BR460" s="160" t="s">
        <v>512</v>
      </c>
      <c r="BS460" s="160">
        <v>10</v>
      </c>
      <c r="BT460" s="160">
        <v>184</v>
      </c>
      <c r="BU460" s="160">
        <v>1</v>
      </c>
      <c r="BV460" s="563">
        <v>8</v>
      </c>
      <c r="BW460" s="563">
        <f>SUM(BV460)*1</f>
        <v>8</v>
      </c>
      <c r="BX460" s="159"/>
      <c r="BY460" s="259">
        <f t="shared" si="4171"/>
        <v>0</v>
      </c>
      <c r="BZ460" s="258"/>
      <c r="CA460" s="774">
        <f t="shared" ref="CA460" si="4271">SUM(BZ460)*BU460</f>
        <v>0</v>
      </c>
      <c r="CB460" s="808"/>
      <c r="CC460" s="774">
        <f t="shared" ref="CC460" si="4272">CB460*BV460</f>
        <v>0</v>
      </c>
      <c r="CD460" s="808"/>
      <c r="CE460" s="774">
        <f t="shared" ref="CE460" si="4273">SUM(CD460)*BV460</f>
        <v>0</v>
      </c>
      <c r="CF460" s="775"/>
      <c r="CG460" s="776">
        <f t="shared" ref="CG460" si="4274">SUM(CF460)*BW460</f>
        <v>0</v>
      </c>
      <c r="CH460" s="775"/>
      <c r="CI460" s="776">
        <f t="shared" ref="CI460" si="4275">SUM(CH460)*BV460*5</f>
        <v>0</v>
      </c>
      <c r="CJ460" s="776">
        <f>BV460*2/4</f>
        <v>4</v>
      </c>
      <c r="CK460" s="774">
        <f t="shared" ref="CK460" si="4276">BX460*BV460*0.05</f>
        <v>0</v>
      </c>
      <c r="CL460" s="775"/>
      <c r="CM460" s="776"/>
      <c r="CN460" s="775"/>
      <c r="CO460" s="774">
        <f t="shared" si="4178"/>
        <v>0</v>
      </c>
      <c r="CP460" s="775"/>
      <c r="CQ460" s="783">
        <f>SUM(CP460*BT460*(30+4))</f>
        <v>0</v>
      </c>
      <c r="CR460" s="775"/>
      <c r="CS460" s="776">
        <f t="shared" si="4180"/>
        <v>0</v>
      </c>
      <c r="CT460" s="775"/>
      <c r="CU460" s="776">
        <f t="shared" si="4181"/>
        <v>0</v>
      </c>
      <c r="CV460" s="775"/>
      <c r="CW460" s="776">
        <f t="shared" ref="CW460" si="4277">SUM(CV460*BT460*2/3)</f>
        <v>0</v>
      </c>
      <c r="CX460" s="775"/>
      <c r="CY460" s="774">
        <f t="shared" ref="CY460" si="4278">SUM(CX460*BT460*2)</f>
        <v>0</v>
      </c>
      <c r="CZ460" s="775"/>
      <c r="DA460" s="776">
        <f t="shared" ref="DA460" si="4279">SUM(CZ460*BV460)</f>
        <v>0</v>
      </c>
      <c r="DB460" s="775"/>
      <c r="DC460" s="774">
        <f t="shared" si="4248"/>
        <v>0</v>
      </c>
      <c r="DD460" s="775"/>
      <c r="DE460" s="776">
        <f t="shared" ref="DE460" si="4280">SUM(BV460*DD460*6)</f>
        <v>0</v>
      </c>
      <c r="DF460" s="778"/>
      <c r="DG460" s="779">
        <f t="shared" si="4186"/>
        <v>0</v>
      </c>
      <c r="DH460" s="775"/>
      <c r="DI460" s="776">
        <f t="shared" si="4250"/>
        <v>0</v>
      </c>
      <c r="DJ460" s="775"/>
      <c r="DK460" s="776">
        <f t="shared" ref="DK460" si="4281">SUM(BV460*DJ460*8)</f>
        <v>0</v>
      </c>
      <c r="DL460" s="775">
        <v>2</v>
      </c>
      <c r="DM460" s="776">
        <f>SUM(DL460*BW460*(1)*8)</f>
        <v>128</v>
      </c>
      <c r="DN460" s="775"/>
      <c r="DO460" s="776">
        <f t="shared" ref="DO460" si="4282">SUM(DN460*BW460*4*6)</f>
        <v>0</v>
      </c>
      <c r="DP460" s="775"/>
      <c r="DQ460" s="776">
        <f t="shared" si="4190"/>
        <v>0</v>
      </c>
      <c r="DR460" s="779">
        <f t="shared" si="4191"/>
        <v>132</v>
      </c>
      <c r="DS460" s="779">
        <f t="shared" si="4192"/>
        <v>132</v>
      </c>
      <c r="DT460" s="84"/>
      <c r="DU460" s="424"/>
      <c r="DV460" s="424"/>
      <c r="DW460" s="424"/>
      <c r="DX460" s="424"/>
      <c r="DY460" s="424"/>
      <c r="DZ460" s="971"/>
      <c r="EA460" s="972"/>
      <c r="EB460" s="611"/>
      <c r="EC460" s="424"/>
      <c r="ED460" s="424"/>
      <c r="EE460" s="424"/>
      <c r="EF460" s="424"/>
      <c r="EG460" s="424"/>
      <c r="EH460" s="424"/>
      <c r="EI460" s="424"/>
      <c r="EJ460" s="429" t="e">
        <f>SUM(BX87+#REF!)</f>
        <v>#REF!</v>
      </c>
      <c r="EK460" s="429" t="e">
        <f>SUM(BY87+#REF!)</f>
        <v>#REF!</v>
      </c>
      <c r="EL460" s="429" t="e">
        <f>SUM(BZ87+#REF!)</f>
        <v>#REF!</v>
      </c>
      <c r="EM460" s="1058" t="e">
        <f>SUM(CA87+#REF!)</f>
        <v>#REF!</v>
      </c>
      <c r="EN460" s="1058" t="e">
        <f>SUM(CB87+#REF!)</f>
        <v>#REF!</v>
      </c>
      <c r="EO460" s="1058" t="e">
        <f>SUM(CC87+#REF!)</f>
        <v>#REF!</v>
      </c>
      <c r="EP460" s="1058" t="e">
        <f>SUM(CD87+#REF!)</f>
        <v>#REF!</v>
      </c>
      <c r="EQ460" s="1058" t="e">
        <f>SUM(CE87+#REF!)</f>
        <v>#REF!</v>
      </c>
      <c r="ER460" s="1058" t="e">
        <f>SUM(CF87+#REF!)</f>
        <v>#REF!</v>
      </c>
      <c r="ES460" s="1058" t="e">
        <f>SUM(CG87+#REF!)</f>
        <v>#REF!</v>
      </c>
      <c r="ET460" s="1058" t="e">
        <f>SUM(CH87+#REF!)</f>
        <v>#REF!</v>
      </c>
      <c r="EU460" s="1058" t="e">
        <f>SUM(CI87+#REF!)</f>
        <v>#REF!</v>
      </c>
      <c r="EV460" s="1058" t="e">
        <f>SUM(CJ87+#REF!)</f>
        <v>#REF!</v>
      </c>
      <c r="EW460" s="1058" t="e">
        <f>SUM(CK87+#REF!)</f>
        <v>#REF!</v>
      </c>
      <c r="EX460" s="1058" t="e">
        <f>SUM(CL87+#REF!)</f>
        <v>#REF!</v>
      </c>
      <c r="EY460" s="1058" t="e">
        <f>SUM(CM87+#REF!)</f>
        <v>#REF!</v>
      </c>
      <c r="EZ460" s="1058" t="e">
        <f>SUM(CN87+#REF!)</f>
        <v>#REF!</v>
      </c>
      <c r="FA460" s="1058" t="e">
        <f>SUM(CO87+#REF!)</f>
        <v>#REF!</v>
      </c>
      <c r="FB460" s="1058" t="e">
        <f>SUM(CP87+#REF!)</f>
        <v>#REF!</v>
      </c>
      <c r="FC460" s="1058" t="e">
        <f>SUM(CQ87+#REF!)</f>
        <v>#REF!</v>
      </c>
      <c r="FD460" s="1058" t="e">
        <f>SUM(CR87+#REF!)</f>
        <v>#REF!</v>
      </c>
      <c r="FE460" s="1058" t="e">
        <f>SUM(CS87+#REF!)</f>
        <v>#REF!</v>
      </c>
      <c r="FF460" s="1058" t="e">
        <f>SUM(CT87+#REF!)</f>
        <v>#REF!</v>
      </c>
      <c r="FG460" s="1058" t="e">
        <f>SUM(CU87+#REF!)</f>
        <v>#REF!</v>
      </c>
      <c r="FH460" s="1058" t="e">
        <f>SUM(CV87+#REF!)</f>
        <v>#REF!</v>
      </c>
      <c r="FI460" s="1058" t="e">
        <f>SUM(CW87+#REF!)</f>
        <v>#REF!</v>
      </c>
      <c r="FJ460" s="1058" t="e">
        <f>SUM(CX87+#REF!)</f>
        <v>#REF!</v>
      </c>
      <c r="FK460" s="1058" t="e">
        <f>SUM(CY87+#REF!)</f>
        <v>#REF!</v>
      </c>
      <c r="FL460" s="1058" t="e">
        <f>SUM(CZ87+#REF!)</f>
        <v>#REF!</v>
      </c>
      <c r="FM460" s="1058" t="e">
        <f>SUM(DA87+#REF!)</f>
        <v>#REF!</v>
      </c>
      <c r="FN460" s="1058" t="e">
        <f>SUM(DB87+#REF!)</f>
        <v>#REF!</v>
      </c>
      <c r="FO460" s="1059" t="e">
        <f>SUM(DC87+#REF!)</f>
        <v>#REF!</v>
      </c>
      <c r="FP460" s="1058" t="e">
        <f>SUM(DD87+#REF!)</f>
        <v>#REF!</v>
      </c>
      <c r="FQ460" s="1058" t="e">
        <f>SUM(DE87+#REF!)</f>
        <v>#REF!</v>
      </c>
      <c r="FR460" s="1058" t="e">
        <f>SUM(DF87+#REF!)</f>
        <v>#REF!</v>
      </c>
      <c r="FS460" s="1058" t="e">
        <f>SUM(DG87+#REF!)</f>
        <v>#REF!</v>
      </c>
      <c r="FT460" s="1058" t="e">
        <f>SUM(DH87+#REF!)</f>
        <v>#REF!</v>
      </c>
      <c r="FU460" s="1058" t="e">
        <f>SUM(DI87+#REF!)</f>
        <v>#REF!</v>
      </c>
      <c r="FV460" s="1058" t="e">
        <f>SUM(DJ87+#REF!)</f>
        <v>#REF!</v>
      </c>
      <c r="FW460" s="1058" t="e">
        <f>SUM(DK87+#REF!)</f>
        <v>#REF!</v>
      </c>
      <c r="FX460" s="1058" t="e">
        <f>SUM(DL87+#REF!)</f>
        <v>#REF!</v>
      </c>
      <c r="FY460" s="1058" t="e">
        <f>SUM(DM87+#REF!)</f>
        <v>#REF!</v>
      </c>
      <c r="FZ460" s="1058" t="e">
        <f>SUM(DN87+#REF!)</f>
        <v>#REF!</v>
      </c>
      <c r="GA460" s="1058" t="e">
        <f>SUM(DO87+#REF!)</f>
        <v>#REF!</v>
      </c>
      <c r="GB460" s="1058" t="e">
        <f>SUM(DP87+#REF!)</f>
        <v>#REF!</v>
      </c>
      <c r="GC460" s="1058" t="e">
        <f>SUM(DQ87+#REF!)</f>
        <v>#REF!</v>
      </c>
      <c r="GE460" s="1058" t="e">
        <v>#REF!</v>
      </c>
      <c r="GF460" s="1058" t="e">
        <v>#REF!</v>
      </c>
      <c r="GG460" s="424"/>
      <c r="GH460" s="424"/>
      <c r="GI460" s="424"/>
      <c r="GJ460" s="424"/>
      <c r="GL460" s="559"/>
      <c r="GM460" s="559"/>
      <c r="GN460" s="9"/>
      <c r="GO460" s="17"/>
      <c r="GP460" s="17"/>
      <c r="GQ460" s="406"/>
      <c r="GR460" s="406"/>
    </row>
    <row r="461" spans="1:200" ht="24.95" customHeight="1" x14ac:dyDescent="0.45">
      <c r="A461" s="424"/>
      <c r="B461" s="957"/>
      <c r="C461" s="958"/>
      <c r="D461" s="867"/>
      <c r="E461" s="612"/>
      <c r="F461" s="612"/>
      <c r="G461" s="606"/>
      <c r="H461" s="606"/>
      <c r="I461" s="606"/>
      <c r="J461" s="747"/>
      <c r="K461" s="606"/>
      <c r="L461" s="71"/>
      <c r="M461" s="608"/>
      <c r="N461" s="70"/>
      <c r="O461" s="852"/>
      <c r="P461" s="866"/>
      <c r="Q461" s="852"/>
      <c r="R461" s="866"/>
      <c r="S461" s="852"/>
      <c r="T461" s="866"/>
      <c r="U461" s="867"/>
      <c r="V461" s="866"/>
      <c r="W461" s="867"/>
      <c r="X461" s="852"/>
      <c r="Y461" s="852"/>
      <c r="Z461" s="866"/>
      <c r="AA461" s="867"/>
      <c r="AB461" s="866"/>
      <c r="AC461" s="852"/>
      <c r="AD461" s="866"/>
      <c r="AE461" s="855"/>
      <c r="AF461" s="866"/>
      <c r="AG461" s="867"/>
      <c r="AH461" s="866"/>
      <c r="AI461" s="867"/>
      <c r="AJ461" s="866"/>
      <c r="AK461" s="867"/>
      <c r="AL461" s="866"/>
      <c r="AM461" s="852"/>
      <c r="AN461" s="866"/>
      <c r="AO461" s="867"/>
      <c r="AP461" s="866"/>
      <c r="AQ461" s="852"/>
      <c r="AR461" s="866"/>
      <c r="AS461" s="852"/>
      <c r="AT461" s="866"/>
      <c r="AU461" s="867"/>
      <c r="AV461" s="866"/>
      <c r="AW461" s="867"/>
      <c r="AX461" s="866"/>
      <c r="AY461" s="867"/>
      <c r="AZ461" s="866"/>
      <c r="BA461" s="867"/>
      <c r="BB461" s="866"/>
      <c r="BC461" s="867"/>
      <c r="BD461" s="866"/>
      <c r="BE461" s="867"/>
      <c r="BF461" s="867"/>
      <c r="BG461" s="867"/>
      <c r="BH461" s="84"/>
      <c r="BI461" s="424"/>
      <c r="BJ461" s="424"/>
      <c r="BK461" s="424"/>
      <c r="BL461" s="424"/>
      <c r="BM461" s="424"/>
      <c r="BN461" s="955" t="s">
        <v>175</v>
      </c>
      <c r="BO461" s="956" t="s">
        <v>183</v>
      </c>
      <c r="BP461" s="932" t="s">
        <v>24</v>
      </c>
      <c r="BQ461" s="160" t="s">
        <v>323</v>
      </c>
      <c r="BR461" s="160" t="s">
        <v>126</v>
      </c>
      <c r="BS461" s="260">
        <v>10</v>
      </c>
      <c r="BT461" s="160">
        <v>5</v>
      </c>
      <c r="BU461" s="160">
        <v>1</v>
      </c>
      <c r="BV461" s="563">
        <v>1</v>
      </c>
      <c r="BW461" s="563">
        <v>1</v>
      </c>
      <c r="BX461" s="159"/>
      <c r="BY461" s="259">
        <f>SUM(BZ461+CB461+CD461+CF461+CH461)</f>
        <v>0</v>
      </c>
      <c r="BZ461" s="258"/>
      <c r="CA461" s="774">
        <f t="shared" ref="CA461" si="4283">SUM(BZ461)*BU461</f>
        <v>0</v>
      </c>
      <c r="CB461" s="808"/>
      <c r="CC461" s="774">
        <f t="shared" ref="CC461:CC462" si="4284">CB461*BV461</f>
        <v>0</v>
      </c>
      <c r="CD461" s="808"/>
      <c r="CE461" s="774">
        <f t="shared" ref="CE461" si="4285">SUM(CD461)*BV461</f>
        <v>0</v>
      </c>
      <c r="CF461" s="775"/>
      <c r="CG461" s="776">
        <f t="shared" ref="CG461" si="4286">SUM(CF461)*BW461</f>
        <v>0</v>
      </c>
      <c r="CH461" s="775"/>
      <c r="CI461" s="776">
        <f t="shared" ref="CI461" si="4287">SUM(CH461)*BV461*5</f>
        <v>0</v>
      </c>
      <c r="CJ461" s="776"/>
      <c r="CK461" s="774">
        <f t="shared" ref="CK461" si="4288">BX461*BV461*0.05</f>
        <v>0</v>
      </c>
      <c r="CL461" s="775"/>
      <c r="CM461" s="776"/>
      <c r="CN461" s="775"/>
      <c r="CO461" s="774">
        <f>SUM(CN461)*3*BT461/5</f>
        <v>0</v>
      </c>
      <c r="CP461" s="775">
        <v>1</v>
      </c>
      <c r="CQ461" s="777">
        <f>SUM(CP461*BT461*(15))</f>
        <v>75</v>
      </c>
      <c r="CR461" s="775"/>
      <c r="CS461" s="776">
        <f>SUM(CR461*BT461*3)</f>
        <v>0</v>
      </c>
      <c r="CT461" s="775"/>
      <c r="CU461" s="776">
        <f>SUM(CT461*BT461/3)</f>
        <v>0</v>
      </c>
      <c r="CV461" s="775"/>
      <c r="CW461" s="776">
        <f t="shared" ref="CW461" si="4289">SUM(CV461*BT461*2/3)</f>
        <v>0</v>
      </c>
      <c r="CX461" s="775"/>
      <c r="CY461" s="774">
        <f t="shared" ref="CY461" si="4290">SUM(CX461*BT461*2)</f>
        <v>0</v>
      </c>
      <c r="CZ461" s="775"/>
      <c r="DA461" s="776">
        <f t="shared" ref="DA461" si="4291">SUM(CZ461*BV461)</f>
        <v>0</v>
      </c>
      <c r="DB461" s="775"/>
      <c r="DC461" s="774">
        <f>SUM(DB461*BT461*2)</f>
        <v>0</v>
      </c>
      <c r="DD461" s="775"/>
      <c r="DE461" s="776">
        <f>SUM(BV461*DD461*6)</f>
        <v>0</v>
      </c>
      <c r="DF461" s="778"/>
      <c r="DG461" s="779">
        <f>DF461*BT461/3</f>
        <v>0</v>
      </c>
      <c r="DH461" s="775"/>
      <c r="DI461" s="776">
        <f>SUM(DH461*BT461/3)</f>
        <v>0</v>
      </c>
      <c r="DJ461" s="775"/>
      <c r="DK461" s="776">
        <f t="shared" ref="DK461" si="4292">SUM(BV461*DJ461*8)</f>
        <v>0</v>
      </c>
      <c r="DL461" s="775"/>
      <c r="DM461" s="776">
        <f>SUM(DL461*BW461*3*8)</f>
        <v>0</v>
      </c>
      <c r="DN461" s="775"/>
      <c r="DO461" s="776">
        <f t="shared" ref="DO461" si="4293">SUM(DN461*BW461*4*6)</f>
        <v>0</v>
      </c>
      <c r="DP461" s="775"/>
      <c r="DQ461" s="776">
        <f>SUM(DP461*50)</f>
        <v>0</v>
      </c>
      <c r="DR461" s="779">
        <f>CA461+CC461+CE461+CG461+CI461+CJ461+CK461+CM461+CO461+CQ461+CS461+CU461+CW461+CY461+DA461+DC461+DE461+DG461+DI461+DK461+DM461+DO461+DQ461</f>
        <v>75</v>
      </c>
      <c r="DS461" s="779">
        <f>DO461+DM461+DK461+DI461+DE461+DC461+CJ461+CI461+CG461+CE461+CC461+CA461</f>
        <v>0</v>
      </c>
      <c r="DT461" s="84"/>
      <c r="DU461" s="424"/>
      <c r="DV461" s="424"/>
      <c r="DW461" s="424"/>
      <c r="DX461" s="424"/>
      <c r="DY461" s="424"/>
      <c r="DZ461" s="971"/>
      <c r="EA461" s="972"/>
      <c r="EB461" s="611"/>
      <c r="EC461" s="424"/>
      <c r="ED461" s="424"/>
      <c r="EE461" s="424"/>
      <c r="EF461" s="424"/>
      <c r="EG461" s="424"/>
      <c r="EH461" s="424"/>
      <c r="EI461" s="424"/>
      <c r="EJ461" s="429" t="e">
        <f>SUM(#REF!+L461)</f>
        <v>#REF!</v>
      </c>
      <c r="EK461" s="429" t="e">
        <f>SUM(#REF!+M461)</f>
        <v>#REF!</v>
      </c>
      <c r="EL461" s="429" t="e">
        <f>SUM(#REF!+N461)</f>
        <v>#REF!</v>
      </c>
      <c r="EM461" s="1058" t="e">
        <f>SUM(#REF!+O461)</f>
        <v>#REF!</v>
      </c>
      <c r="EN461" s="1058" t="e">
        <f>SUM(#REF!+P461)</f>
        <v>#REF!</v>
      </c>
      <c r="EO461" s="1058" t="e">
        <f>SUM(#REF!+Q461)</f>
        <v>#REF!</v>
      </c>
      <c r="EP461" s="1058" t="e">
        <f>SUM(#REF!+R461)</f>
        <v>#REF!</v>
      </c>
      <c r="EQ461" s="1058" t="e">
        <f>SUM(#REF!+S461)</f>
        <v>#REF!</v>
      </c>
      <c r="ER461" s="1058" t="e">
        <f>SUM(#REF!+T461)</f>
        <v>#REF!</v>
      </c>
      <c r="ES461" s="1058" t="e">
        <f>SUM(#REF!+U461)</f>
        <v>#REF!</v>
      </c>
      <c r="ET461" s="1058" t="e">
        <f>SUM(#REF!+V461)</f>
        <v>#REF!</v>
      </c>
      <c r="EU461" s="1058" t="e">
        <f>SUM(#REF!+W461)</f>
        <v>#REF!</v>
      </c>
      <c r="EV461" s="1058" t="e">
        <f>SUM(#REF!+X461)</f>
        <v>#REF!</v>
      </c>
      <c r="EW461" s="1058" t="e">
        <f>SUM(#REF!+Y461)</f>
        <v>#REF!</v>
      </c>
      <c r="EX461" s="1058" t="e">
        <f>SUM(#REF!+Z461)</f>
        <v>#REF!</v>
      </c>
      <c r="EY461" s="1058" t="e">
        <f>SUM(#REF!+AA461)</f>
        <v>#REF!</v>
      </c>
      <c r="EZ461" s="1058" t="e">
        <f>SUM(#REF!+AB461)</f>
        <v>#REF!</v>
      </c>
      <c r="FA461" s="1058" t="e">
        <f>SUM(#REF!+AC461)</f>
        <v>#REF!</v>
      </c>
      <c r="FB461" s="1058" t="e">
        <f>SUM(#REF!+AD461)</f>
        <v>#REF!</v>
      </c>
      <c r="FC461" s="1058" t="e">
        <f>SUM(#REF!+AE461)</f>
        <v>#REF!</v>
      </c>
      <c r="FD461" s="1058" t="e">
        <f>SUM(#REF!+AF461)</f>
        <v>#REF!</v>
      </c>
      <c r="FE461" s="1058" t="e">
        <f>SUM(#REF!+AG461)</f>
        <v>#REF!</v>
      </c>
      <c r="FF461" s="1058" t="e">
        <f>SUM(#REF!+AH461)</f>
        <v>#REF!</v>
      </c>
      <c r="FG461" s="1058" t="e">
        <f>SUM(#REF!+AI461)</f>
        <v>#REF!</v>
      </c>
      <c r="FH461" s="1058" t="e">
        <f>SUM(#REF!+AJ461)</f>
        <v>#REF!</v>
      </c>
      <c r="FI461" s="1058" t="e">
        <f>SUM(#REF!+AK461)</f>
        <v>#REF!</v>
      </c>
      <c r="FJ461" s="1058" t="e">
        <f>SUM(#REF!+AL461)</f>
        <v>#REF!</v>
      </c>
      <c r="FK461" s="1058" t="e">
        <f>SUM(#REF!+AM461)</f>
        <v>#REF!</v>
      </c>
      <c r="FL461" s="1058" t="e">
        <f>SUM(#REF!+AN461)</f>
        <v>#REF!</v>
      </c>
      <c r="FM461" s="1058" t="e">
        <f>SUM(#REF!+AO461)</f>
        <v>#REF!</v>
      </c>
      <c r="FN461" s="1058" t="e">
        <f>SUM(#REF!+AP461)</f>
        <v>#REF!</v>
      </c>
      <c r="FO461" s="1059" t="e">
        <f>SUM(#REF!+AQ461)</f>
        <v>#REF!</v>
      </c>
      <c r="FP461" s="1058" t="e">
        <f>SUM(#REF!+AR461)</f>
        <v>#REF!</v>
      </c>
      <c r="FQ461" s="1058" t="e">
        <f>SUM(#REF!+AS461)</f>
        <v>#REF!</v>
      </c>
      <c r="FR461" s="1058" t="e">
        <f>SUM(#REF!+AT461)</f>
        <v>#REF!</v>
      </c>
      <c r="FS461" s="1058" t="e">
        <f>SUM(#REF!+AU461)</f>
        <v>#REF!</v>
      </c>
      <c r="FT461" s="1058" t="e">
        <f>SUM(#REF!+AV461)</f>
        <v>#REF!</v>
      </c>
      <c r="FU461" s="1058" t="e">
        <f>SUM(#REF!+AW461)</f>
        <v>#REF!</v>
      </c>
      <c r="FV461" s="1058" t="e">
        <f>SUM(#REF!+AX461)</f>
        <v>#REF!</v>
      </c>
      <c r="FW461" s="1058" t="e">
        <f>SUM(#REF!+AY461)</f>
        <v>#REF!</v>
      </c>
      <c r="FX461" s="1058" t="e">
        <f>SUM(#REF!+AZ461)</f>
        <v>#REF!</v>
      </c>
      <c r="FY461" s="1058" t="e">
        <f>SUM(#REF!+BA461)</f>
        <v>#REF!</v>
      </c>
      <c r="FZ461" s="1058" t="e">
        <f>SUM(#REF!+BB461)</f>
        <v>#REF!</v>
      </c>
      <c r="GA461" s="1058" t="e">
        <f>SUM(#REF!+BC461)</f>
        <v>#REF!</v>
      </c>
      <c r="GB461" s="1058" t="e">
        <f>SUM(#REF!+BD461)</f>
        <v>#REF!</v>
      </c>
      <c r="GC461" s="1058" t="e">
        <f>SUM(#REF!+BE461)</f>
        <v>#REF!</v>
      </c>
      <c r="GE461" s="1058" t="e">
        <v>#REF!</v>
      </c>
      <c r="GF461" s="1058" t="e">
        <v>#REF!</v>
      </c>
      <c r="GG461" s="424"/>
      <c r="GH461" s="424"/>
      <c r="GI461" s="424"/>
      <c r="GJ461" s="424"/>
      <c r="GL461" s="559"/>
      <c r="GM461" s="559"/>
      <c r="GN461" s="9"/>
      <c r="GO461" s="17"/>
      <c r="GP461" s="17"/>
      <c r="GQ461" s="406"/>
      <c r="GR461" s="406"/>
    </row>
    <row r="462" spans="1:200" ht="24.95" customHeight="1" x14ac:dyDescent="0.45">
      <c r="A462" s="424"/>
      <c r="B462" s="957"/>
      <c r="C462" s="958"/>
      <c r="D462" s="867"/>
      <c r="E462" s="612"/>
      <c r="F462" s="612"/>
      <c r="G462" s="606"/>
      <c r="H462" s="606"/>
      <c r="I462" s="606"/>
      <c r="J462" s="747"/>
      <c r="K462" s="606"/>
      <c r="L462" s="71"/>
      <c r="M462" s="608"/>
      <c r="N462" s="70"/>
      <c r="O462" s="852"/>
      <c r="P462" s="866"/>
      <c r="Q462" s="852"/>
      <c r="R462" s="866"/>
      <c r="S462" s="852"/>
      <c r="T462" s="866"/>
      <c r="U462" s="867"/>
      <c r="V462" s="866"/>
      <c r="W462" s="867"/>
      <c r="X462" s="852"/>
      <c r="Y462" s="852"/>
      <c r="Z462" s="866"/>
      <c r="AA462" s="867"/>
      <c r="AB462" s="866"/>
      <c r="AC462" s="852"/>
      <c r="AD462" s="866"/>
      <c r="AE462" s="855"/>
      <c r="AF462" s="866"/>
      <c r="AG462" s="867"/>
      <c r="AH462" s="866"/>
      <c r="AI462" s="867"/>
      <c r="AJ462" s="866"/>
      <c r="AK462" s="867"/>
      <c r="AL462" s="866"/>
      <c r="AM462" s="852"/>
      <c r="AN462" s="866"/>
      <c r="AO462" s="867"/>
      <c r="AP462" s="866"/>
      <c r="AQ462" s="852"/>
      <c r="AR462" s="866"/>
      <c r="AS462" s="852"/>
      <c r="AT462" s="866"/>
      <c r="AU462" s="867"/>
      <c r="AV462" s="866"/>
      <c r="AW462" s="867"/>
      <c r="AX462" s="866"/>
      <c r="AY462" s="867"/>
      <c r="AZ462" s="866"/>
      <c r="BA462" s="867"/>
      <c r="BB462" s="866"/>
      <c r="BC462" s="867"/>
      <c r="BD462" s="866"/>
      <c r="BE462" s="867"/>
      <c r="BF462" s="867"/>
      <c r="BG462" s="867"/>
      <c r="BH462" s="84"/>
      <c r="BI462" s="424"/>
      <c r="BJ462" s="424"/>
      <c r="BK462" s="424"/>
      <c r="BL462" s="424"/>
      <c r="BM462" s="424"/>
      <c r="BN462" s="973" t="s">
        <v>148</v>
      </c>
      <c r="BO462" s="952" t="s">
        <v>257</v>
      </c>
      <c r="BP462" s="929" t="s">
        <v>24</v>
      </c>
      <c r="BQ462" s="593" t="s">
        <v>320</v>
      </c>
      <c r="BR462" s="593" t="s">
        <v>42</v>
      </c>
      <c r="BS462" s="592">
        <v>6</v>
      </c>
      <c r="BT462" s="593">
        <v>44</v>
      </c>
      <c r="BU462" s="593">
        <v>1</v>
      </c>
      <c r="BV462" s="660">
        <v>2</v>
      </c>
      <c r="BW462" s="660">
        <f t="shared" ref="BW462" si="4294">SUM(BV462)*2</f>
        <v>4</v>
      </c>
      <c r="BX462" s="629">
        <v>90</v>
      </c>
      <c r="BY462" s="594">
        <f t="shared" ref="BY462" si="4295">SUM(BZ462+CB462+CD462+CF462+CH462)</f>
        <v>56</v>
      </c>
      <c r="BZ462" s="595"/>
      <c r="CA462" s="767"/>
      <c r="CB462" s="796">
        <v>28</v>
      </c>
      <c r="CC462" s="767">
        <f t="shared" si="4284"/>
        <v>56</v>
      </c>
      <c r="CD462" s="796">
        <v>28</v>
      </c>
      <c r="CE462" s="767"/>
      <c r="CF462" s="768"/>
      <c r="CG462" s="769"/>
      <c r="CH462" s="768"/>
      <c r="CI462" s="769"/>
      <c r="CJ462" s="769"/>
      <c r="CK462" s="767"/>
      <c r="CL462" s="768"/>
      <c r="CM462" s="769"/>
      <c r="CN462" s="768"/>
      <c r="CO462" s="767"/>
      <c r="CP462" s="768"/>
      <c r="CQ462" s="770"/>
      <c r="CR462" s="768"/>
      <c r="CS462" s="769"/>
      <c r="CT462" s="768"/>
      <c r="CU462" s="769"/>
      <c r="CV462" s="768"/>
      <c r="CW462" s="769"/>
      <c r="CX462" s="768"/>
      <c r="CY462" s="767"/>
      <c r="CZ462" s="768"/>
      <c r="DA462" s="769"/>
      <c r="DB462" s="768"/>
      <c r="DC462" s="767"/>
      <c r="DD462" s="768"/>
      <c r="DE462" s="769"/>
      <c r="DF462" s="768"/>
      <c r="DG462" s="769"/>
      <c r="DH462" s="768"/>
      <c r="DI462" s="769"/>
      <c r="DJ462" s="768"/>
      <c r="DK462" s="769"/>
      <c r="DL462" s="768"/>
      <c r="DM462" s="769"/>
      <c r="DN462" s="768"/>
      <c r="DO462" s="769"/>
      <c r="DP462" s="768"/>
      <c r="DQ462" s="769"/>
      <c r="DR462" s="769">
        <f t="shared" ref="DR462" si="4296">CA462+CC462+CE462+CG462+CI462+CJ462+CK462+CM462+CO462+CQ462+CS462+CU462+CW462+CY462+DA462+DC462+DE462+DG462+DI462+DK462+DM462+DO462+DQ462</f>
        <v>56</v>
      </c>
      <c r="DS462" s="769">
        <f t="shared" ref="DS462" si="4297">DO462+DM462+DK462+DI462+DE462+DC462+CJ462+CI462+CG462+CE462+CC462+CA462</f>
        <v>56</v>
      </c>
      <c r="DT462" s="84"/>
      <c r="DU462" s="424"/>
      <c r="DV462" s="424"/>
      <c r="DW462" s="424"/>
      <c r="DX462" s="424"/>
      <c r="DY462" s="424"/>
      <c r="DZ462" s="971"/>
      <c r="EA462" s="972"/>
      <c r="EB462" s="611"/>
      <c r="EC462" s="424"/>
      <c r="ED462" s="424"/>
      <c r="EE462" s="424"/>
      <c r="EF462" s="424"/>
      <c r="EG462" s="424"/>
      <c r="EH462" s="424"/>
      <c r="EI462" s="424"/>
      <c r="EJ462" s="429">
        <f t="shared" si="4193"/>
        <v>90</v>
      </c>
      <c r="EK462" s="429">
        <f t="shared" si="4194"/>
        <v>56</v>
      </c>
      <c r="EL462" s="429">
        <f t="shared" si="4195"/>
        <v>0</v>
      </c>
      <c r="EM462" s="1058">
        <f t="shared" si="4196"/>
        <v>0</v>
      </c>
      <c r="EN462" s="1058">
        <f t="shared" si="4197"/>
        <v>28</v>
      </c>
      <c r="EO462" s="1058">
        <f t="shared" si="4198"/>
        <v>56</v>
      </c>
      <c r="EP462" s="1058">
        <f t="shared" si="4199"/>
        <v>28</v>
      </c>
      <c r="EQ462" s="1058">
        <f t="shared" si="4200"/>
        <v>0</v>
      </c>
      <c r="ER462" s="1058">
        <f t="shared" si="4201"/>
        <v>0</v>
      </c>
      <c r="ES462" s="1058">
        <f t="shared" si="4202"/>
        <v>0</v>
      </c>
      <c r="ET462" s="1058">
        <f t="shared" si="4203"/>
        <v>0</v>
      </c>
      <c r="EU462" s="1058">
        <f t="shared" si="4204"/>
        <v>0</v>
      </c>
      <c r="EV462" s="1058">
        <f t="shared" si="4205"/>
        <v>0</v>
      </c>
      <c r="EW462" s="1058">
        <f t="shared" si="4206"/>
        <v>0</v>
      </c>
      <c r="EX462" s="1058">
        <f t="shared" si="4207"/>
        <v>0</v>
      </c>
      <c r="EY462" s="1058">
        <f t="shared" si="4208"/>
        <v>0</v>
      </c>
      <c r="EZ462" s="1058">
        <f t="shared" si="4209"/>
        <v>0</v>
      </c>
      <c r="FA462" s="1058">
        <f t="shared" si="4210"/>
        <v>0</v>
      </c>
      <c r="FB462" s="1058">
        <f t="shared" si="4211"/>
        <v>0</v>
      </c>
      <c r="FC462" s="1058">
        <f t="shared" si="4212"/>
        <v>0</v>
      </c>
      <c r="FD462" s="1058">
        <f t="shared" si="4213"/>
        <v>0</v>
      </c>
      <c r="FE462" s="1058">
        <f t="shared" si="4214"/>
        <v>0</v>
      </c>
      <c r="FF462" s="1058">
        <f t="shared" si="4215"/>
        <v>0</v>
      </c>
      <c r="FG462" s="1058">
        <f t="shared" si="4216"/>
        <v>0</v>
      </c>
      <c r="FH462" s="1058">
        <f t="shared" si="4217"/>
        <v>0</v>
      </c>
      <c r="FI462" s="1058">
        <f t="shared" si="4218"/>
        <v>0</v>
      </c>
      <c r="FJ462" s="1058">
        <f t="shared" si="4219"/>
        <v>0</v>
      </c>
      <c r="FK462" s="1058">
        <f t="shared" si="4220"/>
        <v>0</v>
      </c>
      <c r="FL462" s="1058">
        <f t="shared" si="4221"/>
        <v>0</v>
      </c>
      <c r="FM462" s="1058">
        <f t="shared" si="4222"/>
        <v>0</v>
      </c>
      <c r="FN462" s="1058">
        <f t="shared" si="4223"/>
        <v>0</v>
      </c>
      <c r="FO462" s="1059">
        <f t="shared" si="4224"/>
        <v>0</v>
      </c>
      <c r="FP462" s="1058">
        <f t="shared" si="4225"/>
        <v>0</v>
      </c>
      <c r="FQ462" s="1058">
        <f t="shared" si="4226"/>
        <v>0</v>
      </c>
      <c r="FR462" s="1058">
        <f t="shared" si="4227"/>
        <v>0</v>
      </c>
      <c r="FS462" s="1058">
        <f t="shared" si="4228"/>
        <v>0</v>
      </c>
      <c r="FT462" s="1058">
        <f t="shared" si="4229"/>
        <v>0</v>
      </c>
      <c r="FU462" s="1058">
        <f t="shared" si="4230"/>
        <v>0</v>
      </c>
      <c r="FV462" s="1058">
        <f t="shared" si="4231"/>
        <v>0</v>
      </c>
      <c r="FW462" s="1058">
        <f t="shared" si="4232"/>
        <v>0</v>
      </c>
      <c r="FX462" s="1058">
        <f t="shared" si="4233"/>
        <v>0</v>
      </c>
      <c r="FY462" s="1058">
        <f t="shared" si="4234"/>
        <v>0</v>
      </c>
      <c r="FZ462" s="1058">
        <f t="shared" si="4235"/>
        <v>0</v>
      </c>
      <c r="GA462" s="1058">
        <f t="shared" si="4236"/>
        <v>0</v>
      </c>
      <c r="GB462" s="1058">
        <f t="shared" si="4237"/>
        <v>0</v>
      </c>
      <c r="GC462" s="1058">
        <f t="shared" si="4238"/>
        <v>0</v>
      </c>
      <c r="GE462" s="1058">
        <v>56</v>
      </c>
      <c r="GF462" s="1058">
        <v>56</v>
      </c>
      <c r="GG462" s="424"/>
      <c r="GH462" s="424"/>
      <c r="GI462" s="424"/>
      <c r="GJ462" s="424"/>
      <c r="GL462" s="559"/>
      <c r="GM462" s="559"/>
      <c r="GN462" s="9"/>
      <c r="GO462" s="17"/>
      <c r="GP462" s="17"/>
      <c r="GQ462" s="406"/>
      <c r="GR462" s="406"/>
    </row>
    <row r="463" spans="1:200" ht="24.95" customHeight="1" x14ac:dyDescent="0.45">
      <c r="A463" s="424"/>
      <c r="B463" s="957"/>
      <c r="C463" s="958"/>
      <c r="D463" s="867"/>
      <c r="E463" s="612"/>
      <c r="F463" s="612"/>
      <c r="G463" s="606"/>
      <c r="H463" s="606"/>
      <c r="I463" s="606"/>
      <c r="J463" s="747"/>
      <c r="K463" s="606"/>
      <c r="L463" s="71"/>
      <c r="M463" s="608"/>
      <c r="N463" s="70"/>
      <c r="O463" s="852"/>
      <c r="P463" s="866"/>
      <c r="Q463" s="852"/>
      <c r="R463" s="866"/>
      <c r="S463" s="852"/>
      <c r="T463" s="866"/>
      <c r="U463" s="867"/>
      <c r="V463" s="866"/>
      <c r="W463" s="867"/>
      <c r="X463" s="852"/>
      <c r="Y463" s="852"/>
      <c r="Z463" s="866"/>
      <c r="AA463" s="867"/>
      <c r="AB463" s="866"/>
      <c r="AC463" s="852"/>
      <c r="AD463" s="866"/>
      <c r="AE463" s="855"/>
      <c r="AF463" s="866"/>
      <c r="AG463" s="867"/>
      <c r="AH463" s="866"/>
      <c r="AI463" s="867"/>
      <c r="AJ463" s="866"/>
      <c r="AK463" s="867"/>
      <c r="AL463" s="866"/>
      <c r="AM463" s="852"/>
      <c r="AN463" s="866"/>
      <c r="AO463" s="867"/>
      <c r="AP463" s="866"/>
      <c r="AQ463" s="852"/>
      <c r="AR463" s="866"/>
      <c r="AS463" s="852"/>
      <c r="AT463" s="866"/>
      <c r="AU463" s="867"/>
      <c r="AV463" s="866"/>
      <c r="AW463" s="867"/>
      <c r="AX463" s="866"/>
      <c r="AY463" s="867"/>
      <c r="AZ463" s="866"/>
      <c r="BA463" s="867"/>
      <c r="BB463" s="866"/>
      <c r="BC463" s="867"/>
      <c r="BD463" s="866"/>
      <c r="BE463" s="867"/>
      <c r="BF463" s="867"/>
      <c r="BG463" s="867"/>
      <c r="BH463" s="84"/>
      <c r="BI463" s="424"/>
      <c r="BJ463" s="424"/>
      <c r="BK463" s="424"/>
      <c r="BL463" s="424"/>
      <c r="BM463" s="424"/>
      <c r="BN463" s="957"/>
      <c r="BO463" s="958"/>
      <c r="BP463" s="867"/>
      <c r="BQ463" s="612"/>
      <c r="BR463" s="612"/>
      <c r="BS463" s="606"/>
      <c r="BT463" s="606"/>
      <c r="BU463" s="606"/>
      <c r="BV463" s="747"/>
      <c r="BW463" s="749"/>
      <c r="BX463" s="71"/>
      <c r="BY463" s="608"/>
      <c r="BZ463" s="70"/>
      <c r="CA463" s="767"/>
      <c r="CB463" s="796"/>
      <c r="CC463" s="767"/>
      <c r="CD463" s="796"/>
      <c r="CE463" s="767"/>
      <c r="CF463" s="780"/>
      <c r="CG463" s="612"/>
      <c r="CH463" s="780"/>
      <c r="CI463" s="612"/>
      <c r="CJ463" s="612"/>
      <c r="CK463" s="767"/>
      <c r="CL463" s="780"/>
      <c r="CM463" s="612"/>
      <c r="CN463" s="780"/>
      <c r="CO463" s="767"/>
      <c r="CP463" s="780"/>
      <c r="CQ463" s="770"/>
      <c r="CR463" s="780"/>
      <c r="CS463" s="612"/>
      <c r="CT463" s="780"/>
      <c r="CU463" s="612"/>
      <c r="CV463" s="780"/>
      <c r="CW463" s="612"/>
      <c r="CX463" s="780"/>
      <c r="CY463" s="767"/>
      <c r="CZ463" s="780"/>
      <c r="DA463" s="612"/>
      <c r="DB463" s="780"/>
      <c r="DC463" s="767"/>
      <c r="DD463" s="780"/>
      <c r="DE463" s="612"/>
      <c r="DF463" s="780"/>
      <c r="DG463" s="612"/>
      <c r="DH463" s="780"/>
      <c r="DI463" s="612"/>
      <c r="DJ463" s="780"/>
      <c r="DK463" s="612"/>
      <c r="DL463" s="780"/>
      <c r="DM463" s="612"/>
      <c r="DN463" s="780"/>
      <c r="DO463" s="612"/>
      <c r="DP463" s="780"/>
      <c r="DQ463" s="612"/>
      <c r="DR463" s="612"/>
      <c r="DS463" s="612"/>
      <c r="DT463" s="84"/>
      <c r="DU463" s="424"/>
      <c r="DV463" s="424"/>
      <c r="DW463" s="424"/>
      <c r="DX463" s="424"/>
      <c r="DY463" s="424"/>
      <c r="DZ463" s="971"/>
      <c r="EA463" s="972"/>
      <c r="EB463" s="611"/>
      <c r="EC463" s="424"/>
      <c r="ED463" s="424"/>
      <c r="EE463" s="424"/>
      <c r="EF463" s="424"/>
      <c r="EG463" s="424"/>
      <c r="EH463" s="424"/>
      <c r="EI463" s="424"/>
      <c r="EJ463" s="429">
        <f t="shared" si="4193"/>
        <v>0</v>
      </c>
      <c r="EK463" s="429">
        <f t="shared" si="4194"/>
        <v>0</v>
      </c>
      <c r="EL463" s="429">
        <f t="shared" si="4195"/>
        <v>0</v>
      </c>
      <c r="EM463" s="1058">
        <f t="shared" si="4196"/>
        <v>0</v>
      </c>
      <c r="EN463" s="1058">
        <f t="shared" si="4197"/>
        <v>0</v>
      </c>
      <c r="EO463" s="1058">
        <f t="shared" si="4198"/>
        <v>0</v>
      </c>
      <c r="EP463" s="1058">
        <f t="shared" si="4199"/>
        <v>0</v>
      </c>
      <c r="EQ463" s="1058">
        <f t="shared" si="4200"/>
        <v>0</v>
      </c>
      <c r="ER463" s="1058">
        <f t="shared" si="4201"/>
        <v>0</v>
      </c>
      <c r="ES463" s="1058">
        <f t="shared" si="4202"/>
        <v>0</v>
      </c>
      <c r="ET463" s="1058">
        <f t="shared" si="4203"/>
        <v>0</v>
      </c>
      <c r="EU463" s="1058">
        <f t="shared" si="4204"/>
        <v>0</v>
      </c>
      <c r="EV463" s="1058">
        <f t="shared" si="4205"/>
        <v>0</v>
      </c>
      <c r="EW463" s="1058">
        <f t="shared" si="4206"/>
        <v>0</v>
      </c>
      <c r="EX463" s="1058">
        <f t="shared" si="4207"/>
        <v>0</v>
      </c>
      <c r="EY463" s="1058">
        <f t="shared" si="4208"/>
        <v>0</v>
      </c>
      <c r="EZ463" s="1058">
        <f t="shared" si="4209"/>
        <v>0</v>
      </c>
      <c r="FA463" s="1058">
        <f t="shared" si="4210"/>
        <v>0</v>
      </c>
      <c r="FB463" s="1058">
        <f t="shared" si="4211"/>
        <v>0</v>
      </c>
      <c r="FC463" s="1058">
        <f t="shared" si="4212"/>
        <v>0</v>
      </c>
      <c r="FD463" s="1058">
        <f t="shared" si="4213"/>
        <v>0</v>
      </c>
      <c r="FE463" s="1058">
        <f t="shared" si="4214"/>
        <v>0</v>
      </c>
      <c r="FF463" s="1058">
        <f t="shared" si="4215"/>
        <v>0</v>
      </c>
      <c r="FG463" s="1058">
        <f t="shared" si="4216"/>
        <v>0</v>
      </c>
      <c r="FH463" s="1058">
        <f t="shared" si="4217"/>
        <v>0</v>
      </c>
      <c r="FI463" s="1058">
        <f t="shared" si="4218"/>
        <v>0</v>
      </c>
      <c r="FJ463" s="1058">
        <f t="shared" si="4219"/>
        <v>0</v>
      </c>
      <c r="FK463" s="1058">
        <f t="shared" si="4220"/>
        <v>0</v>
      </c>
      <c r="FL463" s="1058">
        <f t="shared" si="4221"/>
        <v>0</v>
      </c>
      <c r="FM463" s="1058">
        <f t="shared" si="4222"/>
        <v>0</v>
      </c>
      <c r="FN463" s="1058">
        <f t="shared" si="4223"/>
        <v>0</v>
      </c>
      <c r="FO463" s="1059">
        <f t="shared" si="4224"/>
        <v>0</v>
      </c>
      <c r="FP463" s="1058">
        <f t="shared" si="4225"/>
        <v>0</v>
      </c>
      <c r="FQ463" s="1058">
        <f t="shared" si="4226"/>
        <v>0</v>
      </c>
      <c r="FR463" s="1058">
        <f t="shared" si="4227"/>
        <v>0</v>
      </c>
      <c r="FS463" s="1058">
        <f t="shared" si="4228"/>
        <v>0</v>
      </c>
      <c r="FT463" s="1058">
        <f t="shared" si="4229"/>
        <v>0</v>
      </c>
      <c r="FU463" s="1058">
        <f t="shared" si="4230"/>
        <v>0</v>
      </c>
      <c r="FV463" s="1058">
        <f t="shared" si="4231"/>
        <v>0</v>
      </c>
      <c r="FW463" s="1058">
        <f t="shared" si="4232"/>
        <v>0</v>
      </c>
      <c r="FX463" s="1058">
        <f t="shared" si="4233"/>
        <v>0</v>
      </c>
      <c r="FY463" s="1058">
        <f t="shared" si="4234"/>
        <v>0</v>
      </c>
      <c r="FZ463" s="1058">
        <f t="shared" si="4235"/>
        <v>0</v>
      </c>
      <c r="GA463" s="1058">
        <f t="shared" si="4236"/>
        <v>0</v>
      </c>
      <c r="GB463" s="1058">
        <f t="shared" si="4237"/>
        <v>0</v>
      </c>
      <c r="GC463" s="1058">
        <f t="shared" si="4238"/>
        <v>0</v>
      </c>
      <c r="GE463" s="1058">
        <v>0</v>
      </c>
      <c r="GF463" s="1058">
        <v>0</v>
      </c>
      <c r="GG463" s="424"/>
      <c r="GH463" s="424"/>
      <c r="GI463" s="424"/>
      <c r="GJ463" s="424"/>
      <c r="GL463" s="559"/>
      <c r="GM463" s="559"/>
      <c r="GN463" s="9"/>
      <c r="GO463" s="17"/>
      <c r="GP463" s="17"/>
      <c r="GQ463" s="406"/>
      <c r="GR463" s="406"/>
    </row>
    <row r="464" spans="1:200" ht="24.95" customHeight="1" x14ac:dyDescent="0.45">
      <c r="A464" s="424"/>
      <c r="B464" s="957"/>
      <c r="C464" s="958"/>
      <c r="D464" s="867"/>
      <c r="E464" s="612"/>
      <c r="F464" s="612"/>
      <c r="G464" s="606"/>
      <c r="H464" s="606"/>
      <c r="I464" s="606"/>
      <c r="J464" s="747"/>
      <c r="K464" s="606"/>
      <c r="L464" s="71"/>
      <c r="M464" s="608"/>
      <c r="N464" s="70"/>
      <c r="O464" s="852"/>
      <c r="P464" s="866"/>
      <c r="Q464" s="852"/>
      <c r="R464" s="866"/>
      <c r="S464" s="852"/>
      <c r="T464" s="866"/>
      <c r="U464" s="867"/>
      <c r="V464" s="866"/>
      <c r="W464" s="867"/>
      <c r="X464" s="852"/>
      <c r="Y464" s="852"/>
      <c r="Z464" s="866"/>
      <c r="AA464" s="867"/>
      <c r="AB464" s="866"/>
      <c r="AC464" s="852"/>
      <c r="AD464" s="866"/>
      <c r="AE464" s="855"/>
      <c r="AF464" s="866"/>
      <c r="AG464" s="867"/>
      <c r="AH464" s="866"/>
      <c r="AI464" s="867"/>
      <c r="AJ464" s="866"/>
      <c r="AK464" s="867"/>
      <c r="AL464" s="866"/>
      <c r="AM464" s="852"/>
      <c r="AN464" s="866"/>
      <c r="AO464" s="867"/>
      <c r="AP464" s="866"/>
      <c r="AQ464" s="852"/>
      <c r="AR464" s="866"/>
      <c r="AS464" s="852"/>
      <c r="AT464" s="866"/>
      <c r="AU464" s="867"/>
      <c r="AV464" s="866"/>
      <c r="AW464" s="867"/>
      <c r="AX464" s="866"/>
      <c r="AY464" s="867"/>
      <c r="AZ464" s="866"/>
      <c r="BA464" s="867"/>
      <c r="BB464" s="866"/>
      <c r="BC464" s="867"/>
      <c r="BD464" s="866"/>
      <c r="BE464" s="867"/>
      <c r="BF464" s="867"/>
      <c r="BG464" s="867"/>
      <c r="BH464" s="84"/>
      <c r="BI464" s="424"/>
      <c r="BJ464" s="424"/>
      <c r="BK464" s="424"/>
      <c r="BL464" s="424"/>
      <c r="BM464" s="424"/>
      <c r="BN464" s="957"/>
      <c r="BO464" s="958"/>
      <c r="BP464" s="867"/>
      <c r="BQ464" s="612"/>
      <c r="BR464" s="612"/>
      <c r="BS464" s="606"/>
      <c r="BT464" s="606"/>
      <c r="BU464" s="606"/>
      <c r="BV464" s="747"/>
      <c r="BW464" s="749"/>
      <c r="BX464" s="71"/>
      <c r="BY464" s="608"/>
      <c r="BZ464" s="70"/>
      <c r="CA464" s="767"/>
      <c r="CB464" s="796"/>
      <c r="CC464" s="767"/>
      <c r="CD464" s="796"/>
      <c r="CE464" s="767"/>
      <c r="CF464" s="780"/>
      <c r="CG464" s="612"/>
      <c r="CH464" s="780"/>
      <c r="CI464" s="612"/>
      <c r="CJ464" s="612"/>
      <c r="CK464" s="767"/>
      <c r="CL464" s="780"/>
      <c r="CM464" s="612"/>
      <c r="CN464" s="780"/>
      <c r="CO464" s="767"/>
      <c r="CP464" s="780"/>
      <c r="CQ464" s="770"/>
      <c r="CR464" s="780"/>
      <c r="CS464" s="612"/>
      <c r="CT464" s="780"/>
      <c r="CU464" s="612"/>
      <c r="CV464" s="780"/>
      <c r="CW464" s="612"/>
      <c r="CX464" s="780"/>
      <c r="CY464" s="767"/>
      <c r="CZ464" s="780"/>
      <c r="DA464" s="612"/>
      <c r="DB464" s="780"/>
      <c r="DC464" s="767"/>
      <c r="DD464" s="780"/>
      <c r="DE464" s="612"/>
      <c r="DF464" s="780"/>
      <c r="DG464" s="612"/>
      <c r="DH464" s="780"/>
      <c r="DI464" s="612"/>
      <c r="DJ464" s="780"/>
      <c r="DK464" s="612"/>
      <c r="DL464" s="780"/>
      <c r="DM464" s="612"/>
      <c r="DN464" s="780"/>
      <c r="DO464" s="612"/>
      <c r="DP464" s="780"/>
      <c r="DQ464" s="612"/>
      <c r="DR464" s="612"/>
      <c r="DS464" s="612"/>
      <c r="DT464" s="84"/>
      <c r="DU464" s="424"/>
      <c r="DV464" s="424"/>
      <c r="DW464" s="424"/>
      <c r="DX464" s="424"/>
      <c r="DY464" s="424"/>
      <c r="DZ464" s="971"/>
      <c r="EA464" s="972"/>
      <c r="EB464" s="611"/>
      <c r="EC464" s="424"/>
      <c r="ED464" s="424"/>
      <c r="EE464" s="424"/>
      <c r="EF464" s="424"/>
      <c r="EG464" s="424"/>
      <c r="EH464" s="424"/>
      <c r="EI464" s="424"/>
      <c r="EJ464" s="429">
        <f t="shared" si="4193"/>
        <v>0</v>
      </c>
      <c r="EK464" s="429">
        <f t="shared" si="4194"/>
        <v>0</v>
      </c>
      <c r="EL464" s="429">
        <f t="shared" si="4195"/>
        <v>0</v>
      </c>
      <c r="EM464" s="1058">
        <f t="shared" si="4196"/>
        <v>0</v>
      </c>
      <c r="EN464" s="1058">
        <f t="shared" si="4197"/>
        <v>0</v>
      </c>
      <c r="EO464" s="1058">
        <f t="shared" si="4198"/>
        <v>0</v>
      </c>
      <c r="EP464" s="1058">
        <f t="shared" si="4199"/>
        <v>0</v>
      </c>
      <c r="EQ464" s="1058">
        <f t="shared" si="4200"/>
        <v>0</v>
      </c>
      <c r="ER464" s="1058">
        <f t="shared" si="4201"/>
        <v>0</v>
      </c>
      <c r="ES464" s="1058">
        <f t="shared" si="4202"/>
        <v>0</v>
      </c>
      <c r="ET464" s="1058">
        <f t="shared" si="4203"/>
        <v>0</v>
      </c>
      <c r="EU464" s="1058">
        <f t="shared" si="4204"/>
        <v>0</v>
      </c>
      <c r="EV464" s="1058">
        <f t="shared" si="4205"/>
        <v>0</v>
      </c>
      <c r="EW464" s="1058">
        <f t="shared" si="4206"/>
        <v>0</v>
      </c>
      <c r="EX464" s="1058">
        <f t="shared" si="4207"/>
        <v>0</v>
      </c>
      <c r="EY464" s="1058">
        <f t="shared" si="4208"/>
        <v>0</v>
      </c>
      <c r="EZ464" s="1058">
        <f t="shared" si="4209"/>
        <v>0</v>
      </c>
      <c r="FA464" s="1058">
        <f t="shared" si="4210"/>
        <v>0</v>
      </c>
      <c r="FB464" s="1058">
        <f t="shared" si="4211"/>
        <v>0</v>
      </c>
      <c r="FC464" s="1058">
        <f t="shared" si="4212"/>
        <v>0</v>
      </c>
      <c r="FD464" s="1058">
        <f t="shared" si="4213"/>
        <v>0</v>
      </c>
      <c r="FE464" s="1058">
        <f t="shared" si="4214"/>
        <v>0</v>
      </c>
      <c r="FF464" s="1058">
        <f t="shared" si="4215"/>
        <v>0</v>
      </c>
      <c r="FG464" s="1058">
        <f t="shared" si="4216"/>
        <v>0</v>
      </c>
      <c r="FH464" s="1058">
        <f t="shared" si="4217"/>
        <v>0</v>
      </c>
      <c r="FI464" s="1058">
        <f t="shared" si="4218"/>
        <v>0</v>
      </c>
      <c r="FJ464" s="1058">
        <f t="shared" si="4219"/>
        <v>0</v>
      </c>
      <c r="FK464" s="1058">
        <f t="shared" si="4220"/>
        <v>0</v>
      </c>
      <c r="FL464" s="1058">
        <f t="shared" si="4221"/>
        <v>0</v>
      </c>
      <c r="FM464" s="1058">
        <f t="shared" si="4222"/>
        <v>0</v>
      </c>
      <c r="FN464" s="1058">
        <f t="shared" si="4223"/>
        <v>0</v>
      </c>
      <c r="FO464" s="1059">
        <f t="shared" si="4224"/>
        <v>0</v>
      </c>
      <c r="FP464" s="1058">
        <f t="shared" si="4225"/>
        <v>0</v>
      </c>
      <c r="FQ464" s="1058">
        <f t="shared" si="4226"/>
        <v>0</v>
      </c>
      <c r="FR464" s="1058">
        <f t="shared" si="4227"/>
        <v>0</v>
      </c>
      <c r="FS464" s="1058">
        <f t="shared" si="4228"/>
        <v>0</v>
      </c>
      <c r="FT464" s="1058">
        <f t="shared" si="4229"/>
        <v>0</v>
      </c>
      <c r="FU464" s="1058">
        <f t="shared" si="4230"/>
        <v>0</v>
      </c>
      <c r="FV464" s="1058">
        <f t="shared" si="4231"/>
        <v>0</v>
      </c>
      <c r="FW464" s="1058">
        <f t="shared" si="4232"/>
        <v>0</v>
      </c>
      <c r="FX464" s="1058">
        <f t="shared" si="4233"/>
        <v>0</v>
      </c>
      <c r="FY464" s="1058">
        <f t="shared" si="4234"/>
        <v>0</v>
      </c>
      <c r="FZ464" s="1058">
        <f t="shared" si="4235"/>
        <v>0</v>
      </c>
      <c r="GA464" s="1058">
        <f t="shared" si="4236"/>
        <v>0</v>
      </c>
      <c r="GB464" s="1058">
        <f t="shared" si="4237"/>
        <v>0</v>
      </c>
      <c r="GC464" s="1058">
        <f t="shared" si="4238"/>
        <v>0</v>
      </c>
      <c r="GE464" s="1058">
        <v>0</v>
      </c>
      <c r="GF464" s="1058">
        <v>0</v>
      </c>
      <c r="GG464" s="424"/>
      <c r="GH464" s="424"/>
      <c r="GI464" s="424"/>
      <c r="GJ464" s="424"/>
      <c r="GL464" s="559"/>
      <c r="GM464" s="559"/>
      <c r="GN464" s="9"/>
      <c r="GO464" s="17"/>
      <c r="GP464" s="17"/>
      <c r="GQ464" s="406"/>
      <c r="GR464" s="406"/>
    </row>
    <row r="465" spans="1:200" ht="24.95" customHeight="1" x14ac:dyDescent="0.45">
      <c r="A465" s="424"/>
      <c r="B465" s="957"/>
      <c r="C465" s="958"/>
      <c r="D465" s="867"/>
      <c r="E465" s="612"/>
      <c r="F465" s="612"/>
      <c r="G465" s="606"/>
      <c r="H465" s="606"/>
      <c r="I465" s="606"/>
      <c r="J465" s="747"/>
      <c r="K465" s="606"/>
      <c r="L465" s="71"/>
      <c r="M465" s="608"/>
      <c r="N465" s="70"/>
      <c r="O465" s="852"/>
      <c r="P465" s="866"/>
      <c r="Q465" s="852"/>
      <c r="R465" s="866"/>
      <c r="S465" s="852"/>
      <c r="T465" s="866"/>
      <c r="U465" s="867"/>
      <c r="V465" s="866"/>
      <c r="W465" s="867"/>
      <c r="X465" s="852"/>
      <c r="Y465" s="852"/>
      <c r="Z465" s="866"/>
      <c r="AA465" s="867"/>
      <c r="AB465" s="866"/>
      <c r="AC465" s="852"/>
      <c r="AD465" s="866"/>
      <c r="AE465" s="855"/>
      <c r="AF465" s="866"/>
      <c r="AG465" s="867"/>
      <c r="AH465" s="866"/>
      <c r="AI465" s="867"/>
      <c r="AJ465" s="866"/>
      <c r="AK465" s="867"/>
      <c r="AL465" s="866"/>
      <c r="AM465" s="852"/>
      <c r="AN465" s="866"/>
      <c r="AO465" s="867"/>
      <c r="AP465" s="866"/>
      <c r="AQ465" s="852"/>
      <c r="AR465" s="866"/>
      <c r="AS465" s="852"/>
      <c r="AT465" s="866"/>
      <c r="AU465" s="867"/>
      <c r="AV465" s="866"/>
      <c r="AW465" s="867"/>
      <c r="AX465" s="866"/>
      <c r="AY465" s="867"/>
      <c r="AZ465" s="866"/>
      <c r="BA465" s="867"/>
      <c r="BB465" s="866"/>
      <c r="BC465" s="867"/>
      <c r="BD465" s="866"/>
      <c r="BE465" s="867"/>
      <c r="BF465" s="867"/>
      <c r="BG465" s="867"/>
      <c r="BH465" s="84"/>
      <c r="BI465" s="424"/>
      <c r="BJ465" s="424"/>
      <c r="BK465" s="424"/>
      <c r="BL465" s="424"/>
      <c r="BM465" s="424"/>
      <c r="BN465" s="957"/>
      <c r="BO465" s="958"/>
      <c r="BP465" s="867"/>
      <c r="BQ465" s="612"/>
      <c r="BR465" s="612"/>
      <c r="BS465" s="606"/>
      <c r="BT465" s="606"/>
      <c r="BU465" s="606"/>
      <c r="BV465" s="747"/>
      <c r="BW465" s="749"/>
      <c r="BX465" s="71"/>
      <c r="BY465" s="608"/>
      <c r="BZ465" s="70"/>
      <c r="CA465" s="767"/>
      <c r="CB465" s="796"/>
      <c r="CC465" s="767"/>
      <c r="CD465" s="796"/>
      <c r="CE465" s="767"/>
      <c r="CF465" s="780"/>
      <c r="CG465" s="612"/>
      <c r="CH465" s="780"/>
      <c r="CI465" s="612"/>
      <c r="CJ465" s="612"/>
      <c r="CK465" s="767"/>
      <c r="CL465" s="780"/>
      <c r="CM465" s="612"/>
      <c r="CN465" s="780"/>
      <c r="CO465" s="767"/>
      <c r="CP465" s="780"/>
      <c r="CQ465" s="770"/>
      <c r="CR465" s="780"/>
      <c r="CS465" s="612"/>
      <c r="CT465" s="780"/>
      <c r="CU465" s="612"/>
      <c r="CV465" s="780"/>
      <c r="CW465" s="612"/>
      <c r="CX465" s="780"/>
      <c r="CY465" s="767"/>
      <c r="CZ465" s="780"/>
      <c r="DA465" s="612"/>
      <c r="DB465" s="780"/>
      <c r="DC465" s="767"/>
      <c r="DD465" s="780"/>
      <c r="DE465" s="612"/>
      <c r="DF465" s="780"/>
      <c r="DG465" s="612"/>
      <c r="DH465" s="780"/>
      <c r="DI465" s="612"/>
      <c r="DJ465" s="780"/>
      <c r="DK465" s="612"/>
      <c r="DL465" s="780"/>
      <c r="DM465" s="612"/>
      <c r="DN465" s="780"/>
      <c r="DO465" s="612"/>
      <c r="DP465" s="780"/>
      <c r="DQ465" s="612"/>
      <c r="DR465" s="612"/>
      <c r="DS465" s="612"/>
      <c r="DT465" s="84"/>
      <c r="DU465" s="424"/>
      <c r="DV465" s="424"/>
      <c r="DW465" s="424"/>
      <c r="DX465" s="424"/>
      <c r="DY465" s="424"/>
      <c r="DZ465" s="971"/>
      <c r="EA465" s="972"/>
      <c r="EB465" s="611"/>
      <c r="EC465" s="424"/>
      <c r="ED465" s="424"/>
      <c r="EE465" s="424"/>
      <c r="EF465" s="424"/>
      <c r="EG465" s="424"/>
      <c r="EH465" s="424"/>
      <c r="EI465" s="424"/>
      <c r="EJ465" s="429">
        <f t="shared" si="4193"/>
        <v>0</v>
      </c>
      <c r="EK465" s="429">
        <f t="shared" si="4194"/>
        <v>0</v>
      </c>
      <c r="EL465" s="429">
        <f t="shared" si="4195"/>
        <v>0</v>
      </c>
      <c r="EM465" s="1058">
        <f t="shared" si="4196"/>
        <v>0</v>
      </c>
      <c r="EN465" s="1058">
        <f t="shared" si="4197"/>
        <v>0</v>
      </c>
      <c r="EO465" s="1058">
        <f t="shared" si="4198"/>
        <v>0</v>
      </c>
      <c r="EP465" s="1058">
        <f t="shared" si="4199"/>
        <v>0</v>
      </c>
      <c r="EQ465" s="1058">
        <f t="shared" si="4200"/>
        <v>0</v>
      </c>
      <c r="ER465" s="1058">
        <f t="shared" si="4201"/>
        <v>0</v>
      </c>
      <c r="ES465" s="1058">
        <f t="shared" si="4202"/>
        <v>0</v>
      </c>
      <c r="ET465" s="1058">
        <f t="shared" si="4203"/>
        <v>0</v>
      </c>
      <c r="EU465" s="1058">
        <f t="shared" si="4204"/>
        <v>0</v>
      </c>
      <c r="EV465" s="1058">
        <f t="shared" si="4205"/>
        <v>0</v>
      </c>
      <c r="EW465" s="1058">
        <f t="shared" si="4206"/>
        <v>0</v>
      </c>
      <c r="EX465" s="1058">
        <f t="shared" si="4207"/>
        <v>0</v>
      </c>
      <c r="EY465" s="1058">
        <f t="shared" si="4208"/>
        <v>0</v>
      </c>
      <c r="EZ465" s="1058">
        <f t="shared" si="4209"/>
        <v>0</v>
      </c>
      <c r="FA465" s="1058">
        <f t="shared" si="4210"/>
        <v>0</v>
      </c>
      <c r="FB465" s="1058">
        <f t="shared" si="4211"/>
        <v>0</v>
      </c>
      <c r="FC465" s="1058">
        <f t="shared" si="4212"/>
        <v>0</v>
      </c>
      <c r="FD465" s="1058">
        <f t="shared" si="4213"/>
        <v>0</v>
      </c>
      <c r="FE465" s="1058">
        <f t="shared" si="4214"/>
        <v>0</v>
      </c>
      <c r="FF465" s="1058">
        <f t="shared" si="4215"/>
        <v>0</v>
      </c>
      <c r="FG465" s="1058">
        <f t="shared" si="4216"/>
        <v>0</v>
      </c>
      <c r="FH465" s="1058">
        <f t="shared" si="4217"/>
        <v>0</v>
      </c>
      <c r="FI465" s="1058">
        <f t="shared" si="4218"/>
        <v>0</v>
      </c>
      <c r="FJ465" s="1058">
        <f t="shared" si="4219"/>
        <v>0</v>
      </c>
      <c r="FK465" s="1058">
        <f t="shared" si="4220"/>
        <v>0</v>
      </c>
      <c r="FL465" s="1058">
        <f t="shared" si="4221"/>
        <v>0</v>
      </c>
      <c r="FM465" s="1058">
        <f t="shared" si="4222"/>
        <v>0</v>
      </c>
      <c r="FN465" s="1058">
        <f t="shared" si="4223"/>
        <v>0</v>
      </c>
      <c r="FO465" s="1059">
        <f t="shared" si="4224"/>
        <v>0</v>
      </c>
      <c r="FP465" s="1058">
        <f t="shared" si="4225"/>
        <v>0</v>
      </c>
      <c r="FQ465" s="1058">
        <f t="shared" si="4226"/>
        <v>0</v>
      </c>
      <c r="FR465" s="1058">
        <f t="shared" si="4227"/>
        <v>0</v>
      </c>
      <c r="FS465" s="1058">
        <f t="shared" si="4228"/>
        <v>0</v>
      </c>
      <c r="FT465" s="1058">
        <f t="shared" si="4229"/>
        <v>0</v>
      </c>
      <c r="FU465" s="1058">
        <f t="shared" si="4230"/>
        <v>0</v>
      </c>
      <c r="FV465" s="1058">
        <f t="shared" si="4231"/>
        <v>0</v>
      </c>
      <c r="FW465" s="1058">
        <f t="shared" si="4232"/>
        <v>0</v>
      </c>
      <c r="FX465" s="1058">
        <f t="shared" si="4233"/>
        <v>0</v>
      </c>
      <c r="FY465" s="1058">
        <f t="shared" si="4234"/>
        <v>0</v>
      </c>
      <c r="FZ465" s="1058">
        <f t="shared" si="4235"/>
        <v>0</v>
      </c>
      <c r="GA465" s="1058">
        <f t="shared" si="4236"/>
        <v>0</v>
      </c>
      <c r="GB465" s="1058">
        <f t="shared" si="4237"/>
        <v>0</v>
      </c>
      <c r="GC465" s="1058">
        <f t="shared" si="4238"/>
        <v>0</v>
      </c>
      <c r="GE465" s="1058">
        <v>0</v>
      </c>
      <c r="GF465" s="1058">
        <v>0</v>
      </c>
      <c r="GG465" s="424"/>
      <c r="GH465" s="424"/>
      <c r="GI465" s="424"/>
      <c r="GJ465" s="424"/>
      <c r="GL465" s="559"/>
      <c r="GM465" s="559"/>
      <c r="GN465" s="9"/>
      <c r="GO465" s="17"/>
      <c r="GP465" s="17"/>
      <c r="GQ465" s="406"/>
      <c r="GR465" s="406"/>
    </row>
    <row r="466" spans="1:200" ht="24.95" customHeight="1" x14ac:dyDescent="0.45">
      <c r="A466" s="424"/>
      <c r="B466" s="957"/>
      <c r="C466" s="958"/>
      <c r="D466" s="867"/>
      <c r="E466" s="612"/>
      <c r="F466" s="612"/>
      <c r="G466" s="606"/>
      <c r="H466" s="606"/>
      <c r="I466" s="606"/>
      <c r="J466" s="747"/>
      <c r="K466" s="606"/>
      <c r="L466" s="71"/>
      <c r="M466" s="608"/>
      <c r="N466" s="70"/>
      <c r="O466" s="852"/>
      <c r="P466" s="866"/>
      <c r="Q466" s="852"/>
      <c r="R466" s="866"/>
      <c r="S466" s="852"/>
      <c r="T466" s="866"/>
      <c r="U466" s="867"/>
      <c r="V466" s="866"/>
      <c r="W466" s="867"/>
      <c r="X466" s="852"/>
      <c r="Y466" s="852"/>
      <c r="Z466" s="866"/>
      <c r="AA466" s="867"/>
      <c r="AB466" s="866"/>
      <c r="AC466" s="852"/>
      <c r="AD466" s="866"/>
      <c r="AE466" s="855"/>
      <c r="AF466" s="866"/>
      <c r="AG466" s="867"/>
      <c r="AH466" s="866"/>
      <c r="AI466" s="867"/>
      <c r="AJ466" s="866"/>
      <c r="AK466" s="867"/>
      <c r="AL466" s="866"/>
      <c r="AM466" s="852"/>
      <c r="AN466" s="866"/>
      <c r="AO466" s="867"/>
      <c r="AP466" s="866"/>
      <c r="AQ466" s="852"/>
      <c r="AR466" s="866"/>
      <c r="AS466" s="852"/>
      <c r="AT466" s="866"/>
      <c r="AU466" s="867"/>
      <c r="AV466" s="866"/>
      <c r="AW466" s="867"/>
      <c r="AX466" s="866"/>
      <c r="AY466" s="867"/>
      <c r="AZ466" s="866"/>
      <c r="BA466" s="867"/>
      <c r="BB466" s="866"/>
      <c r="BC466" s="867"/>
      <c r="BD466" s="866"/>
      <c r="BE466" s="867"/>
      <c r="BF466" s="867"/>
      <c r="BG466" s="867"/>
      <c r="BH466" s="84"/>
      <c r="BI466" s="424"/>
      <c r="BJ466" s="424"/>
      <c r="BK466" s="424"/>
      <c r="BL466" s="424"/>
      <c r="BM466" s="424"/>
      <c r="BN466" s="957"/>
      <c r="BO466" s="958"/>
      <c r="BP466" s="867"/>
      <c r="BQ466" s="612"/>
      <c r="BR466" s="612"/>
      <c r="BS466" s="606"/>
      <c r="BT466" s="606"/>
      <c r="BU466" s="606"/>
      <c r="BV466" s="747"/>
      <c r="BW466" s="749"/>
      <c r="BX466" s="71"/>
      <c r="BY466" s="608"/>
      <c r="BZ466" s="70"/>
      <c r="CA466" s="767"/>
      <c r="CB466" s="796"/>
      <c r="CC466" s="767"/>
      <c r="CD466" s="796"/>
      <c r="CE466" s="767"/>
      <c r="CF466" s="780"/>
      <c r="CG466" s="612"/>
      <c r="CH466" s="780"/>
      <c r="CI466" s="612"/>
      <c r="CJ466" s="612"/>
      <c r="CK466" s="767"/>
      <c r="CL466" s="780"/>
      <c r="CM466" s="612"/>
      <c r="CN466" s="780"/>
      <c r="CO466" s="767"/>
      <c r="CP466" s="780"/>
      <c r="CQ466" s="770"/>
      <c r="CR466" s="780"/>
      <c r="CS466" s="612"/>
      <c r="CT466" s="780"/>
      <c r="CU466" s="612"/>
      <c r="CV466" s="780"/>
      <c r="CW466" s="612"/>
      <c r="CX466" s="780"/>
      <c r="CY466" s="767"/>
      <c r="CZ466" s="780"/>
      <c r="DA466" s="612"/>
      <c r="DB466" s="780"/>
      <c r="DC466" s="767"/>
      <c r="DD466" s="780"/>
      <c r="DE466" s="612"/>
      <c r="DF466" s="780"/>
      <c r="DG466" s="612"/>
      <c r="DH466" s="780"/>
      <c r="DI466" s="612"/>
      <c r="DJ466" s="780"/>
      <c r="DK466" s="612"/>
      <c r="DL466" s="780"/>
      <c r="DM466" s="612"/>
      <c r="DN466" s="780"/>
      <c r="DO466" s="612"/>
      <c r="DP466" s="780"/>
      <c r="DQ466" s="612"/>
      <c r="DR466" s="612"/>
      <c r="DS466" s="612"/>
      <c r="DT466" s="84"/>
      <c r="DU466" s="424"/>
      <c r="DV466" s="424"/>
      <c r="DW466" s="424"/>
      <c r="DX466" s="424"/>
      <c r="DY466" s="424"/>
      <c r="DZ466" s="971"/>
      <c r="EA466" s="972"/>
      <c r="EB466" s="611"/>
      <c r="EC466" s="424"/>
      <c r="ED466" s="424"/>
      <c r="EE466" s="424"/>
      <c r="EF466" s="424"/>
      <c r="EG466" s="424"/>
      <c r="EH466" s="424"/>
      <c r="EI466" s="424"/>
      <c r="EJ466" s="429">
        <f t="shared" si="4193"/>
        <v>0</v>
      </c>
      <c r="EK466" s="429">
        <f t="shared" si="4194"/>
        <v>0</v>
      </c>
      <c r="EL466" s="429">
        <f t="shared" si="4195"/>
        <v>0</v>
      </c>
      <c r="EM466" s="1058">
        <f t="shared" si="4196"/>
        <v>0</v>
      </c>
      <c r="EN466" s="1058">
        <f t="shared" si="4197"/>
        <v>0</v>
      </c>
      <c r="EO466" s="1058">
        <f t="shared" si="4198"/>
        <v>0</v>
      </c>
      <c r="EP466" s="1058">
        <f t="shared" si="4199"/>
        <v>0</v>
      </c>
      <c r="EQ466" s="1058">
        <f t="shared" si="4200"/>
        <v>0</v>
      </c>
      <c r="ER466" s="1058">
        <f t="shared" si="4201"/>
        <v>0</v>
      </c>
      <c r="ES466" s="1058">
        <f t="shared" si="4202"/>
        <v>0</v>
      </c>
      <c r="ET466" s="1058">
        <f t="shared" si="4203"/>
        <v>0</v>
      </c>
      <c r="EU466" s="1058">
        <f t="shared" si="4204"/>
        <v>0</v>
      </c>
      <c r="EV466" s="1058">
        <f t="shared" si="4205"/>
        <v>0</v>
      </c>
      <c r="EW466" s="1058">
        <f t="shared" si="4206"/>
        <v>0</v>
      </c>
      <c r="EX466" s="1058">
        <f t="shared" si="4207"/>
        <v>0</v>
      </c>
      <c r="EY466" s="1058">
        <f t="shared" si="4208"/>
        <v>0</v>
      </c>
      <c r="EZ466" s="1058">
        <f t="shared" si="4209"/>
        <v>0</v>
      </c>
      <c r="FA466" s="1058">
        <f t="shared" si="4210"/>
        <v>0</v>
      </c>
      <c r="FB466" s="1058">
        <f t="shared" si="4211"/>
        <v>0</v>
      </c>
      <c r="FC466" s="1058">
        <f t="shared" si="4212"/>
        <v>0</v>
      </c>
      <c r="FD466" s="1058">
        <f t="shared" si="4213"/>
        <v>0</v>
      </c>
      <c r="FE466" s="1058">
        <f t="shared" si="4214"/>
        <v>0</v>
      </c>
      <c r="FF466" s="1058">
        <f t="shared" si="4215"/>
        <v>0</v>
      </c>
      <c r="FG466" s="1058">
        <f t="shared" si="4216"/>
        <v>0</v>
      </c>
      <c r="FH466" s="1058">
        <f t="shared" si="4217"/>
        <v>0</v>
      </c>
      <c r="FI466" s="1058">
        <f t="shared" si="4218"/>
        <v>0</v>
      </c>
      <c r="FJ466" s="1058">
        <f t="shared" si="4219"/>
        <v>0</v>
      </c>
      <c r="FK466" s="1058">
        <f t="shared" si="4220"/>
        <v>0</v>
      </c>
      <c r="FL466" s="1058">
        <f t="shared" si="4221"/>
        <v>0</v>
      </c>
      <c r="FM466" s="1058">
        <f t="shared" si="4222"/>
        <v>0</v>
      </c>
      <c r="FN466" s="1058">
        <f t="shared" si="4223"/>
        <v>0</v>
      </c>
      <c r="FO466" s="1059">
        <f t="shared" si="4224"/>
        <v>0</v>
      </c>
      <c r="FP466" s="1058">
        <f t="shared" si="4225"/>
        <v>0</v>
      </c>
      <c r="FQ466" s="1058">
        <f t="shared" si="4226"/>
        <v>0</v>
      </c>
      <c r="FR466" s="1058">
        <f t="shared" si="4227"/>
        <v>0</v>
      </c>
      <c r="FS466" s="1058">
        <f t="shared" si="4228"/>
        <v>0</v>
      </c>
      <c r="FT466" s="1058">
        <f t="shared" si="4229"/>
        <v>0</v>
      </c>
      <c r="FU466" s="1058">
        <f t="shared" si="4230"/>
        <v>0</v>
      </c>
      <c r="FV466" s="1058">
        <f t="shared" si="4231"/>
        <v>0</v>
      </c>
      <c r="FW466" s="1058">
        <f t="shared" si="4232"/>
        <v>0</v>
      </c>
      <c r="FX466" s="1058">
        <f t="shared" si="4233"/>
        <v>0</v>
      </c>
      <c r="FY466" s="1058">
        <f t="shared" si="4234"/>
        <v>0</v>
      </c>
      <c r="FZ466" s="1058">
        <f t="shared" si="4235"/>
        <v>0</v>
      </c>
      <c r="GA466" s="1058">
        <f t="shared" si="4236"/>
        <v>0</v>
      </c>
      <c r="GB466" s="1058">
        <f t="shared" si="4237"/>
        <v>0</v>
      </c>
      <c r="GC466" s="1058">
        <f t="shared" si="4238"/>
        <v>0</v>
      </c>
      <c r="GE466" s="1058">
        <v>0</v>
      </c>
      <c r="GF466" s="1058">
        <v>0</v>
      </c>
      <c r="GG466" s="424"/>
      <c r="GH466" s="424"/>
      <c r="GI466" s="424"/>
      <c r="GJ466" s="424"/>
      <c r="GL466" s="559"/>
      <c r="GM466" s="559"/>
      <c r="GN466" s="9"/>
      <c r="GO466" s="17"/>
      <c r="GP466" s="17"/>
      <c r="GQ466" s="406"/>
      <c r="GR466" s="406"/>
    </row>
    <row r="467" spans="1:200" ht="24.95" customHeight="1" x14ac:dyDescent="0.45">
      <c r="A467" s="424"/>
      <c r="B467" s="957"/>
      <c r="C467" s="958"/>
      <c r="D467" s="867"/>
      <c r="E467" s="612"/>
      <c r="F467" s="612"/>
      <c r="G467" s="606"/>
      <c r="H467" s="606"/>
      <c r="I467" s="606"/>
      <c r="J467" s="747"/>
      <c r="K467" s="606"/>
      <c r="L467" s="71"/>
      <c r="M467" s="608"/>
      <c r="N467" s="70"/>
      <c r="O467" s="852"/>
      <c r="P467" s="866"/>
      <c r="Q467" s="852"/>
      <c r="R467" s="866"/>
      <c r="S467" s="852"/>
      <c r="T467" s="866"/>
      <c r="U467" s="867"/>
      <c r="V467" s="866"/>
      <c r="W467" s="867"/>
      <c r="X467" s="852"/>
      <c r="Y467" s="852"/>
      <c r="Z467" s="866"/>
      <c r="AA467" s="867"/>
      <c r="AB467" s="866"/>
      <c r="AC467" s="852"/>
      <c r="AD467" s="866"/>
      <c r="AE467" s="855"/>
      <c r="AF467" s="866"/>
      <c r="AG467" s="867"/>
      <c r="AH467" s="866"/>
      <c r="AI467" s="867"/>
      <c r="AJ467" s="866"/>
      <c r="AK467" s="867"/>
      <c r="AL467" s="866"/>
      <c r="AM467" s="852"/>
      <c r="AN467" s="866"/>
      <c r="AO467" s="867"/>
      <c r="AP467" s="866"/>
      <c r="AQ467" s="852"/>
      <c r="AR467" s="866"/>
      <c r="AS467" s="852"/>
      <c r="AT467" s="866"/>
      <c r="AU467" s="867"/>
      <c r="AV467" s="866"/>
      <c r="AW467" s="867"/>
      <c r="AX467" s="866"/>
      <c r="AY467" s="867"/>
      <c r="AZ467" s="866"/>
      <c r="BA467" s="867"/>
      <c r="BB467" s="866"/>
      <c r="BC467" s="867"/>
      <c r="BD467" s="866"/>
      <c r="BE467" s="867"/>
      <c r="BF467" s="867"/>
      <c r="BG467" s="867"/>
      <c r="BH467" s="84"/>
      <c r="BI467" s="424"/>
      <c r="BJ467" s="424"/>
      <c r="BK467" s="424"/>
      <c r="BL467" s="424"/>
      <c r="BM467" s="424"/>
      <c r="BN467" s="957"/>
      <c r="BO467" s="958"/>
      <c r="BP467" s="867"/>
      <c r="BQ467" s="612"/>
      <c r="BR467" s="612"/>
      <c r="BS467" s="606"/>
      <c r="BT467" s="606"/>
      <c r="BU467" s="606"/>
      <c r="BV467" s="747"/>
      <c r="BW467" s="749"/>
      <c r="BX467" s="71"/>
      <c r="BY467" s="608"/>
      <c r="BZ467" s="70"/>
      <c r="CA467" s="767"/>
      <c r="CB467" s="796"/>
      <c r="CC467" s="767"/>
      <c r="CD467" s="796"/>
      <c r="CE467" s="767"/>
      <c r="CF467" s="780"/>
      <c r="CG467" s="612"/>
      <c r="CH467" s="780"/>
      <c r="CI467" s="612"/>
      <c r="CJ467" s="612"/>
      <c r="CK467" s="767"/>
      <c r="CL467" s="780"/>
      <c r="CM467" s="612"/>
      <c r="CN467" s="780"/>
      <c r="CO467" s="767"/>
      <c r="CP467" s="780"/>
      <c r="CQ467" s="770"/>
      <c r="CR467" s="780"/>
      <c r="CS467" s="612"/>
      <c r="CT467" s="780"/>
      <c r="CU467" s="612"/>
      <c r="CV467" s="780"/>
      <c r="CW467" s="612"/>
      <c r="CX467" s="780"/>
      <c r="CY467" s="767"/>
      <c r="CZ467" s="780"/>
      <c r="DA467" s="612"/>
      <c r="DB467" s="780"/>
      <c r="DC467" s="767"/>
      <c r="DD467" s="780"/>
      <c r="DE467" s="612"/>
      <c r="DF467" s="780"/>
      <c r="DG467" s="612"/>
      <c r="DH467" s="780"/>
      <c r="DI467" s="612"/>
      <c r="DJ467" s="780"/>
      <c r="DK467" s="612"/>
      <c r="DL467" s="780"/>
      <c r="DM467" s="612"/>
      <c r="DN467" s="780"/>
      <c r="DO467" s="612"/>
      <c r="DP467" s="780"/>
      <c r="DQ467" s="612"/>
      <c r="DR467" s="612"/>
      <c r="DS467" s="612"/>
      <c r="DT467" s="84"/>
      <c r="DU467" s="424"/>
      <c r="DV467" s="424"/>
      <c r="DW467" s="424"/>
      <c r="DX467" s="424"/>
      <c r="DY467" s="424"/>
      <c r="DZ467" s="971"/>
      <c r="EA467" s="972"/>
      <c r="EB467" s="611"/>
      <c r="EC467" s="424"/>
      <c r="ED467" s="424"/>
      <c r="EE467" s="424"/>
      <c r="EF467" s="424"/>
      <c r="EG467" s="424"/>
      <c r="EH467" s="424"/>
      <c r="EI467" s="424"/>
      <c r="EJ467" s="429">
        <f t="shared" si="4193"/>
        <v>0</v>
      </c>
      <c r="EK467" s="429">
        <f t="shared" si="4194"/>
        <v>0</v>
      </c>
      <c r="EL467" s="429">
        <f t="shared" si="4195"/>
        <v>0</v>
      </c>
      <c r="EM467" s="1058">
        <f t="shared" si="4196"/>
        <v>0</v>
      </c>
      <c r="EN467" s="1058">
        <f t="shared" si="4197"/>
        <v>0</v>
      </c>
      <c r="EO467" s="1058">
        <f t="shared" si="4198"/>
        <v>0</v>
      </c>
      <c r="EP467" s="1058">
        <f t="shared" si="4199"/>
        <v>0</v>
      </c>
      <c r="EQ467" s="1058">
        <f t="shared" si="4200"/>
        <v>0</v>
      </c>
      <c r="ER467" s="1058">
        <f t="shared" si="4201"/>
        <v>0</v>
      </c>
      <c r="ES467" s="1058">
        <f t="shared" si="4202"/>
        <v>0</v>
      </c>
      <c r="ET467" s="1058">
        <f t="shared" si="4203"/>
        <v>0</v>
      </c>
      <c r="EU467" s="1058">
        <f t="shared" si="4204"/>
        <v>0</v>
      </c>
      <c r="EV467" s="1058">
        <f t="shared" si="4205"/>
        <v>0</v>
      </c>
      <c r="EW467" s="1058">
        <f t="shared" si="4206"/>
        <v>0</v>
      </c>
      <c r="EX467" s="1058">
        <f t="shared" si="4207"/>
        <v>0</v>
      </c>
      <c r="EY467" s="1058">
        <f t="shared" si="4208"/>
        <v>0</v>
      </c>
      <c r="EZ467" s="1058">
        <f t="shared" si="4209"/>
        <v>0</v>
      </c>
      <c r="FA467" s="1058">
        <f t="shared" si="4210"/>
        <v>0</v>
      </c>
      <c r="FB467" s="1058">
        <f t="shared" si="4211"/>
        <v>0</v>
      </c>
      <c r="FC467" s="1058">
        <f t="shared" si="4212"/>
        <v>0</v>
      </c>
      <c r="FD467" s="1058">
        <f t="shared" si="4213"/>
        <v>0</v>
      </c>
      <c r="FE467" s="1058">
        <f t="shared" si="4214"/>
        <v>0</v>
      </c>
      <c r="FF467" s="1058">
        <f t="shared" si="4215"/>
        <v>0</v>
      </c>
      <c r="FG467" s="1058">
        <f t="shared" si="4216"/>
        <v>0</v>
      </c>
      <c r="FH467" s="1058">
        <f t="shared" si="4217"/>
        <v>0</v>
      </c>
      <c r="FI467" s="1058">
        <f t="shared" si="4218"/>
        <v>0</v>
      </c>
      <c r="FJ467" s="1058">
        <f t="shared" si="4219"/>
        <v>0</v>
      </c>
      <c r="FK467" s="1058">
        <f t="shared" si="4220"/>
        <v>0</v>
      </c>
      <c r="FL467" s="1058">
        <f t="shared" si="4221"/>
        <v>0</v>
      </c>
      <c r="FM467" s="1058">
        <f t="shared" si="4222"/>
        <v>0</v>
      </c>
      <c r="FN467" s="1058">
        <f t="shared" si="4223"/>
        <v>0</v>
      </c>
      <c r="FO467" s="1059">
        <f t="shared" si="4224"/>
        <v>0</v>
      </c>
      <c r="FP467" s="1058">
        <f t="shared" si="4225"/>
        <v>0</v>
      </c>
      <c r="FQ467" s="1058">
        <f t="shared" si="4226"/>
        <v>0</v>
      </c>
      <c r="FR467" s="1058">
        <f t="shared" si="4227"/>
        <v>0</v>
      </c>
      <c r="FS467" s="1058">
        <f t="shared" si="4228"/>
        <v>0</v>
      </c>
      <c r="FT467" s="1058">
        <f t="shared" si="4229"/>
        <v>0</v>
      </c>
      <c r="FU467" s="1058">
        <f t="shared" si="4230"/>
        <v>0</v>
      </c>
      <c r="FV467" s="1058">
        <f t="shared" si="4231"/>
        <v>0</v>
      </c>
      <c r="FW467" s="1058">
        <f t="shared" si="4232"/>
        <v>0</v>
      </c>
      <c r="FX467" s="1058">
        <f t="shared" si="4233"/>
        <v>0</v>
      </c>
      <c r="FY467" s="1058">
        <f t="shared" si="4234"/>
        <v>0</v>
      </c>
      <c r="FZ467" s="1058">
        <f t="shared" si="4235"/>
        <v>0</v>
      </c>
      <c r="GA467" s="1058">
        <f t="shared" si="4236"/>
        <v>0</v>
      </c>
      <c r="GB467" s="1058">
        <f t="shared" si="4237"/>
        <v>0</v>
      </c>
      <c r="GC467" s="1058">
        <f t="shared" si="4238"/>
        <v>0</v>
      </c>
      <c r="GE467" s="1058">
        <v>0</v>
      </c>
      <c r="GF467" s="1058">
        <v>0</v>
      </c>
      <c r="GG467" s="424"/>
      <c r="GH467" s="424"/>
      <c r="GI467" s="424"/>
      <c r="GJ467" s="424"/>
      <c r="GL467" s="559"/>
      <c r="GM467" s="559"/>
      <c r="GN467" s="9"/>
      <c r="GO467" s="17"/>
      <c r="GP467" s="17"/>
      <c r="GQ467" s="406"/>
      <c r="GR467" s="406"/>
    </row>
    <row r="468" spans="1:200" ht="24.95" customHeight="1" x14ac:dyDescent="0.45">
      <c r="A468" s="424"/>
      <c r="B468" s="957"/>
      <c r="C468" s="958"/>
      <c r="D468" s="867"/>
      <c r="E468" s="612"/>
      <c r="F468" s="612"/>
      <c r="G468" s="606"/>
      <c r="H468" s="606"/>
      <c r="I468" s="606"/>
      <c r="J468" s="747"/>
      <c r="K468" s="606"/>
      <c r="L468" s="71"/>
      <c r="M468" s="608"/>
      <c r="N468" s="70"/>
      <c r="O468" s="852"/>
      <c r="P468" s="866"/>
      <c r="Q468" s="852"/>
      <c r="R468" s="866"/>
      <c r="S468" s="852"/>
      <c r="T468" s="866"/>
      <c r="U468" s="867"/>
      <c r="V468" s="866"/>
      <c r="W468" s="867"/>
      <c r="X468" s="852"/>
      <c r="Y468" s="852"/>
      <c r="Z468" s="866"/>
      <c r="AA468" s="867"/>
      <c r="AB468" s="866"/>
      <c r="AC468" s="852"/>
      <c r="AD468" s="866"/>
      <c r="AE468" s="855"/>
      <c r="AF468" s="866"/>
      <c r="AG468" s="867"/>
      <c r="AH468" s="866"/>
      <c r="AI468" s="867"/>
      <c r="AJ468" s="866"/>
      <c r="AK468" s="867"/>
      <c r="AL468" s="866"/>
      <c r="AM468" s="852"/>
      <c r="AN468" s="866"/>
      <c r="AO468" s="867"/>
      <c r="AP468" s="866"/>
      <c r="AQ468" s="852"/>
      <c r="AR468" s="866"/>
      <c r="AS468" s="852"/>
      <c r="AT468" s="866"/>
      <c r="AU468" s="867"/>
      <c r="AV468" s="866"/>
      <c r="AW468" s="867"/>
      <c r="AX468" s="866"/>
      <c r="AY468" s="867"/>
      <c r="AZ468" s="866"/>
      <c r="BA468" s="867"/>
      <c r="BB468" s="866"/>
      <c r="BC468" s="867"/>
      <c r="BD468" s="866"/>
      <c r="BE468" s="867"/>
      <c r="BF468" s="867"/>
      <c r="BG468" s="867"/>
      <c r="BH468" s="84"/>
      <c r="BI468" s="424"/>
      <c r="BJ468" s="424"/>
      <c r="BK468" s="424"/>
      <c r="BL468" s="424"/>
      <c r="BM468" s="424"/>
      <c r="BN468" s="957"/>
      <c r="BO468" s="958"/>
      <c r="BP468" s="867"/>
      <c r="BQ468" s="612"/>
      <c r="BR468" s="612"/>
      <c r="BS468" s="606"/>
      <c r="BT468" s="606"/>
      <c r="BU468" s="606"/>
      <c r="BV468" s="747"/>
      <c r="BW468" s="749"/>
      <c r="BX468" s="71"/>
      <c r="BY468" s="608"/>
      <c r="BZ468" s="70"/>
      <c r="CA468" s="767"/>
      <c r="CB468" s="796"/>
      <c r="CC468" s="767"/>
      <c r="CD468" s="796"/>
      <c r="CE468" s="767"/>
      <c r="CF468" s="780"/>
      <c r="CG468" s="612"/>
      <c r="CH468" s="780"/>
      <c r="CI468" s="612"/>
      <c r="CJ468" s="612"/>
      <c r="CK468" s="767"/>
      <c r="CL468" s="780"/>
      <c r="CM468" s="612"/>
      <c r="CN468" s="780"/>
      <c r="CO468" s="767"/>
      <c r="CP468" s="780"/>
      <c r="CQ468" s="770"/>
      <c r="CR468" s="780"/>
      <c r="CS468" s="612"/>
      <c r="CT468" s="780"/>
      <c r="CU468" s="612"/>
      <c r="CV468" s="780"/>
      <c r="CW468" s="612"/>
      <c r="CX468" s="780"/>
      <c r="CY468" s="767"/>
      <c r="CZ468" s="780"/>
      <c r="DA468" s="612"/>
      <c r="DB468" s="780"/>
      <c r="DC468" s="767"/>
      <c r="DD468" s="780"/>
      <c r="DE468" s="612"/>
      <c r="DF468" s="780"/>
      <c r="DG468" s="612"/>
      <c r="DH468" s="780"/>
      <c r="DI468" s="612"/>
      <c r="DJ468" s="780"/>
      <c r="DK468" s="612"/>
      <c r="DL468" s="780"/>
      <c r="DM468" s="612"/>
      <c r="DN468" s="780"/>
      <c r="DO468" s="612"/>
      <c r="DP468" s="780"/>
      <c r="DQ468" s="612"/>
      <c r="DR468" s="612"/>
      <c r="DS468" s="612"/>
      <c r="DT468" s="84"/>
      <c r="DU468" s="424"/>
      <c r="DV468" s="424"/>
      <c r="DW468" s="424"/>
      <c r="DX468" s="424"/>
      <c r="DY468" s="424"/>
      <c r="DZ468" s="971"/>
      <c r="EA468" s="972"/>
      <c r="EB468" s="611"/>
      <c r="EC468" s="424"/>
      <c r="ED468" s="424"/>
      <c r="EE468" s="424"/>
      <c r="EF468" s="424"/>
      <c r="EG468" s="424"/>
      <c r="EH468" s="424"/>
      <c r="EI468" s="424"/>
      <c r="EJ468" s="429">
        <f t="shared" si="4193"/>
        <v>0</v>
      </c>
      <c r="EK468" s="429">
        <f t="shared" si="4194"/>
        <v>0</v>
      </c>
      <c r="EL468" s="429">
        <f t="shared" si="4195"/>
        <v>0</v>
      </c>
      <c r="EM468" s="1058">
        <f t="shared" si="4196"/>
        <v>0</v>
      </c>
      <c r="EN468" s="1058">
        <f t="shared" si="4197"/>
        <v>0</v>
      </c>
      <c r="EO468" s="1058">
        <f t="shared" si="4198"/>
        <v>0</v>
      </c>
      <c r="EP468" s="1058">
        <f t="shared" si="4199"/>
        <v>0</v>
      </c>
      <c r="EQ468" s="1058">
        <f t="shared" si="4200"/>
        <v>0</v>
      </c>
      <c r="ER468" s="1058">
        <f t="shared" si="4201"/>
        <v>0</v>
      </c>
      <c r="ES468" s="1058">
        <f t="shared" si="4202"/>
        <v>0</v>
      </c>
      <c r="ET468" s="1058">
        <f t="shared" si="4203"/>
        <v>0</v>
      </c>
      <c r="EU468" s="1058">
        <f t="shared" si="4204"/>
        <v>0</v>
      </c>
      <c r="EV468" s="1058">
        <f t="shared" si="4205"/>
        <v>0</v>
      </c>
      <c r="EW468" s="1058">
        <f t="shared" si="4206"/>
        <v>0</v>
      </c>
      <c r="EX468" s="1058">
        <f t="shared" si="4207"/>
        <v>0</v>
      </c>
      <c r="EY468" s="1058">
        <f t="shared" si="4208"/>
        <v>0</v>
      </c>
      <c r="EZ468" s="1058">
        <f t="shared" si="4209"/>
        <v>0</v>
      </c>
      <c r="FA468" s="1058">
        <f t="shared" si="4210"/>
        <v>0</v>
      </c>
      <c r="FB468" s="1058">
        <f t="shared" si="4211"/>
        <v>0</v>
      </c>
      <c r="FC468" s="1058">
        <f t="shared" si="4212"/>
        <v>0</v>
      </c>
      <c r="FD468" s="1058">
        <f t="shared" si="4213"/>
        <v>0</v>
      </c>
      <c r="FE468" s="1058">
        <f t="shared" si="4214"/>
        <v>0</v>
      </c>
      <c r="FF468" s="1058">
        <f t="shared" si="4215"/>
        <v>0</v>
      </c>
      <c r="FG468" s="1058">
        <f t="shared" si="4216"/>
        <v>0</v>
      </c>
      <c r="FH468" s="1058">
        <f t="shared" si="4217"/>
        <v>0</v>
      </c>
      <c r="FI468" s="1058">
        <f t="shared" si="4218"/>
        <v>0</v>
      </c>
      <c r="FJ468" s="1058">
        <f t="shared" si="4219"/>
        <v>0</v>
      </c>
      <c r="FK468" s="1058">
        <f t="shared" si="4220"/>
        <v>0</v>
      </c>
      <c r="FL468" s="1058">
        <f t="shared" si="4221"/>
        <v>0</v>
      </c>
      <c r="FM468" s="1058">
        <f t="shared" si="4222"/>
        <v>0</v>
      </c>
      <c r="FN468" s="1058">
        <f t="shared" si="4223"/>
        <v>0</v>
      </c>
      <c r="FO468" s="1059">
        <f t="shared" si="4224"/>
        <v>0</v>
      </c>
      <c r="FP468" s="1058">
        <f t="shared" si="4225"/>
        <v>0</v>
      </c>
      <c r="FQ468" s="1058">
        <f t="shared" si="4226"/>
        <v>0</v>
      </c>
      <c r="FR468" s="1058">
        <f t="shared" si="4227"/>
        <v>0</v>
      </c>
      <c r="FS468" s="1058">
        <f t="shared" si="4228"/>
        <v>0</v>
      </c>
      <c r="FT468" s="1058">
        <f t="shared" si="4229"/>
        <v>0</v>
      </c>
      <c r="FU468" s="1058">
        <f t="shared" si="4230"/>
        <v>0</v>
      </c>
      <c r="FV468" s="1058">
        <f t="shared" si="4231"/>
        <v>0</v>
      </c>
      <c r="FW468" s="1058">
        <f t="shared" si="4232"/>
        <v>0</v>
      </c>
      <c r="FX468" s="1058">
        <f t="shared" si="4233"/>
        <v>0</v>
      </c>
      <c r="FY468" s="1058">
        <f t="shared" si="4234"/>
        <v>0</v>
      </c>
      <c r="FZ468" s="1058">
        <f t="shared" si="4235"/>
        <v>0</v>
      </c>
      <c r="GA468" s="1058">
        <f t="shared" si="4236"/>
        <v>0</v>
      </c>
      <c r="GB468" s="1058">
        <f t="shared" si="4237"/>
        <v>0</v>
      </c>
      <c r="GC468" s="1058">
        <f t="shared" si="4238"/>
        <v>0</v>
      </c>
      <c r="GE468" s="1058">
        <v>0</v>
      </c>
      <c r="GF468" s="1058">
        <v>0</v>
      </c>
      <c r="GG468" s="424"/>
      <c r="GH468" s="424"/>
      <c r="GI468" s="424"/>
      <c r="GJ468" s="424"/>
      <c r="GL468" s="559"/>
      <c r="GM468" s="559"/>
      <c r="GN468" s="9"/>
      <c r="GO468" s="17"/>
      <c r="GP468" s="17"/>
      <c r="GQ468" s="406"/>
      <c r="GR468" s="406"/>
    </row>
    <row r="469" spans="1:200" ht="24.95" customHeight="1" x14ac:dyDescent="0.45">
      <c r="A469" s="424"/>
      <c r="B469" s="957"/>
      <c r="C469" s="958"/>
      <c r="D469" s="867"/>
      <c r="E469" s="612"/>
      <c r="F469" s="612"/>
      <c r="G469" s="606"/>
      <c r="H469" s="606"/>
      <c r="I469" s="606"/>
      <c r="J469" s="747"/>
      <c r="K469" s="606"/>
      <c r="L469" s="71"/>
      <c r="M469" s="608"/>
      <c r="N469" s="70"/>
      <c r="O469" s="852"/>
      <c r="P469" s="866"/>
      <c r="Q469" s="852"/>
      <c r="R469" s="866"/>
      <c r="S469" s="852"/>
      <c r="T469" s="866"/>
      <c r="U469" s="867"/>
      <c r="V469" s="866"/>
      <c r="W469" s="867"/>
      <c r="X469" s="852"/>
      <c r="Y469" s="852"/>
      <c r="Z469" s="866"/>
      <c r="AA469" s="867"/>
      <c r="AB469" s="866"/>
      <c r="AC469" s="852"/>
      <c r="AD469" s="866"/>
      <c r="AE469" s="855"/>
      <c r="AF469" s="866"/>
      <c r="AG469" s="867"/>
      <c r="AH469" s="866"/>
      <c r="AI469" s="867"/>
      <c r="AJ469" s="866"/>
      <c r="AK469" s="867"/>
      <c r="AL469" s="866"/>
      <c r="AM469" s="852"/>
      <c r="AN469" s="866"/>
      <c r="AO469" s="867"/>
      <c r="AP469" s="866"/>
      <c r="AQ469" s="852"/>
      <c r="AR469" s="866"/>
      <c r="AS469" s="852"/>
      <c r="AT469" s="866"/>
      <c r="AU469" s="867"/>
      <c r="AV469" s="866"/>
      <c r="AW469" s="867"/>
      <c r="AX469" s="866"/>
      <c r="AY469" s="867"/>
      <c r="AZ469" s="866"/>
      <c r="BA469" s="867"/>
      <c r="BB469" s="866"/>
      <c r="BC469" s="867"/>
      <c r="BD469" s="866"/>
      <c r="BE469" s="867"/>
      <c r="BF469" s="867"/>
      <c r="BG469" s="867"/>
      <c r="BH469" s="84"/>
      <c r="BI469" s="424"/>
      <c r="BJ469" s="424"/>
      <c r="BK469" s="424"/>
      <c r="BL469" s="424"/>
      <c r="BM469" s="424"/>
      <c r="BN469" s="957"/>
      <c r="BO469" s="958"/>
      <c r="BP469" s="867"/>
      <c r="BQ469" s="612"/>
      <c r="BR469" s="612"/>
      <c r="BS469" s="606"/>
      <c r="BT469" s="606"/>
      <c r="BU469" s="606"/>
      <c r="BV469" s="747"/>
      <c r="BW469" s="749"/>
      <c r="BX469" s="71"/>
      <c r="BY469" s="608"/>
      <c r="BZ469" s="70"/>
      <c r="CA469" s="767"/>
      <c r="CB469" s="796"/>
      <c r="CC469" s="767"/>
      <c r="CD469" s="796"/>
      <c r="CE469" s="767"/>
      <c r="CF469" s="780"/>
      <c r="CG469" s="612"/>
      <c r="CH469" s="780"/>
      <c r="CI469" s="612"/>
      <c r="CJ469" s="612"/>
      <c r="CK469" s="767"/>
      <c r="CL469" s="780"/>
      <c r="CM469" s="612"/>
      <c r="CN469" s="780"/>
      <c r="CO469" s="767"/>
      <c r="CP469" s="780"/>
      <c r="CQ469" s="770"/>
      <c r="CR469" s="780"/>
      <c r="CS469" s="612"/>
      <c r="CT469" s="780"/>
      <c r="CU469" s="612"/>
      <c r="CV469" s="780"/>
      <c r="CW469" s="612"/>
      <c r="CX469" s="780"/>
      <c r="CY469" s="767"/>
      <c r="CZ469" s="780"/>
      <c r="DA469" s="612"/>
      <c r="DB469" s="780"/>
      <c r="DC469" s="767"/>
      <c r="DD469" s="780"/>
      <c r="DE469" s="612"/>
      <c r="DF469" s="780"/>
      <c r="DG469" s="612"/>
      <c r="DH469" s="780"/>
      <c r="DI469" s="612"/>
      <c r="DJ469" s="780"/>
      <c r="DK469" s="612"/>
      <c r="DL469" s="780"/>
      <c r="DM469" s="612"/>
      <c r="DN469" s="780"/>
      <c r="DO469" s="612"/>
      <c r="DP469" s="780"/>
      <c r="DQ469" s="612"/>
      <c r="DR469" s="612"/>
      <c r="DS469" s="612"/>
      <c r="DT469" s="84"/>
      <c r="DU469" s="424"/>
      <c r="DV469" s="424"/>
      <c r="DW469" s="424"/>
      <c r="DX469" s="424"/>
      <c r="DY469" s="424"/>
      <c r="DZ469" s="971"/>
      <c r="EA469" s="972"/>
      <c r="EB469" s="611"/>
      <c r="EC469" s="424"/>
      <c r="ED469" s="424"/>
      <c r="EE469" s="424"/>
      <c r="EF469" s="424"/>
      <c r="EG469" s="424"/>
      <c r="EH469" s="424"/>
      <c r="EI469" s="424"/>
      <c r="EJ469" s="429">
        <f t="shared" si="4193"/>
        <v>0</v>
      </c>
      <c r="EK469" s="429">
        <f t="shared" si="4194"/>
        <v>0</v>
      </c>
      <c r="EL469" s="429">
        <f t="shared" si="4195"/>
        <v>0</v>
      </c>
      <c r="EM469" s="1058">
        <f t="shared" si="4196"/>
        <v>0</v>
      </c>
      <c r="EN469" s="1058">
        <f t="shared" si="4197"/>
        <v>0</v>
      </c>
      <c r="EO469" s="1058">
        <f t="shared" si="4198"/>
        <v>0</v>
      </c>
      <c r="EP469" s="1058">
        <f t="shared" si="4199"/>
        <v>0</v>
      </c>
      <c r="EQ469" s="1058">
        <f t="shared" si="4200"/>
        <v>0</v>
      </c>
      <c r="ER469" s="1058">
        <f t="shared" si="4201"/>
        <v>0</v>
      </c>
      <c r="ES469" s="1058">
        <f t="shared" si="4202"/>
        <v>0</v>
      </c>
      <c r="ET469" s="1058">
        <f t="shared" si="4203"/>
        <v>0</v>
      </c>
      <c r="EU469" s="1058">
        <f t="shared" si="4204"/>
        <v>0</v>
      </c>
      <c r="EV469" s="1058">
        <f t="shared" si="4205"/>
        <v>0</v>
      </c>
      <c r="EW469" s="1058">
        <f t="shared" si="4206"/>
        <v>0</v>
      </c>
      <c r="EX469" s="1058">
        <f t="shared" si="4207"/>
        <v>0</v>
      </c>
      <c r="EY469" s="1058">
        <f t="shared" si="4208"/>
        <v>0</v>
      </c>
      <c r="EZ469" s="1058">
        <f t="shared" si="4209"/>
        <v>0</v>
      </c>
      <c r="FA469" s="1058">
        <f t="shared" si="4210"/>
        <v>0</v>
      </c>
      <c r="FB469" s="1058">
        <f t="shared" si="4211"/>
        <v>0</v>
      </c>
      <c r="FC469" s="1058">
        <f t="shared" si="4212"/>
        <v>0</v>
      </c>
      <c r="FD469" s="1058">
        <f t="shared" si="4213"/>
        <v>0</v>
      </c>
      <c r="FE469" s="1058">
        <f t="shared" si="4214"/>
        <v>0</v>
      </c>
      <c r="FF469" s="1058">
        <f t="shared" si="4215"/>
        <v>0</v>
      </c>
      <c r="FG469" s="1058">
        <f t="shared" si="4216"/>
        <v>0</v>
      </c>
      <c r="FH469" s="1058">
        <f t="shared" si="4217"/>
        <v>0</v>
      </c>
      <c r="FI469" s="1058">
        <f t="shared" si="4218"/>
        <v>0</v>
      </c>
      <c r="FJ469" s="1058">
        <f t="shared" si="4219"/>
        <v>0</v>
      </c>
      <c r="FK469" s="1058">
        <f t="shared" si="4220"/>
        <v>0</v>
      </c>
      <c r="FL469" s="1058">
        <f t="shared" si="4221"/>
        <v>0</v>
      </c>
      <c r="FM469" s="1058">
        <f t="shared" si="4222"/>
        <v>0</v>
      </c>
      <c r="FN469" s="1058">
        <f t="shared" si="4223"/>
        <v>0</v>
      </c>
      <c r="FO469" s="1059">
        <f t="shared" si="4224"/>
        <v>0</v>
      </c>
      <c r="FP469" s="1058">
        <f t="shared" si="4225"/>
        <v>0</v>
      </c>
      <c r="FQ469" s="1058">
        <f t="shared" si="4226"/>
        <v>0</v>
      </c>
      <c r="FR469" s="1058">
        <f t="shared" si="4227"/>
        <v>0</v>
      </c>
      <c r="FS469" s="1058">
        <f t="shared" si="4228"/>
        <v>0</v>
      </c>
      <c r="FT469" s="1058">
        <f t="shared" si="4229"/>
        <v>0</v>
      </c>
      <c r="FU469" s="1058">
        <f t="shared" si="4230"/>
        <v>0</v>
      </c>
      <c r="FV469" s="1058">
        <f t="shared" si="4231"/>
        <v>0</v>
      </c>
      <c r="FW469" s="1058">
        <f t="shared" si="4232"/>
        <v>0</v>
      </c>
      <c r="FX469" s="1058">
        <f t="shared" si="4233"/>
        <v>0</v>
      </c>
      <c r="FY469" s="1058">
        <f t="shared" si="4234"/>
        <v>0</v>
      </c>
      <c r="FZ469" s="1058">
        <f t="shared" si="4235"/>
        <v>0</v>
      </c>
      <c r="GA469" s="1058">
        <f t="shared" si="4236"/>
        <v>0</v>
      </c>
      <c r="GB469" s="1058">
        <f t="shared" si="4237"/>
        <v>0</v>
      </c>
      <c r="GC469" s="1058">
        <f t="shared" si="4238"/>
        <v>0</v>
      </c>
      <c r="GE469" s="1058">
        <v>0</v>
      </c>
      <c r="GF469" s="1058">
        <v>0</v>
      </c>
      <c r="GG469" s="424"/>
      <c r="GH469" s="424"/>
      <c r="GI469" s="424"/>
      <c r="GJ469" s="424"/>
      <c r="GL469" s="559"/>
      <c r="GM469" s="559"/>
      <c r="GN469" s="9"/>
      <c r="GO469" s="17"/>
      <c r="GP469" s="17"/>
      <c r="GQ469" s="406"/>
      <c r="GR469" s="406"/>
    </row>
    <row r="470" spans="1:200" ht="24.95" customHeight="1" x14ac:dyDescent="0.45">
      <c r="A470" s="424">
        <v>33</v>
      </c>
      <c r="B470" s="969" t="s">
        <v>683</v>
      </c>
      <c r="C470" s="975" t="s">
        <v>660</v>
      </c>
      <c r="D470" s="927">
        <v>1</v>
      </c>
      <c r="E470" s="424"/>
      <c r="F470" s="424"/>
      <c r="G470" s="424"/>
      <c r="H470" s="424"/>
      <c r="I470" s="424"/>
      <c r="J470" s="541"/>
      <c r="K470" s="424"/>
      <c r="L470" s="425">
        <f t="shared" ref="L470:N470" si="4298">SUM(L471:L482)</f>
        <v>110</v>
      </c>
      <c r="M470" s="425">
        <f t="shared" si="4298"/>
        <v>78</v>
      </c>
      <c r="N470" s="425">
        <f t="shared" si="4298"/>
        <v>0</v>
      </c>
      <c r="O470" s="765">
        <f>SUM(O471:O482)</f>
        <v>0</v>
      </c>
      <c r="P470" s="766">
        <f t="shared" ref="P470" si="4299">SUM(P471:P482)</f>
        <v>14</v>
      </c>
      <c r="Q470" s="765">
        <f t="shared" ref="Q470" si="4300">SUM(Q471:Q482)</f>
        <v>28</v>
      </c>
      <c r="R470" s="766">
        <f t="shared" ref="R470" si="4301">SUM(R471:R482)</f>
        <v>64</v>
      </c>
      <c r="S470" s="765">
        <f t="shared" ref="S470" si="4302">SUM(S471:S482)</f>
        <v>100</v>
      </c>
      <c r="T470" s="766">
        <f t="shared" ref="T470" si="4303">SUM(T471:T482)</f>
        <v>0</v>
      </c>
      <c r="U470" s="766">
        <f t="shared" ref="U470" si="4304">SUM(U471:U482)</f>
        <v>0</v>
      </c>
      <c r="V470" s="766">
        <f t="shared" ref="V470" si="4305">SUM(V471:V482)</f>
        <v>0</v>
      </c>
      <c r="W470" s="766">
        <f t="shared" ref="W470" si="4306">SUM(W471:W482)</f>
        <v>0</v>
      </c>
      <c r="X470" s="765">
        <f t="shared" ref="X470" si="4307">SUM(X471:X482)</f>
        <v>0</v>
      </c>
      <c r="Y470" s="765">
        <f t="shared" ref="Y470" si="4308">SUM(Y471:Y482)</f>
        <v>9.5</v>
      </c>
      <c r="Z470" s="766">
        <f t="shared" ref="Z470" si="4309">SUM(Z471:Z482)</f>
        <v>0</v>
      </c>
      <c r="AA470" s="766">
        <f t="shared" ref="AA470" si="4310">SUM(AA471:AA482)</f>
        <v>0</v>
      </c>
      <c r="AB470" s="766">
        <f t="shared" ref="AB470" si="4311">SUM(AB471:AB482)</f>
        <v>0</v>
      </c>
      <c r="AC470" s="765">
        <f t="shared" ref="AC470" si="4312">SUM(AC471:AC482)</f>
        <v>0</v>
      </c>
      <c r="AD470" s="766">
        <f t="shared" ref="AD470" si="4313">SUM(AD471:AD482)</f>
        <v>1</v>
      </c>
      <c r="AE470" s="765">
        <f t="shared" ref="AE470" si="4314">SUM(AE471:AE482)</f>
        <v>75</v>
      </c>
      <c r="AF470" s="766">
        <f t="shared" ref="AF470" si="4315">SUM(AF471:AF482)</f>
        <v>0</v>
      </c>
      <c r="AG470" s="766">
        <f t="shared" ref="AG470" si="4316">SUM(AG471:AG482)</f>
        <v>0</v>
      </c>
      <c r="AH470" s="766">
        <f t="shared" ref="AH470" si="4317">SUM(AH471:AH482)</f>
        <v>0</v>
      </c>
      <c r="AI470" s="766">
        <f t="shared" ref="AI470" si="4318">SUM(AI471:AI482)</f>
        <v>0</v>
      </c>
      <c r="AJ470" s="766">
        <f t="shared" ref="AJ470" si="4319">SUM(AJ471:AJ482)</f>
        <v>0</v>
      </c>
      <c r="AK470" s="766">
        <f t="shared" ref="AK470" si="4320">SUM(AK471:AK482)</f>
        <v>0</v>
      </c>
      <c r="AL470" s="766">
        <f t="shared" ref="AL470" si="4321">SUM(AL471:AL482)</f>
        <v>1</v>
      </c>
      <c r="AM470" s="765">
        <f t="shared" ref="AM470" si="4322">SUM(AM471:AM482)</f>
        <v>92</v>
      </c>
      <c r="AN470" s="766">
        <f t="shared" ref="AN470" si="4323">SUM(AN471:AN482)</f>
        <v>0</v>
      </c>
      <c r="AO470" s="766">
        <f t="shared" ref="AO470" si="4324">SUM(AO471:AO482)</f>
        <v>0</v>
      </c>
      <c r="AP470" s="766">
        <f t="shared" ref="AP470" si="4325">SUM(AP471:AP482)</f>
        <v>0</v>
      </c>
      <c r="AQ470" s="765">
        <f t="shared" ref="AQ470" si="4326">SUM(AQ471:AQ482)</f>
        <v>0</v>
      </c>
      <c r="AR470" s="766">
        <f t="shared" ref="AR470" si="4327">SUM(AR471:AR482)</f>
        <v>1</v>
      </c>
      <c r="AS470" s="765">
        <f t="shared" ref="AS470" si="4328">SUM(AS471:AS482)</f>
        <v>6</v>
      </c>
      <c r="AT470" s="766">
        <f t="shared" ref="AT470" si="4329">SUM(AT471:AT482)</f>
        <v>1</v>
      </c>
      <c r="AU470" s="766">
        <f t="shared" ref="AU470" si="4330">SUM(AU471:AU482)</f>
        <v>15.333333333333334</v>
      </c>
      <c r="AV470" s="766">
        <f t="shared" ref="AV470" si="4331">SUM(AV471:AV482)</f>
        <v>0</v>
      </c>
      <c r="AW470" s="766">
        <f t="shared" ref="AW470" si="4332">SUM(AW471:AW482)</f>
        <v>0</v>
      </c>
      <c r="AX470" s="766">
        <f t="shared" ref="AX470" si="4333">SUM(AX471:AX482)</f>
        <v>0</v>
      </c>
      <c r="AY470" s="766">
        <f t="shared" ref="AY470" si="4334">SUM(AY471:AY482)</f>
        <v>0</v>
      </c>
      <c r="AZ470" s="766">
        <f t="shared" ref="AZ470" si="4335">SUM(AZ471:AZ482)</f>
        <v>0</v>
      </c>
      <c r="BA470" s="766">
        <f t="shared" ref="BA470" si="4336">SUM(BA471:BA482)</f>
        <v>0</v>
      </c>
      <c r="BB470" s="766">
        <f t="shared" ref="BB470" si="4337">SUM(BB471:BB482)</f>
        <v>0</v>
      </c>
      <c r="BC470" s="766">
        <f t="shared" ref="BC470" si="4338">SUM(BC471:BC482)</f>
        <v>0</v>
      </c>
      <c r="BD470" s="766">
        <f t="shared" ref="BD470" si="4339">SUM(BD471:BD482)</f>
        <v>0</v>
      </c>
      <c r="BE470" s="766">
        <f t="shared" ref="BE470" si="4340">SUM(BE471:BE482)</f>
        <v>0</v>
      </c>
      <c r="BF470" s="766">
        <f>SUM(BF471:BF482)</f>
        <v>325.83333333333337</v>
      </c>
      <c r="BG470" s="766">
        <f>SUM(BG471:BG482)</f>
        <v>134</v>
      </c>
      <c r="BH470" s="425"/>
      <c r="BI470" s="424"/>
      <c r="BJ470" s="49"/>
      <c r="BK470" s="49"/>
      <c r="BL470" s="49"/>
      <c r="BM470" s="424">
        <v>33</v>
      </c>
      <c r="BN470" s="969" t="s">
        <v>683</v>
      </c>
      <c r="BO470" s="975" t="s">
        <v>660</v>
      </c>
      <c r="BP470" s="927">
        <v>1</v>
      </c>
      <c r="BQ470" s="424"/>
      <c r="BR470" s="424"/>
      <c r="BS470" s="424"/>
      <c r="BT470" s="424"/>
      <c r="BU470" s="424"/>
      <c r="BV470" s="541"/>
      <c r="BW470" s="541"/>
      <c r="BX470" s="425">
        <f t="shared" ref="BX470:BZ470" si="4341">SUM(BX471:BX482)</f>
        <v>152</v>
      </c>
      <c r="BY470" s="425">
        <f t="shared" si="4341"/>
        <v>136</v>
      </c>
      <c r="BZ470" s="425">
        <f t="shared" si="4341"/>
        <v>12</v>
      </c>
      <c r="CA470" s="765">
        <f>SUM(CA471:CA482)</f>
        <v>24</v>
      </c>
      <c r="CB470" s="765">
        <f t="shared" ref="CB470" si="4342">SUM(CB471:CB482)</f>
        <v>24</v>
      </c>
      <c r="CC470" s="765">
        <f t="shared" ref="CC470" si="4343">SUM(CC471:CC482)</f>
        <v>48</v>
      </c>
      <c r="CD470" s="765">
        <f t="shared" ref="CD470" si="4344">SUM(CD471:CD482)</f>
        <v>100</v>
      </c>
      <c r="CE470" s="765">
        <f t="shared" ref="CE470" si="4345">SUM(CE471:CE482)</f>
        <v>200</v>
      </c>
      <c r="CF470" s="766">
        <f t="shared" ref="CF470" si="4346">SUM(CF471:CF482)</f>
        <v>0</v>
      </c>
      <c r="CG470" s="766">
        <f t="shared" ref="CG470" si="4347">SUM(CG471:CG482)</f>
        <v>0</v>
      </c>
      <c r="CH470" s="766">
        <f t="shared" ref="CH470" si="4348">SUM(CH471:CH482)</f>
        <v>0</v>
      </c>
      <c r="CI470" s="766">
        <f t="shared" ref="CI470" si="4349">SUM(CI471:CI482)</f>
        <v>0</v>
      </c>
      <c r="CJ470" s="766">
        <f t="shared" ref="CJ470" si="4350">SUM(CJ471:CJ482)</f>
        <v>0</v>
      </c>
      <c r="CK470" s="765">
        <f t="shared" ref="CK470" si="4351">SUM(CK471:CK482)</f>
        <v>15.2</v>
      </c>
      <c r="CL470" s="766">
        <f t="shared" ref="CL470" si="4352">SUM(CL471:CL482)</f>
        <v>0</v>
      </c>
      <c r="CM470" s="766">
        <f t="shared" ref="CM470" si="4353">SUM(CM471:CM482)</f>
        <v>0</v>
      </c>
      <c r="CN470" s="766">
        <f t="shared" ref="CN470" si="4354">SUM(CN471:CN482)</f>
        <v>0</v>
      </c>
      <c r="CO470" s="765">
        <f t="shared" ref="CO470" si="4355">SUM(CO471:CO482)</f>
        <v>0</v>
      </c>
      <c r="CP470" s="766">
        <f t="shared" ref="CP470" si="4356">SUM(CP471:CP482)</f>
        <v>1</v>
      </c>
      <c r="CQ470" s="765">
        <f t="shared" ref="CQ470" si="4357">SUM(CQ471:CQ482)</f>
        <v>75</v>
      </c>
      <c r="CR470" s="766">
        <f t="shared" ref="CR470" si="4358">SUM(CR471:CR482)</f>
        <v>0</v>
      </c>
      <c r="CS470" s="766">
        <f t="shared" ref="CS470" si="4359">SUM(CS471:CS482)</f>
        <v>0</v>
      </c>
      <c r="CT470" s="766">
        <f t="shared" ref="CT470" si="4360">SUM(CT471:CT482)</f>
        <v>0</v>
      </c>
      <c r="CU470" s="766">
        <f t="shared" ref="CU470" si="4361">SUM(CU471:CU482)</f>
        <v>0</v>
      </c>
      <c r="CV470" s="766">
        <f t="shared" ref="CV470" si="4362">SUM(CV471:CV482)</f>
        <v>0</v>
      </c>
      <c r="CW470" s="766">
        <f t="shared" ref="CW470" si="4363">SUM(CW471:CW482)</f>
        <v>0</v>
      </c>
      <c r="CX470" s="766">
        <f t="shared" ref="CX470" si="4364">SUM(CX471:CX482)</f>
        <v>1</v>
      </c>
      <c r="CY470" s="765">
        <f t="shared" ref="CY470" si="4365">SUM(CY471:CY482)</f>
        <v>92</v>
      </c>
      <c r="CZ470" s="766">
        <f t="shared" ref="CZ470" si="4366">SUM(CZ471:CZ482)</f>
        <v>0</v>
      </c>
      <c r="DA470" s="766">
        <f t="shared" ref="DA470" si="4367">SUM(DA471:DA482)</f>
        <v>0</v>
      </c>
      <c r="DB470" s="766">
        <f t="shared" ref="DB470" si="4368">SUM(DB471:DB482)</f>
        <v>0</v>
      </c>
      <c r="DC470" s="765">
        <f t="shared" ref="DC470" si="4369">SUM(DC471:DC482)</f>
        <v>0</v>
      </c>
      <c r="DD470" s="766">
        <f t="shared" ref="DD470" si="4370">SUM(DD471:DD482)</f>
        <v>1</v>
      </c>
      <c r="DE470" s="766">
        <f>SUM(DE471:DE482)</f>
        <v>12</v>
      </c>
      <c r="DF470" s="766">
        <f t="shared" ref="DF470" si="4371">SUM(DF471:DF482)</f>
        <v>0</v>
      </c>
      <c r="DG470" s="766">
        <f t="shared" ref="DG470" si="4372">SUM(DG471:DG482)</f>
        <v>0</v>
      </c>
      <c r="DH470" s="766">
        <f t="shared" ref="DH470" si="4373">SUM(DH471:DH482)</f>
        <v>0</v>
      </c>
      <c r="DI470" s="766">
        <f t="shared" ref="DI470" si="4374">SUM(DI471:DI482)</f>
        <v>0</v>
      </c>
      <c r="DJ470" s="766">
        <f t="shared" ref="DJ470" si="4375">SUM(DJ471:DJ482)</f>
        <v>0</v>
      </c>
      <c r="DK470" s="766">
        <f t="shared" ref="DK470" si="4376">SUM(DK471:DK482)</f>
        <v>0</v>
      </c>
      <c r="DL470" s="766">
        <f t="shared" ref="DL470" si="4377">SUM(DL471:DL482)</f>
        <v>1</v>
      </c>
      <c r="DM470" s="766">
        <f t="shared" ref="DM470" si="4378">SUM(DM471:DM482)</f>
        <v>8</v>
      </c>
      <c r="DN470" s="766">
        <f t="shared" ref="DN470" si="4379">SUM(DN471:DN482)</f>
        <v>0</v>
      </c>
      <c r="DO470" s="766">
        <f>SUM(DO471:DO482)</f>
        <v>0</v>
      </c>
      <c r="DP470" s="766">
        <f t="shared" ref="DP470" si="4380">SUM(DP471:DP482)</f>
        <v>0</v>
      </c>
      <c r="DQ470" s="766">
        <f t="shared" ref="DQ470" si="4381">SUM(DQ471:DQ482)</f>
        <v>0</v>
      </c>
      <c r="DR470" s="766">
        <f>SUM(DR471:DR482)</f>
        <v>474.2</v>
      </c>
      <c r="DS470" s="766">
        <f>SUM(DS471:DS482)</f>
        <v>292</v>
      </c>
      <c r="DT470" s="425"/>
      <c r="DU470" s="424"/>
      <c r="DV470" s="424"/>
      <c r="DW470" s="424"/>
      <c r="DX470" s="424"/>
      <c r="DY470" s="424">
        <v>33</v>
      </c>
      <c r="DZ470" s="969" t="s">
        <v>683</v>
      </c>
      <c r="EA470" s="975" t="s">
        <v>660</v>
      </c>
      <c r="EB470" s="927">
        <v>1</v>
      </c>
      <c r="EC470" s="424"/>
      <c r="ED470" s="424"/>
      <c r="EE470" s="424"/>
      <c r="EF470" s="424"/>
      <c r="EG470" s="424"/>
      <c r="EH470" s="424"/>
      <c r="EI470" s="424"/>
      <c r="EJ470" s="429">
        <f t="shared" si="4193"/>
        <v>262</v>
      </c>
      <c r="EK470" s="429">
        <f t="shared" si="4194"/>
        <v>214</v>
      </c>
      <c r="EL470" s="429">
        <f t="shared" si="4195"/>
        <v>12</v>
      </c>
      <c r="EM470" s="1058">
        <f t="shared" si="4196"/>
        <v>24</v>
      </c>
      <c r="EN470" s="1058">
        <f t="shared" si="4197"/>
        <v>38</v>
      </c>
      <c r="EO470" s="1058">
        <f t="shared" si="4198"/>
        <v>76</v>
      </c>
      <c r="EP470" s="1058">
        <f t="shared" si="4199"/>
        <v>164</v>
      </c>
      <c r="EQ470" s="1058">
        <f t="shared" si="4200"/>
        <v>300</v>
      </c>
      <c r="ER470" s="1058">
        <f t="shared" si="4201"/>
        <v>0</v>
      </c>
      <c r="ES470" s="1058">
        <f t="shared" si="4202"/>
        <v>0</v>
      </c>
      <c r="ET470" s="1058">
        <f t="shared" si="4203"/>
        <v>0</v>
      </c>
      <c r="EU470" s="1058">
        <f t="shared" si="4204"/>
        <v>0</v>
      </c>
      <c r="EV470" s="1058">
        <f t="shared" si="4205"/>
        <v>0</v>
      </c>
      <c r="EW470" s="1058">
        <f t="shared" si="4206"/>
        <v>24.7</v>
      </c>
      <c r="EX470" s="1058">
        <f t="shared" si="4207"/>
        <v>0</v>
      </c>
      <c r="EY470" s="1058">
        <f t="shared" si="4208"/>
        <v>0</v>
      </c>
      <c r="EZ470" s="1058">
        <f t="shared" si="4209"/>
        <v>0</v>
      </c>
      <c r="FA470" s="1058">
        <f t="shared" si="4210"/>
        <v>0</v>
      </c>
      <c r="FB470" s="1058">
        <f t="shared" si="4211"/>
        <v>2</v>
      </c>
      <c r="FC470" s="1058">
        <f t="shared" si="4212"/>
        <v>150</v>
      </c>
      <c r="FD470" s="1058">
        <f t="shared" si="4213"/>
        <v>0</v>
      </c>
      <c r="FE470" s="1058">
        <f t="shared" si="4214"/>
        <v>0</v>
      </c>
      <c r="FF470" s="1058">
        <f t="shared" si="4215"/>
        <v>0</v>
      </c>
      <c r="FG470" s="1058">
        <f t="shared" si="4216"/>
        <v>0</v>
      </c>
      <c r="FH470" s="1058">
        <f t="shared" si="4217"/>
        <v>0</v>
      </c>
      <c r="FI470" s="1058">
        <f t="shared" si="4218"/>
        <v>0</v>
      </c>
      <c r="FJ470" s="1058">
        <f t="shared" si="4219"/>
        <v>2</v>
      </c>
      <c r="FK470" s="1058">
        <f t="shared" si="4220"/>
        <v>184</v>
      </c>
      <c r="FL470" s="1058">
        <f t="shared" si="4221"/>
        <v>0</v>
      </c>
      <c r="FM470" s="1058">
        <f t="shared" si="4222"/>
        <v>0</v>
      </c>
      <c r="FN470" s="1058">
        <f t="shared" si="4223"/>
        <v>0</v>
      </c>
      <c r="FO470" s="1059">
        <f t="shared" si="4224"/>
        <v>0</v>
      </c>
      <c r="FP470" s="1058">
        <f t="shared" si="4225"/>
        <v>2</v>
      </c>
      <c r="FQ470" s="1058">
        <f t="shared" si="4226"/>
        <v>18</v>
      </c>
      <c r="FR470" s="1058">
        <f t="shared" si="4227"/>
        <v>1</v>
      </c>
      <c r="FS470" s="1058">
        <f t="shared" si="4228"/>
        <v>15.333333333333334</v>
      </c>
      <c r="FT470" s="1058">
        <f t="shared" si="4229"/>
        <v>0</v>
      </c>
      <c r="FU470" s="1058">
        <f t="shared" si="4230"/>
        <v>0</v>
      </c>
      <c r="FV470" s="1058">
        <f t="shared" si="4231"/>
        <v>0</v>
      </c>
      <c r="FW470" s="1058">
        <f t="shared" si="4232"/>
        <v>0</v>
      </c>
      <c r="FX470" s="1058">
        <f t="shared" si="4233"/>
        <v>1</v>
      </c>
      <c r="FY470" s="1058">
        <f t="shared" si="4234"/>
        <v>8</v>
      </c>
      <c r="FZ470" s="1058">
        <f t="shared" si="4235"/>
        <v>0</v>
      </c>
      <c r="GA470" s="1058">
        <f t="shared" si="4236"/>
        <v>0</v>
      </c>
      <c r="GB470" s="1058">
        <f t="shared" si="4237"/>
        <v>0</v>
      </c>
      <c r="GC470" s="1058">
        <f t="shared" si="4238"/>
        <v>0</v>
      </c>
      <c r="GE470" s="1058">
        <v>800.0333333333333</v>
      </c>
      <c r="GF470" s="1058">
        <v>426</v>
      </c>
      <c r="GG470" s="424"/>
      <c r="GH470" s="424"/>
      <c r="GI470" s="424"/>
      <c r="GJ470" s="424"/>
      <c r="GL470" s="559">
        <v>650</v>
      </c>
      <c r="GM470" s="559">
        <v>150</v>
      </c>
      <c r="GN470" s="467" t="s">
        <v>683</v>
      </c>
      <c r="GO470" s="463" t="s">
        <v>660</v>
      </c>
      <c r="GP470" s="463">
        <v>1</v>
      </c>
      <c r="GQ470" s="406"/>
      <c r="GR470" s="406"/>
    </row>
    <row r="471" spans="1:200" ht="24.95" customHeight="1" x14ac:dyDescent="0.45">
      <c r="A471" s="424"/>
      <c r="B471" s="951" t="s">
        <v>148</v>
      </c>
      <c r="C471" s="952" t="s">
        <v>183</v>
      </c>
      <c r="D471" s="929" t="s">
        <v>24</v>
      </c>
      <c r="E471" s="593" t="s">
        <v>323</v>
      </c>
      <c r="F471" s="593" t="s">
        <v>328</v>
      </c>
      <c r="G471" s="593">
        <v>5</v>
      </c>
      <c r="H471" s="593">
        <v>46</v>
      </c>
      <c r="I471" s="593">
        <v>2</v>
      </c>
      <c r="J471" s="660">
        <v>2</v>
      </c>
      <c r="K471" s="593">
        <f>SUM(J471)*2</f>
        <v>4</v>
      </c>
      <c r="L471" s="591">
        <v>80</v>
      </c>
      <c r="M471" s="594">
        <f t="shared" ref="M471:M473" si="4382">SUM(N471+P471+R471+T471+V471)</f>
        <v>50</v>
      </c>
      <c r="N471" s="595"/>
      <c r="O471" s="852"/>
      <c r="P471" s="853">
        <v>14</v>
      </c>
      <c r="Q471" s="852">
        <f t="shared" ref="Q471:Q473" si="4383">P471*J471</f>
        <v>28</v>
      </c>
      <c r="R471" s="853">
        <v>36</v>
      </c>
      <c r="S471" s="852">
        <f t="shared" ref="S471:S472" si="4384">SUM(R471)*J471</f>
        <v>72</v>
      </c>
      <c r="T471" s="853"/>
      <c r="U471" s="854">
        <f t="shared" ref="U471:U472" si="4385">SUM(T471)*K471</f>
        <v>0</v>
      </c>
      <c r="V471" s="853"/>
      <c r="W471" s="854">
        <f t="shared" ref="W471:W472" si="4386">SUM(V471)*J471*5</f>
        <v>0</v>
      </c>
      <c r="X471" s="852">
        <f t="shared" ref="X471:X472" si="4387">SUM(J471*AX471*2+K471*AZ471*2)</f>
        <v>0</v>
      </c>
      <c r="Y471" s="852">
        <f t="shared" ref="Y471:Y472" si="4388">L471*J471*0.05</f>
        <v>8</v>
      </c>
      <c r="Z471" s="853"/>
      <c r="AA471" s="854"/>
      <c r="AB471" s="853"/>
      <c r="AC471" s="852">
        <f t="shared" ref="AC471:AC473" si="4389">SUM(AB471)*3*H471/5</f>
        <v>0</v>
      </c>
      <c r="AD471" s="853"/>
      <c r="AE471" s="855">
        <f t="shared" ref="AE471:AE472" si="4390">SUM(AD471*H471*(30+4))</f>
        <v>0</v>
      </c>
      <c r="AF471" s="853"/>
      <c r="AG471" s="854">
        <f t="shared" ref="AG471:AG472" si="4391">SUM(AF471*H471*3)</f>
        <v>0</v>
      </c>
      <c r="AH471" s="854"/>
      <c r="AI471" s="854">
        <f t="shared" ref="AI471:AI472" si="4392">SUM(AH471*H471/3)</f>
        <v>0</v>
      </c>
      <c r="AJ471" s="853"/>
      <c r="AK471" s="854">
        <f t="shared" ref="AK471:AK472" si="4393">SUM(AJ471*H471*2/3)</f>
        <v>0</v>
      </c>
      <c r="AL471" s="853">
        <v>1</v>
      </c>
      <c r="AM471" s="852">
        <f t="shared" ref="AM471:AM473" si="4394">SUM(AL471*H471*2)</f>
        <v>92</v>
      </c>
      <c r="AN471" s="853"/>
      <c r="AO471" s="854">
        <f t="shared" ref="AO471" si="4395">SUM(AN471*J471*2)</f>
        <v>0</v>
      </c>
      <c r="AP471" s="853"/>
      <c r="AQ471" s="852">
        <f t="shared" ref="AQ471:AQ472" si="4396">SUM(AP471*H471*2)</f>
        <v>0</v>
      </c>
      <c r="AR471" s="853"/>
      <c r="AS471" s="852">
        <f>SUM(J471*AR471*6)</f>
        <v>0</v>
      </c>
      <c r="AT471" s="853">
        <v>1</v>
      </c>
      <c r="AU471" s="854">
        <f t="shared" ref="AU471:AU473" si="4397">AT471*H471/3</f>
        <v>15.333333333333334</v>
      </c>
      <c r="AV471" s="853"/>
      <c r="AW471" s="854">
        <f t="shared" ref="AW471:AW472" si="4398">SUM(J471*AV471*6)</f>
        <v>0</v>
      </c>
      <c r="AX471" s="853"/>
      <c r="AY471" s="854">
        <f>SUM(J471*AX471*8)</f>
        <v>0</v>
      </c>
      <c r="AZ471" s="854"/>
      <c r="BA471" s="854">
        <f t="shared" ref="BA471:BA472" si="4399">SUM(AZ471*K471*5*6)</f>
        <v>0</v>
      </c>
      <c r="BB471" s="853"/>
      <c r="BC471" s="854">
        <f t="shared" ref="BC471:BC472" si="4400">SUM(BB471*K471*4*6)</f>
        <v>0</v>
      </c>
      <c r="BD471" s="853"/>
      <c r="BE471" s="854">
        <f t="shared" ref="BE471" si="4401">SUM(BD471*50)</f>
        <v>0</v>
      </c>
      <c r="BF471" s="854">
        <f t="shared" ref="BF471:BF473" si="4402">O471+Q471+S471+U471+W471+X471+Y471+AA471+AC471+AE471+AG471+AI471+AK471+AM471+AO471+AQ471+AS471+AU471+AW471+AY471+BA471+BC471+BE471</f>
        <v>215.33333333333334</v>
      </c>
      <c r="BG471" s="854">
        <f t="shared" ref="BG471:BG473" si="4403">BC471+BA471+AY471+AW471+AS471+AQ471+X471+W471+U471+S471+Q471+O471</f>
        <v>100</v>
      </c>
      <c r="BH471" s="84"/>
      <c r="BI471" s="424"/>
      <c r="BJ471" s="424"/>
      <c r="BK471" s="424"/>
      <c r="BL471" s="424"/>
      <c r="BM471" s="424"/>
      <c r="BN471" s="951" t="s">
        <v>148</v>
      </c>
      <c r="BO471" s="952" t="s">
        <v>183</v>
      </c>
      <c r="BP471" s="929" t="s">
        <v>24</v>
      </c>
      <c r="BQ471" s="593" t="s">
        <v>323</v>
      </c>
      <c r="BR471" s="593" t="s">
        <v>328</v>
      </c>
      <c r="BS471" s="593">
        <v>6</v>
      </c>
      <c r="BT471" s="593">
        <v>46</v>
      </c>
      <c r="BU471" s="593">
        <v>2</v>
      </c>
      <c r="BV471" s="660">
        <v>2</v>
      </c>
      <c r="BW471" s="660">
        <f>SUM(BV471)*2</f>
        <v>4</v>
      </c>
      <c r="BX471" s="591">
        <v>110</v>
      </c>
      <c r="BY471" s="594">
        <f t="shared" ref="BY471:BY473" si="4404">SUM(BZ471+CB471+CD471+CF471+CH471)</f>
        <v>94</v>
      </c>
      <c r="BZ471" s="595"/>
      <c r="CA471" s="767"/>
      <c r="CB471" s="796">
        <v>16</v>
      </c>
      <c r="CC471" s="767">
        <f t="shared" ref="CC471" si="4405">CB471*BV471</f>
        <v>32</v>
      </c>
      <c r="CD471" s="796">
        <v>78</v>
      </c>
      <c r="CE471" s="767">
        <f t="shared" ref="CE471:CE472" si="4406">SUM(CD471)*BV471</f>
        <v>156</v>
      </c>
      <c r="CF471" s="768"/>
      <c r="CG471" s="769">
        <f t="shared" ref="CG471:CG472" si="4407">SUM(CF471)*BW471</f>
        <v>0</v>
      </c>
      <c r="CH471" s="768"/>
      <c r="CI471" s="769">
        <f>SUM(CH471)*BW471</f>
        <v>0</v>
      </c>
      <c r="CJ471" s="769">
        <f t="shared" ref="CJ471" si="4408">SUM(BV471*DJ471*2+BW471*DL471*2)</f>
        <v>0</v>
      </c>
      <c r="CK471" s="767">
        <f t="shared" ref="CK471" si="4409">BX471*BV471*0.05</f>
        <v>11</v>
      </c>
      <c r="CL471" s="768"/>
      <c r="CM471" s="769"/>
      <c r="CN471" s="768"/>
      <c r="CO471" s="767">
        <f t="shared" ref="CO471" si="4410">SUM(CN471)*3*BT471/5</f>
        <v>0</v>
      </c>
      <c r="CP471" s="768"/>
      <c r="CQ471" s="770">
        <f t="shared" ref="CQ471" si="4411">SUM(CP471*BT471*(30+4))</f>
        <v>0</v>
      </c>
      <c r="CR471" s="768"/>
      <c r="CS471" s="769">
        <f t="shared" ref="CS471:CS472" si="4412">SUM(CR471*BT471*3)</f>
        <v>0</v>
      </c>
      <c r="CT471" s="769"/>
      <c r="CU471" s="769">
        <f t="shared" ref="CU471:CU473" si="4413">SUM(CT471*BT471/3)</f>
        <v>0</v>
      </c>
      <c r="CV471" s="768"/>
      <c r="CW471" s="769">
        <f t="shared" ref="CW471" si="4414">SUM(CV471*BT471*2/3)</f>
        <v>0</v>
      </c>
      <c r="CX471" s="768">
        <v>1</v>
      </c>
      <c r="CY471" s="767">
        <f t="shared" ref="CY471" si="4415">SUM(CX471*BT471*2)</f>
        <v>92</v>
      </c>
      <c r="CZ471" s="768"/>
      <c r="DA471" s="769">
        <f t="shared" ref="DA471" si="4416">SUM(CZ471*BV471*2)</f>
        <v>0</v>
      </c>
      <c r="DB471" s="768"/>
      <c r="DC471" s="767">
        <f t="shared" ref="DC471" si="4417">SUM(DB471*BT471*2)</f>
        <v>0</v>
      </c>
      <c r="DD471" s="768">
        <v>1</v>
      </c>
      <c r="DE471" s="769">
        <f>DD471*BV471*6</f>
        <v>12</v>
      </c>
      <c r="DF471" s="768"/>
      <c r="DG471" s="769">
        <f t="shared" ref="DG471:DG473" si="4418">DF471*BT471/3</f>
        <v>0</v>
      </c>
      <c r="DH471" s="768"/>
      <c r="DI471" s="769">
        <f t="shared" ref="DI471" si="4419">SUM(BV471*DH471*6)</f>
        <v>0</v>
      </c>
      <c r="DJ471" s="768"/>
      <c r="DK471" s="769">
        <f>SUM(BV471*DJ471*8)</f>
        <v>0</v>
      </c>
      <c r="DL471" s="769"/>
      <c r="DM471" s="769">
        <f t="shared" ref="DM471" si="4420">SUM(DL471*BW471*5*6)</f>
        <v>0</v>
      </c>
      <c r="DN471" s="768"/>
      <c r="DO471" s="769">
        <f t="shared" ref="DO471" si="4421">SUM(DN471*BW471*4*6)</f>
        <v>0</v>
      </c>
      <c r="DP471" s="768"/>
      <c r="DQ471" s="769">
        <f t="shared" ref="DQ471:DQ473" si="4422">SUM(DP471*50)</f>
        <v>0</v>
      </c>
      <c r="DR471" s="769">
        <f t="shared" ref="DR471:DR473" si="4423">CA471+CC471+CE471+CG471+CI471+CJ471+CK471+CM471+CO471+CQ471+CS471+CU471+CW471+CY471+DA471+DC471+DE471+DG471+DI471+DK471+DM471+DO471+DQ471</f>
        <v>303</v>
      </c>
      <c r="DS471" s="769">
        <f t="shared" ref="DS471:DS473" si="4424">DO471+DM471+DK471+DI471+DE471+DC471+CJ471+CI471+CG471+CE471+CC471+CA471</f>
        <v>200</v>
      </c>
      <c r="DT471" s="84"/>
      <c r="DU471" s="424"/>
      <c r="DV471" s="424"/>
      <c r="DW471" s="424"/>
      <c r="DX471" s="424"/>
      <c r="DY471" s="424"/>
      <c r="DZ471" s="971"/>
      <c r="EA471" s="972"/>
      <c r="EB471" s="611"/>
      <c r="EC471" s="424"/>
      <c r="ED471" s="424"/>
      <c r="EE471" s="424"/>
      <c r="EF471" s="424"/>
      <c r="EG471" s="424"/>
      <c r="EH471" s="424"/>
      <c r="EI471" s="424"/>
      <c r="EJ471" s="429">
        <f t="shared" si="4193"/>
        <v>190</v>
      </c>
      <c r="EK471" s="429">
        <f t="shared" si="4194"/>
        <v>144</v>
      </c>
      <c r="EL471" s="429">
        <f t="shared" si="4195"/>
        <v>0</v>
      </c>
      <c r="EM471" s="1058">
        <f t="shared" si="4196"/>
        <v>0</v>
      </c>
      <c r="EN471" s="1058">
        <f t="shared" si="4197"/>
        <v>30</v>
      </c>
      <c r="EO471" s="1058">
        <f t="shared" si="4198"/>
        <v>60</v>
      </c>
      <c r="EP471" s="1058">
        <f t="shared" si="4199"/>
        <v>114</v>
      </c>
      <c r="EQ471" s="1058">
        <f t="shared" si="4200"/>
        <v>228</v>
      </c>
      <c r="ER471" s="1058">
        <f t="shared" si="4201"/>
        <v>0</v>
      </c>
      <c r="ES471" s="1058">
        <f t="shared" si="4202"/>
        <v>0</v>
      </c>
      <c r="ET471" s="1058">
        <f t="shared" si="4203"/>
        <v>0</v>
      </c>
      <c r="EU471" s="1058">
        <f t="shared" si="4204"/>
        <v>0</v>
      </c>
      <c r="EV471" s="1058">
        <f t="shared" si="4205"/>
        <v>0</v>
      </c>
      <c r="EW471" s="1058">
        <f t="shared" si="4206"/>
        <v>19</v>
      </c>
      <c r="EX471" s="1058">
        <f t="shared" si="4207"/>
        <v>0</v>
      </c>
      <c r="EY471" s="1058">
        <f t="shared" si="4208"/>
        <v>0</v>
      </c>
      <c r="EZ471" s="1058">
        <f t="shared" si="4209"/>
        <v>0</v>
      </c>
      <c r="FA471" s="1058">
        <f t="shared" si="4210"/>
        <v>0</v>
      </c>
      <c r="FB471" s="1058">
        <f t="shared" si="4211"/>
        <v>0</v>
      </c>
      <c r="FC471" s="1058">
        <f t="shared" si="4212"/>
        <v>0</v>
      </c>
      <c r="FD471" s="1058">
        <f t="shared" si="4213"/>
        <v>0</v>
      </c>
      <c r="FE471" s="1058">
        <f t="shared" si="4214"/>
        <v>0</v>
      </c>
      <c r="FF471" s="1058">
        <f t="shared" si="4215"/>
        <v>0</v>
      </c>
      <c r="FG471" s="1058">
        <f t="shared" si="4216"/>
        <v>0</v>
      </c>
      <c r="FH471" s="1058">
        <f t="shared" si="4217"/>
        <v>0</v>
      </c>
      <c r="FI471" s="1058">
        <f t="shared" si="4218"/>
        <v>0</v>
      </c>
      <c r="FJ471" s="1058">
        <f t="shared" si="4219"/>
        <v>2</v>
      </c>
      <c r="FK471" s="1058">
        <f t="shared" si="4220"/>
        <v>184</v>
      </c>
      <c r="FL471" s="1058">
        <f t="shared" si="4221"/>
        <v>0</v>
      </c>
      <c r="FM471" s="1058">
        <f t="shared" si="4222"/>
        <v>0</v>
      </c>
      <c r="FN471" s="1058">
        <f t="shared" si="4223"/>
        <v>0</v>
      </c>
      <c r="FO471" s="1059">
        <f t="shared" si="4224"/>
        <v>0</v>
      </c>
      <c r="FP471" s="1058">
        <f t="shared" si="4225"/>
        <v>1</v>
      </c>
      <c r="FQ471" s="1058">
        <f t="shared" si="4226"/>
        <v>12</v>
      </c>
      <c r="FR471" s="1058">
        <f t="shared" si="4227"/>
        <v>1</v>
      </c>
      <c r="FS471" s="1058">
        <f t="shared" si="4228"/>
        <v>15.333333333333334</v>
      </c>
      <c r="FT471" s="1058">
        <f t="shared" si="4229"/>
        <v>0</v>
      </c>
      <c r="FU471" s="1058">
        <f t="shared" si="4230"/>
        <v>0</v>
      </c>
      <c r="FV471" s="1058">
        <f t="shared" si="4231"/>
        <v>0</v>
      </c>
      <c r="FW471" s="1058">
        <f t="shared" si="4232"/>
        <v>0</v>
      </c>
      <c r="FX471" s="1058">
        <f t="shared" si="4233"/>
        <v>0</v>
      </c>
      <c r="FY471" s="1058">
        <f t="shared" si="4234"/>
        <v>0</v>
      </c>
      <c r="FZ471" s="1058">
        <f t="shared" si="4235"/>
        <v>0</v>
      </c>
      <c r="GA471" s="1058">
        <f t="shared" si="4236"/>
        <v>0</v>
      </c>
      <c r="GB471" s="1058">
        <f t="shared" si="4237"/>
        <v>0</v>
      </c>
      <c r="GC471" s="1058">
        <f t="shared" si="4238"/>
        <v>0</v>
      </c>
      <c r="GE471" s="1058">
        <v>518.33333333333337</v>
      </c>
      <c r="GF471" s="1058">
        <v>300</v>
      </c>
      <c r="GG471" s="424"/>
      <c r="GH471" s="424"/>
      <c r="GI471" s="424"/>
      <c r="GJ471" s="424"/>
      <c r="GL471" s="559"/>
      <c r="GM471" s="559"/>
      <c r="GN471" s="9"/>
      <c r="GO471" s="17"/>
      <c r="GP471" s="17"/>
      <c r="GQ471" s="406"/>
      <c r="GR471" s="406"/>
    </row>
    <row r="472" spans="1:200" ht="24.95" customHeight="1" x14ac:dyDescent="0.45">
      <c r="A472" s="424"/>
      <c r="B472" s="985" t="s">
        <v>155</v>
      </c>
      <c r="C472" s="986" t="s">
        <v>183</v>
      </c>
      <c r="D472" s="943" t="s">
        <v>24</v>
      </c>
      <c r="E472" s="653" t="s">
        <v>323</v>
      </c>
      <c r="F472" s="654" t="s">
        <v>125</v>
      </c>
      <c r="G472" s="654">
        <v>7</v>
      </c>
      <c r="H472" s="653">
        <v>23</v>
      </c>
      <c r="I472" s="653">
        <v>1</v>
      </c>
      <c r="J472" s="660">
        <v>1</v>
      </c>
      <c r="K472" s="653">
        <f t="shared" ref="K472" si="4425">SUM(J472)*2</f>
        <v>2</v>
      </c>
      <c r="L472" s="652">
        <v>30</v>
      </c>
      <c r="M472" s="655">
        <f t="shared" si="4382"/>
        <v>28</v>
      </c>
      <c r="N472" s="604"/>
      <c r="O472" s="852"/>
      <c r="P472" s="858"/>
      <c r="Q472" s="852">
        <f t="shared" si="4383"/>
        <v>0</v>
      </c>
      <c r="R472" s="858">
        <v>28</v>
      </c>
      <c r="S472" s="852">
        <f t="shared" si="4384"/>
        <v>28</v>
      </c>
      <c r="T472" s="858"/>
      <c r="U472" s="887">
        <f t="shared" si="4385"/>
        <v>0</v>
      </c>
      <c r="V472" s="858"/>
      <c r="W472" s="887">
        <f t="shared" si="4386"/>
        <v>0</v>
      </c>
      <c r="X472" s="887">
        <f t="shared" si="4387"/>
        <v>0</v>
      </c>
      <c r="Y472" s="852">
        <f t="shared" si="4388"/>
        <v>1.5</v>
      </c>
      <c r="Z472" s="858"/>
      <c r="AA472" s="887"/>
      <c r="AB472" s="858"/>
      <c r="AC472" s="852">
        <f t="shared" si="4389"/>
        <v>0</v>
      </c>
      <c r="AD472" s="858"/>
      <c r="AE472" s="855">
        <f t="shared" si="4390"/>
        <v>0</v>
      </c>
      <c r="AF472" s="858"/>
      <c r="AG472" s="887">
        <f t="shared" si="4391"/>
        <v>0</v>
      </c>
      <c r="AH472" s="858"/>
      <c r="AI472" s="887">
        <f t="shared" si="4392"/>
        <v>0</v>
      </c>
      <c r="AJ472" s="858"/>
      <c r="AK472" s="887">
        <f t="shared" si="4393"/>
        <v>0</v>
      </c>
      <c r="AL472" s="858"/>
      <c r="AM472" s="852">
        <f t="shared" si="4394"/>
        <v>0</v>
      </c>
      <c r="AN472" s="858"/>
      <c r="AO472" s="887">
        <f>SUM(AN472*J472*2)</f>
        <v>0</v>
      </c>
      <c r="AP472" s="858"/>
      <c r="AQ472" s="852">
        <f t="shared" si="4396"/>
        <v>0</v>
      </c>
      <c r="AR472" s="858">
        <v>1</v>
      </c>
      <c r="AS472" s="852">
        <f t="shared" ref="AS472" si="4426">AR472*J472*6</f>
        <v>6</v>
      </c>
      <c r="AT472" s="858"/>
      <c r="AU472" s="854">
        <f t="shared" si="4397"/>
        <v>0</v>
      </c>
      <c r="AV472" s="858"/>
      <c r="AW472" s="887">
        <f t="shared" si="4398"/>
        <v>0</v>
      </c>
      <c r="AX472" s="858"/>
      <c r="AY472" s="887">
        <f t="shared" ref="AY472" si="4427">SUM(J472*AX472*8)</f>
        <v>0</v>
      </c>
      <c r="AZ472" s="858"/>
      <c r="BA472" s="887">
        <f t="shared" si="4399"/>
        <v>0</v>
      </c>
      <c r="BB472" s="858"/>
      <c r="BC472" s="887">
        <f t="shared" si="4400"/>
        <v>0</v>
      </c>
      <c r="BD472" s="858"/>
      <c r="BE472" s="887">
        <f t="shared" ref="BE472:BE473" si="4428">SUM(BD472*50)</f>
        <v>0</v>
      </c>
      <c r="BF472" s="854">
        <f t="shared" si="4402"/>
        <v>35.5</v>
      </c>
      <c r="BG472" s="854">
        <f t="shared" si="4403"/>
        <v>34</v>
      </c>
      <c r="BH472" s="84"/>
      <c r="BI472" s="424"/>
      <c r="BJ472" s="424"/>
      <c r="BK472" s="424"/>
      <c r="BL472" s="424"/>
      <c r="BM472" s="424"/>
      <c r="BN472" s="1023" t="s">
        <v>431</v>
      </c>
      <c r="BO472" s="1024" t="s">
        <v>183</v>
      </c>
      <c r="BP472" s="1010" t="s">
        <v>24</v>
      </c>
      <c r="BQ472" s="397" t="s">
        <v>323</v>
      </c>
      <c r="BR472" s="349" t="s">
        <v>591</v>
      </c>
      <c r="BS472" s="397">
        <v>2</v>
      </c>
      <c r="BT472" s="397">
        <v>58</v>
      </c>
      <c r="BU472" s="397">
        <v>2</v>
      </c>
      <c r="BV472" s="746">
        <v>2</v>
      </c>
      <c r="BW472" s="746">
        <f t="shared" ref="BW472" si="4429">SUM(BV472)*2</f>
        <v>4</v>
      </c>
      <c r="BX472" s="398">
        <f>42</f>
        <v>42</v>
      </c>
      <c r="BY472" s="399">
        <f t="shared" si="4404"/>
        <v>42</v>
      </c>
      <c r="BZ472" s="398">
        <f>12</f>
        <v>12</v>
      </c>
      <c r="CA472" s="774">
        <f t="shared" ref="CA472" si="4430">SUM(BZ472)*BU472</f>
        <v>24</v>
      </c>
      <c r="CB472" s="774">
        <v>8</v>
      </c>
      <c r="CC472" s="774">
        <f t="shared" ref="CC472" si="4431">BV472*CB472</f>
        <v>16</v>
      </c>
      <c r="CD472" s="774">
        <f>22</f>
        <v>22</v>
      </c>
      <c r="CE472" s="774">
        <f t="shared" si="4406"/>
        <v>44</v>
      </c>
      <c r="CF472" s="814"/>
      <c r="CG472" s="815">
        <f t="shared" si="4407"/>
        <v>0</v>
      </c>
      <c r="CH472" s="814"/>
      <c r="CI472" s="815">
        <f t="shared" ref="CI472" si="4432">SUM(CH472)*BV472*1</f>
        <v>0</v>
      </c>
      <c r="CJ472" s="803">
        <f t="shared" ref="CJ472" si="4433">2/8*BV472*DJ472</f>
        <v>0</v>
      </c>
      <c r="CK472" s="774">
        <f t="shared" ref="CK472" si="4434">SUM(BX472*5/100*BV472)</f>
        <v>4.2</v>
      </c>
      <c r="CL472" s="814"/>
      <c r="CM472" s="815"/>
      <c r="CN472" s="814"/>
      <c r="CO472" s="816">
        <f t="shared" ref="CO472:CO473" si="4435">SUM(CN472)*3*BT472/5</f>
        <v>0</v>
      </c>
      <c r="CP472" s="814"/>
      <c r="CQ472" s="816">
        <f t="shared" ref="CQ472" si="4436">SUM(CP472*BT472*(30+4))</f>
        <v>0</v>
      </c>
      <c r="CR472" s="814"/>
      <c r="CS472" s="815">
        <f t="shared" si="4412"/>
        <v>0</v>
      </c>
      <c r="CT472" s="814"/>
      <c r="CU472" s="803">
        <f t="shared" si="4413"/>
        <v>0</v>
      </c>
      <c r="CV472" s="814"/>
      <c r="CW472" s="803">
        <f t="shared" ref="CW472" si="4437">SUM(CV472*BT472*2/3)</f>
        <v>0</v>
      </c>
      <c r="CX472" s="814"/>
      <c r="CY472" s="816">
        <f t="shared" ref="CY472" si="4438">SUM(CX472*BT472)</f>
        <v>0</v>
      </c>
      <c r="CZ472" s="814"/>
      <c r="DA472" s="815">
        <f t="shared" ref="DA472" si="4439">SUM(CZ472*BV472)</f>
        <v>0</v>
      </c>
      <c r="DB472" s="814"/>
      <c r="DC472" s="816">
        <f t="shared" ref="DC472:DC473" si="4440">SUM(DB472*BT472*2)</f>
        <v>0</v>
      </c>
      <c r="DD472" s="814"/>
      <c r="DE472" s="803">
        <f t="shared" ref="DE472:DE473" si="4441">SUM(BV472*DD472*6)</f>
        <v>0</v>
      </c>
      <c r="DF472" s="817"/>
      <c r="DG472" s="803">
        <f t="shared" si="4418"/>
        <v>0</v>
      </c>
      <c r="DH472" s="814"/>
      <c r="DI472" s="803">
        <f t="shared" ref="DI472:DI473" si="4442">SUM(DH472*BT472/3)</f>
        <v>0</v>
      </c>
      <c r="DJ472" s="817"/>
      <c r="DK472" s="803">
        <f t="shared" ref="DK472" si="4443">DJ472*BV472*8/2</f>
        <v>0</v>
      </c>
      <c r="DL472" s="814"/>
      <c r="DM472" s="803">
        <f t="shared" ref="DM472" si="4444">DL472*BV472*8/2</f>
        <v>0</v>
      </c>
      <c r="DN472" s="814"/>
      <c r="DO472" s="815">
        <f t="shared" ref="DO472" si="4445">SUM(DN472*BW472*4*6)</f>
        <v>0</v>
      </c>
      <c r="DP472" s="814"/>
      <c r="DQ472" s="803">
        <f t="shared" si="4422"/>
        <v>0</v>
      </c>
      <c r="DR472" s="803">
        <f t="shared" si="4423"/>
        <v>88.2</v>
      </c>
      <c r="DS472" s="803">
        <f t="shared" si="4424"/>
        <v>84</v>
      </c>
      <c r="DT472" s="84"/>
      <c r="DU472" s="424"/>
      <c r="DV472" s="424"/>
      <c r="DW472" s="424"/>
      <c r="DX472" s="424"/>
      <c r="DY472" s="424"/>
      <c r="DZ472" s="971"/>
      <c r="EA472" s="972"/>
      <c r="EB472" s="611"/>
      <c r="EC472" s="424"/>
      <c r="ED472" s="424"/>
      <c r="EE472" s="424"/>
      <c r="EF472" s="424"/>
      <c r="EG472" s="424"/>
      <c r="EH472" s="424"/>
      <c r="EI472" s="424"/>
      <c r="EJ472" s="429">
        <f t="shared" si="4193"/>
        <v>72</v>
      </c>
      <c r="EK472" s="429">
        <f t="shared" si="4194"/>
        <v>70</v>
      </c>
      <c r="EL472" s="429">
        <f t="shared" si="4195"/>
        <v>12</v>
      </c>
      <c r="EM472" s="1058">
        <f t="shared" si="4196"/>
        <v>24</v>
      </c>
      <c r="EN472" s="1058">
        <f t="shared" si="4197"/>
        <v>8</v>
      </c>
      <c r="EO472" s="1058">
        <f t="shared" si="4198"/>
        <v>16</v>
      </c>
      <c r="EP472" s="1058">
        <f t="shared" si="4199"/>
        <v>50</v>
      </c>
      <c r="EQ472" s="1058">
        <f t="shared" si="4200"/>
        <v>72</v>
      </c>
      <c r="ER472" s="1058">
        <f t="shared" si="4201"/>
        <v>0</v>
      </c>
      <c r="ES472" s="1058">
        <f t="shared" si="4202"/>
        <v>0</v>
      </c>
      <c r="ET472" s="1058">
        <f t="shared" si="4203"/>
        <v>0</v>
      </c>
      <c r="EU472" s="1058">
        <f t="shared" si="4204"/>
        <v>0</v>
      </c>
      <c r="EV472" s="1058">
        <f t="shared" si="4205"/>
        <v>0</v>
      </c>
      <c r="EW472" s="1058">
        <f t="shared" si="4206"/>
        <v>5.7</v>
      </c>
      <c r="EX472" s="1058">
        <f t="shared" si="4207"/>
        <v>0</v>
      </c>
      <c r="EY472" s="1058">
        <f t="shared" si="4208"/>
        <v>0</v>
      </c>
      <c r="EZ472" s="1058">
        <f t="shared" si="4209"/>
        <v>0</v>
      </c>
      <c r="FA472" s="1058">
        <f t="shared" si="4210"/>
        <v>0</v>
      </c>
      <c r="FB472" s="1058">
        <f t="shared" si="4211"/>
        <v>0</v>
      </c>
      <c r="FC472" s="1058">
        <f t="shared" si="4212"/>
        <v>0</v>
      </c>
      <c r="FD472" s="1058">
        <f t="shared" si="4213"/>
        <v>0</v>
      </c>
      <c r="FE472" s="1058">
        <f t="shared" si="4214"/>
        <v>0</v>
      </c>
      <c r="FF472" s="1058">
        <f t="shared" si="4215"/>
        <v>0</v>
      </c>
      <c r="FG472" s="1058">
        <f t="shared" si="4216"/>
        <v>0</v>
      </c>
      <c r="FH472" s="1058">
        <f t="shared" si="4217"/>
        <v>0</v>
      </c>
      <c r="FI472" s="1058">
        <f t="shared" si="4218"/>
        <v>0</v>
      </c>
      <c r="FJ472" s="1058">
        <f t="shared" si="4219"/>
        <v>0</v>
      </c>
      <c r="FK472" s="1058">
        <f t="shared" si="4220"/>
        <v>0</v>
      </c>
      <c r="FL472" s="1058">
        <f t="shared" si="4221"/>
        <v>0</v>
      </c>
      <c r="FM472" s="1058">
        <f t="shared" si="4222"/>
        <v>0</v>
      </c>
      <c r="FN472" s="1058">
        <f t="shared" si="4223"/>
        <v>0</v>
      </c>
      <c r="FO472" s="1059">
        <f t="shared" si="4224"/>
        <v>0</v>
      </c>
      <c r="FP472" s="1058">
        <f t="shared" si="4225"/>
        <v>1</v>
      </c>
      <c r="FQ472" s="1058">
        <f t="shared" si="4226"/>
        <v>6</v>
      </c>
      <c r="FR472" s="1058">
        <f t="shared" si="4227"/>
        <v>0</v>
      </c>
      <c r="FS472" s="1058">
        <f t="shared" si="4228"/>
        <v>0</v>
      </c>
      <c r="FT472" s="1058">
        <f t="shared" si="4229"/>
        <v>0</v>
      </c>
      <c r="FU472" s="1058">
        <f t="shared" si="4230"/>
        <v>0</v>
      </c>
      <c r="FV472" s="1058">
        <f t="shared" si="4231"/>
        <v>0</v>
      </c>
      <c r="FW472" s="1058">
        <f t="shared" si="4232"/>
        <v>0</v>
      </c>
      <c r="FX472" s="1058">
        <f t="shared" si="4233"/>
        <v>0</v>
      </c>
      <c r="FY472" s="1058">
        <f t="shared" si="4234"/>
        <v>0</v>
      </c>
      <c r="FZ472" s="1058">
        <f t="shared" si="4235"/>
        <v>0</v>
      </c>
      <c r="GA472" s="1058">
        <f t="shared" si="4236"/>
        <v>0</v>
      </c>
      <c r="GB472" s="1058">
        <f t="shared" si="4237"/>
        <v>0</v>
      </c>
      <c r="GC472" s="1058">
        <f t="shared" si="4238"/>
        <v>0</v>
      </c>
      <c r="GE472" s="1058">
        <v>123.7</v>
      </c>
      <c r="GF472" s="1058">
        <v>118</v>
      </c>
      <c r="GG472" s="424"/>
      <c r="GH472" s="424"/>
      <c r="GI472" s="424"/>
      <c r="GJ472" s="424"/>
      <c r="GL472" s="559"/>
      <c r="GM472" s="559"/>
      <c r="GN472" s="9"/>
      <c r="GO472" s="17"/>
      <c r="GP472" s="17"/>
      <c r="GQ472" s="406"/>
      <c r="GR472" s="406"/>
    </row>
    <row r="473" spans="1:200" ht="24.95" customHeight="1" x14ac:dyDescent="0.45">
      <c r="A473" s="424"/>
      <c r="B473" s="955" t="s">
        <v>150</v>
      </c>
      <c r="C473" s="956" t="s">
        <v>183</v>
      </c>
      <c r="D473" s="932" t="s">
        <v>51</v>
      </c>
      <c r="E473" s="160" t="s">
        <v>233</v>
      </c>
      <c r="F473" s="160" t="s">
        <v>242</v>
      </c>
      <c r="G473" s="260">
        <v>11</v>
      </c>
      <c r="H473" s="160">
        <v>5</v>
      </c>
      <c r="I473" s="160">
        <v>1</v>
      </c>
      <c r="J473" s="563">
        <v>1</v>
      </c>
      <c r="K473" s="160">
        <v>1</v>
      </c>
      <c r="L473" s="261"/>
      <c r="M473" s="259">
        <f t="shared" si="4382"/>
        <v>0</v>
      </c>
      <c r="N473" s="258"/>
      <c r="O473" s="859">
        <f t="shared" ref="O473" si="4446">SUM(N473)*I473</f>
        <v>0</v>
      </c>
      <c r="P473" s="860"/>
      <c r="Q473" s="859">
        <f t="shared" si="4383"/>
        <v>0</v>
      </c>
      <c r="R473" s="860"/>
      <c r="S473" s="859">
        <f>SUM(R473)*J473</f>
        <v>0</v>
      </c>
      <c r="T473" s="860"/>
      <c r="U473" s="861">
        <f>SUM(T473)*K473</f>
        <v>0</v>
      </c>
      <c r="V473" s="860"/>
      <c r="W473" s="861">
        <f t="shared" ref="W473" si="4447">SUM(V473)*J473*5</f>
        <v>0</v>
      </c>
      <c r="X473" s="861"/>
      <c r="Y473" s="865">
        <f>SUM(L473*15/100*J473)</f>
        <v>0</v>
      </c>
      <c r="Z473" s="860"/>
      <c r="AA473" s="861"/>
      <c r="AB473" s="860"/>
      <c r="AC473" s="859">
        <f t="shared" si="4389"/>
        <v>0</v>
      </c>
      <c r="AD473" s="860">
        <v>1</v>
      </c>
      <c r="AE473" s="862">
        <f t="shared" ref="AE473" si="4448">SUM(AD473*H473*(15))</f>
        <v>75</v>
      </c>
      <c r="AF473" s="860"/>
      <c r="AG473" s="861">
        <f>SUM(AF473*H473*3)</f>
        <v>0</v>
      </c>
      <c r="AH473" s="860"/>
      <c r="AI473" s="861">
        <f t="shared" ref="AI473" si="4449">SUM(AH473*H473/3)</f>
        <v>0</v>
      </c>
      <c r="AJ473" s="860"/>
      <c r="AK473" s="861">
        <f>SUM(AJ473*H473*2/3)</f>
        <v>0</v>
      </c>
      <c r="AL473" s="860"/>
      <c r="AM473" s="859">
        <f t="shared" si="4394"/>
        <v>0</v>
      </c>
      <c r="AN473" s="860"/>
      <c r="AO473" s="861">
        <f>SUM(AN473*J473)</f>
        <v>0</v>
      </c>
      <c r="AP473" s="860"/>
      <c r="AQ473" s="859">
        <f>SUM(AP473*H473*2)</f>
        <v>0</v>
      </c>
      <c r="AR473" s="860"/>
      <c r="AS473" s="861">
        <f t="shared" ref="AS473" si="4450">SUM(J473*AR473*6)</f>
        <v>0</v>
      </c>
      <c r="AT473" s="863"/>
      <c r="AU473" s="864">
        <f t="shared" si="4397"/>
        <v>0</v>
      </c>
      <c r="AV473" s="860"/>
      <c r="AW473" s="861">
        <f t="shared" ref="AW473" si="4451">SUM(AV473*H473/3)</f>
        <v>0</v>
      </c>
      <c r="AX473" s="860"/>
      <c r="AY473" s="861">
        <f t="shared" ref="AY473" si="4452">SUM(J473*AX473*8)</f>
        <v>0</v>
      </c>
      <c r="AZ473" s="860"/>
      <c r="BA473" s="861">
        <f>SUM(AZ473*K473*3*6)</f>
        <v>0</v>
      </c>
      <c r="BB473" s="860"/>
      <c r="BC473" s="861">
        <f>SUM(BB473*K473*4*6)</f>
        <v>0</v>
      </c>
      <c r="BD473" s="860"/>
      <c r="BE473" s="861">
        <f t="shared" si="4428"/>
        <v>0</v>
      </c>
      <c r="BF473" s="864">
        <f t="shared" si="4402"/>
        <v>75</v>
      </c>
      <c r="BG473" s="864">
        <f t="shared" si="4403"/>
        <v>0</v>
      </c>
      <c r="BH473" s="84"/>
      <c r="BI473" s="424"/>
      <c r="BJ473" s="424"/>
      <c r="BK473" s="424"/>
      <c r="BL473" s="424"/>
      <c r="BM473" s="424"/>
      <c r="BN473" s="955" t="s">
        <v>175</v>
      </c>
      <c r="BO473" s="956" t="s">
        <v>183</v>
      </c>
      <c r="BP473" s="932" t="s">
        <v>51</v>
      </c>
      <c r="BQ473" s="160" t="s">
        <v>233</v>
      </c>
      <c r="BR473" s="160" t="s">
        <v>242</v>
      </c>
      <c r="BS473" s="260">
        <v>12</v>
      </c>
      <c r="BT473" s="160">
        <v>5</v>
      </c>
      <c r="BU473" s="160">
        <v>1</v>
      </c>
      <c r="BV473" s="563">
        <v>1</v>
      </c>
      <c r="BW473" s="563">
        <v>1</v>
      </c>
      <c r="BX473" s="261"/>
      <c r="BY473" s="259">
        <f t="shared" si="4404"/>
        <v>0</v>
      </c>
      <c r="BZ473" s="258"/>
      <c r="CA473" s="774">
        <f t="shared" ref="CA473" si="4453">SUM(BZ473)*BU473</f>
        <v>0</v>
      </c>
      <c r="CB473" s="808"/>
      <c r="CC473" s="774">
        <f t="shared" ref="CC473" si="4454">CB473*BV473</f>
        <v>0</v>
      </c>
      <c r="CD473" s="808"/>
      <c r="CE473" s="774">
        <f t="shared" ref="CE473" si="4455">SUM(CD473)*BV473</f>
        <v>0</v>
      </c>
      <c r="CF473" s="775"/>
      <c r="CG473" s="776">
        <f t="shared" ref="CG473" si="4456">SUM(CF473)*BW473</f>
        <v>0</v>
      </c>
      <c r="CH473" s="775"/>
      <c r="CI473" s="776">
        <f t="shared" ref="CI473" si="4457">SUM(CH473)*BV473*5</f>
        <v>0</v>
      </c>
      <c r="CJ473" s="776"/>
      <c r="CK473" s="784">
        <f>SUM(BX473*15/100*BV473)</f>
        <v>0</v>
      </c>
      <c r="CL473" s="775"/>
      <c r="CM473" s="776"/>
      <c r="CN473" s="775"/>
      <c r="CO473" s="774">
        <f t="shared" si="4435"/>
        <v>0</v>
      </c>
      <c r="CP473" s="775">
        <v>1</v>
      </c>
      <c r="CQ473" s="777">
        <f>SUM(CP473*BT473*(15))</f>
        <v>75</v>
      </c>
      <c r="CR473" s="775"/>
      <c r="CS473" s="776">
        <f>SUM(CR473*BT473*3)</f>
        <v>0</v>
      </c>
      <c r="CT473" s="775"/>
      <c r="CU473" s="776">
        <f t="shared" si="4413"/>
        <v>0</v>
      </c>
      <c r="CV473" s="775"/>
      <c r="CW473" s="776">
        <f>SUM(CV473*BT473*2/3)</f>
        <v>0</v>
      </c>
      <c r="CX473" s="775"/>
      <c r="CY473" s="774">
        <f t="shared" ref="CY473" si="4458">SUM(CX473*BT473*2)</f>
        <v>0</v>
      </c>
      <c r="CZ473" s="775"/>
      <c r="DA473" s="776">
        <f t="shared" ref="DA473" si="4459">SUM(CZ473*BV473)</f>
        <v>0</v>
      </c>
      <c r="DB473" s="775"/>
      <c r="DC473" s="774">
        <f t="shared" si="4440"/>
        <v>0</v>
      </c>
      <c r="DD473" s="775"/>
      <c r="DE473" s="776">
        <f t="shared" si="4441"/>
        <v>0</v>
      </c>
      <c r="DF473" s="778"/>
      <c r="DG473" s="779">
        <f t="shared" si="4418"/>
        <v>0</v>
      </c>
      <c r="DH473" s="775"/>
      <c r="DI473" s="776">
        <f t="shared" si="4442"/>
        <v>0</v>
      </c>
      <c r="DJ473" s="775"/>
      <c r="DK473" s="776">
        <f t="shared" ref="DK473" si="4460">SUM(BV473*DJ473*8)</f>
        <v>0</v>
      </c>
      <c r="DL473" s="775">
        <v>1</v>
      </c>
      <c r="DM473" s="776">
        <v>8</v>
      </c>
      <c r="DN473" s="775"/>
      <c r="DO473" s="776">
        <f t="shared" ref="DO473" si="4461">SUM(DN473*BW473*4*6)</f>
        <v>0</v>
      </c>
      <c r="DP473" s="775"/>
      <c r="DQ473" s="776">
        <f t="shared" si="4422"/>
        <v>0</v>
      </c>
      <c r="DR473" s="779">
        <f t="shared" si="4423"/>
        <v>83</v>
      </c>
      <c r="DS473" s="779">
        <f t="shared" si="4424"/>
        <v>8</v>
      </c>
      <c r="DT473" s="84"/>
      <c r="DU473" s="424"/>
      <c r="DV473" s="424"/>
      <c r="DW473" s="424"/>
      <c r="DX473" s="424"/>
      <c r="DY473" s="424"/>
      <c r="DZ473" s="971"/>
      <c r="EA473" s="972"/>
      <c r="EB473" s="611"/>
      <c r="EC473" s="424"/>
      <c r="ED473" s="424"/>
      <c r="EE473" s="424"/>
      <c r="EF473" s="424"/>
      <c r="EG473" s="424"/>
      <c r="EH473" s="424"/>
      <c r="EI473" s="424"/>
      <c r="EJ473" s="429">
        <f t="shared" si="4193"/>
        <v>0</v>
      </c>
      <c r="EK473" s="429">
        <f t="shared" si="4194"/>
        <v>0</v>
      </c>
      <c r="EL473" s="429">
        <f t="shared" si="4195"/>
        <v>0</v>
      </c>
      <c r="EM473" s="1058">
        <f t="shared" si="4196"/>
        <v>0</v>
      </c>
      <c r="EN473" s="1058">
        <f t="shared" si="4197"/>
        <v>0</v>
      </c>
      <c r="EO473" s="1058">
        <f t="shared" si="4198"/>
        <v>0</v>
      </c>
      <c r="EP473" s="1058">
        <f t="shared" si="4199"/>
        <v>0</v>
      </c>
      <c r="EQ473" s="1058">
        <f t="shared" si="4200"/>
        <v>0</v>
      </c>
      <c r="ER473" s="1058">
        <f t="shared" si="4201"/>
        <v>0</v>
      </c>
      <c r="ES473" s="1058">
        <f t="shared" si="4202"/>
        <v>0</v>
      </c>
      <c r="ET473" s="1058">
        <f t="shared" si="4203"/>
        <v>0</v>
      </c>
      <c r="EU473" s="1058">
        <f t="shared" si="4204"/>
        <v>0</v>
      </c>
      <c r="EV473" s="1058">
        <f t="shared" si="4205"/>
        <v>0</v>
      </c>
      <c r="EW473" s="1058">
        <f t="shared" si="4206"/>
        <v>0</v>
      </c>
      <c r="EX473" s="1058">
        <f t="shared" si="4207"/>
        <v>0</v>
      </c>
      <c r="EY473" s="1058">
        <f t="shared" si="4208"/>
        <v>0</v>
      </c>
      <c r="EZ473" s="1058">
        <f t="shared" si="4209"/>
        <v>0</v>
      </c>
      <c r="FA473" s="1058">
        <f t="shared" si="4210"/>
        <v>0</v>
      </c>
      <c r="FB473" s="1058">
        <f t="shared" si="4211"/>
        <v>2</v>
      </c>
      <c r="FC473" s="1058">
        <f t="shared" si="4212"/>
        <v>150</v>
      </c>
      <c r="FD473" s="1058">
        <f t="shared" si="4213"/>
        <v>0</v>
      </c>
      <c r="FE473" s="1058">
        <f t="shared" si="4214"/>
        <v>0</v>
      </c>
      <c r="FF473" s="1058">
        <f t="shared" si="4215"/>
        <v>0</v>
      </c>
      <c r="FG473" s="1058">
        <f t="shared" si="4216"/>
        <v>0</v>
      </c>
      <c r="FH473" s="1058">
        <f t="shared" si="4217"/>
        <v>0</v>
      </c>
      <c r="FI473" s="1058">
        <f t="shared" si="4218"/>
        <v>0</v>
      </c>
      <c r="FJ473" s="1058">
        <f t="shared" si="4219"/>
        <v>0</v>
      </c>
      <c r="FK473" s="1058">
        <f t="shared" si="4220"/>
        <v>0</v>
      </c>
      <c r="FL473" s="1058">
        <f t="shared" si="4221"/>
        <v>0</v>
      </c>
      <c r="FM473" s="1058">
        <f t="shared" si="4222"/>
        <v>0</v>
      </c>
      <c r="FN473" s="1058">
        <f t="shared" si="4223"/>
        <v>0</v>
      </c>
      <c r="FO473" s="1059">
        <f t="shared" si="4224"/>
        <v>0</v>
      </c>
      <c r="FP473" s="1058">
        <f t="shared" si="4225"/>
        <v>0</v>
      </c>
      <c r="FQ473" s="1058">
        <f t="shared" si="4226"/>
        <v>0</v>
      </c>
      <c r="FR473" s="1058">
        <f t="shared" si="4227"/>
        <v>0</v>
      </c>
      <c r="FS473" s="1058">
        <f t="shared" si="4228"/>
        <v>0</v>
      </c>
      <c r="FT473" s="1058">
        <f t="shared" si="4229"/>
        <v>0</v>
      </c>
      <c r="FU473" s="1058">
        <f t="shared" si="4230"/>
        <v>0</v>
      </c>
      <c r="FV473" s="1058">
        <f t="shared" si="4231"/>
        <v>0</v>
      </c>
      <c r="FW473" s="1058">
        <f t="shared" si="4232"/>
        <v>0</v>
      </c>
      <c r="FX473" s="1058">
        <f t="shared" si="4233"/>
        <v>1</v>
      </c>
      <c r="FY473" s="1058">
        <f t="shared" si="4234"/>
        <v>8</v>
      </c>
      <c r="FZ473" s="1058">
        <f t="shared" si="4235"/>
        <v>0</v>
      </c>
      <c r="GA473" s="1058">
        <f t="shared" si="4236"/>
        <v>0</v>
      </c>
      <c r="GB473" s="1058">
        <f t="shared" si="4237"/>
        <v>0</v>
      </c>
      <c r="GC473" s="1058">
        <f t="shared" si="4238"/>
        <v>0</v>
      </c>
      <c r="GE473" s="1058">
        <v>158</v>
      </c>
      <c r="GF473" s="1058">
        <v>8</v>
      </c>
      <c r="GG473" s="424"/>
      <c r="GH473" s="424"/>
      <c r="GI473" s="424"/>
      <c r="GJ473" s="424"/>
      <c r="GL473" s="559"/>
      <c r="GM473" s="559"/>
      <c r="GN473" s="9"/>
      <c r="GO473" s="17"/>
      <c r="GP473" s="17"/>
      <c r="GQ473" s="406"/>
      <c r="GR473" s="406"/>
    </row>
    <row r="474" spans="1:200" ht="24.95" customHeight="1" x14ac:dyDescent="0.45">
      <c r="A474" s="424"/>
      <c r="B474" s="957"/>
      <c r="C474" s="958"/>
      <c r="D474" s="867"/>
      <c r="E474" s="612"/>
      <c r="F474" s="612"/>
      <c r="G474" s="606"/>
      <c r="H474" s="606"/>
      <c r="I474" s="606"/>
      <c r="J474" s="747"/>
      <c r="K474" s="606"/>
      <c r="L474" s="71"/>
      <c r="M474" s="608"/>
      <c r="N474" s="70"/>
      <c r="O474" s="852"/>
      <c r="P474" s="866"/>
      <c r="Q474" s="852"/>
      <c r="R474" s="866"/>
      <c r="S474" s="852"/>
      <c r="T474" s="866"/>
      <c r="U474" s="867"/>
      <c r="V474" s="866"/>
      <c r="W474" s="867"/>
      <c r="X474" s="852"/>
      <c r="Y474" s="852"/>
      <c r="Z474" s="866"/>
      <c r="AA474" s="867"/>
      <c r="AB474" s="866"/>
      <c r="AC474" s="852"/>
      <c r="AD474" s="866"/>
      <c r="AE474" s="855"/>
      <c r="AF474" s="866"/>
      <c r="AG474" s="867"/>
      <c r="AH474" s="866"/>
      <c r="AI474" s="867"/>
      <c r="AJ474" s="866"/>
      <c r="AK474" s="867"/>
      <c r="AL474" s="866"/>
      <c r="AM474" s="852"/>
      <c r="AN474" s="866"/>
      <c r="AO474" s="867"/>
      <c r="AP474" s="866"/>
      <c r="AQ474" s="852"/>
      <c r="AR474" s="866"/>
      <c r="AS474" s="852"/>
      <c r="AT474" s="866"/>
      <c r="AU474" s="867"/>
      <c r="AV474" s="866"/>
      <c r="AW474" s="867"/>
      <c r="AX474" s="866"/>
      <c r="AY474" s="867"/>
      <c r="AZ474" s="866"/>
      <c r="BA474" s="867"/>
      <c r="BB474" s="866"/>
      <c r="BC474" s="867"/>
      <c r="BD474" s="866"/>
      <c r="BE474" s="867"/>
      <c r="BF474" s="867"/>
      <c r="BG474" s="867"/>
      <c r="BH474" s="84"/>
      <c r="BI474" s="424"/>
      <c r="BJ474" s="424"/>
      <c r="BK474" s="424"/>
      <c r="BL474" s="424"/>
      <c r="BM474" s="424"/>
      <c r="BN474" s="957"/>
      <c r="BO474" s="958"/>
      <c r="BP474" s="867"/>
      <c r="BQ474" s="612"/>
      <c r="BR474" s="612"/>
      <c r="BS474" s="606"/>
      <c r="BT474" s="606"/>
      <c r="BU474" s="606"/>
      <c r="BV474" s="747"/>
      <c r="BW474" s="749"/>
      <c r="BX474" s="71"/>
      <c r="BY474" s="608"/>
      <c r="BZ474" s="70"/>
      <c r="CA474" s="767"/>
      <c r="CB474" s="796"/>
      <c r="CC474" s="767"/>
      <c r="CD474" s="796"/>
      <c r="CE474" s="767"/>
      <c r="CF474" s="780"/>
      <c r="CG474" s="612"/>
      <c r="CH474" s="780"/>
      <c r="CI474" s="612"/>
      <c r="CJ474" s="612"/>
      <c r="CK474" s="767"/>
      <c r="CL474" s="780"/>
      <c r="CM474" s="612"/>
      <c r="CN474" s="780"/>
      <c r="CO474" s="767"/>
      <c r="CP474" s="780"/>
      <c r="CQ474" s="770"/>
      <c r="CR474" s="780"/>
      <c r="CS474" s="612"/>
      <c r="CT474" s="780"/>
      <c r="CU474" s="612"/>
      <c r="CV474" s="780"/>
      <c r="CW474" s="612"/>
      <c r="CX474" s="780"/>
      <c r="CY474" s="767"/>
      <c r="CZ474" s="780"/>
      <c r="DA474" s="612"/>
      <c r="DB474" s="780"/>
      <c r="DC474" s="767"/>
      <c r="DD474" s="780"/>
      <c r="DE474" s="612"/>
      <c r="DF474" s="780"/>
      <c r="DG474" s="612"/>
      <c r="DH474" s="780"/>
      <c r="DI474" s="612"/>
      <c r="DJ474" s="780"/>
      <c r="DK474" s="612"/>
      <c r="DL474" s="780"/>
      <c r="DM474" s="612"/>
      <c r="DN474" s="780"/>
      <c r="DO474" s="612"/>
      <c r="DP474" s="780"/>
      <c r="DQ474" s="612"/>
      <c r="DR474" s="612"/>
      <c r="DS474" s="612"/>
      <c r="DT474" s="84"/>
      <c r="DU474" s="424"/>
      <c r="DV474" s="424"/>
      <c r="DW474" s="424"/>
      <c r="DX474" s="424"/>
      <c r="DY474" s="424"/>
      <c r="DZ474" s="971"/>
      <c r="EA474" s="972"/>
      <c r="EB474" s="611"/>
      <c r="EC474" s="424"/>
      <c r="ED474" s="424"/>
      <c r="EE474" s="424"/>
      <c r="EF474" s="424"/>
      <c r="EG474" s="424"/>
      <c r="EH474" s="424"/>
      <c r="EI474" s="424"/>
      <c r="EJ474" s="429">
        <f t="shared" si="4193"/>
        <v>0</v>
      </c>
      <c r="EK474" s="429">
        <f t="shared" si="4194"/>
        <v>0</v>
      </c>
      <c r="EL474" s="429">
        <f t="shared" si="4195"/>
        <v>0</v>
      </c>
      <c r="EM474" s="1058">
        <f t="shared" si="4196"/>
        <v>0</v>
      </c>
      <c r="EN474" s="1058">
        <f t="shared" si="4197"/>
        <v>0</v>
      </c>
      <c r="EO474" s="1058">
        <f t="shared" si="4198"/>
        <v>0</v>
      </c>
      <c r="EP474" s="1058">
        <f t="shared" si="4199"/>
        <v>0</v>
      </c>
      <c r="EQ474" s="1058">
        <f t="shared" si="4200"/>
        <v>0</v>
      </c>
      <c r="ER474" s="1058">
        <f t="shared" si="4201"/>
        <v>0</v>
      </c>
      <c r="ES474" s="1058">
        <f t="shared" si="4202"/>
        <v>0</v>
      </c>
      <c r="ET474" s="1058">
        <f t="shared" si="4203"/>
        <v>0</v>
      </c>
      <c r="EU474" s="1058">
        <f t="shared" si="4204"/>
        <v>0</v>
      </c>
      <c r="EV474" s="1058">
        <f t="shared" si="4205"/>
        <v>0</v>
      </c>
      <c r="EW474" s="1058">
        <f t="shared" si="4206"/>
        <v>0</v>
      </c>
      <c r="EX474" s="1058">
        <f t="shared" si="4207"/>
        <v>0</v>
      </c>
      <c r="EY474" s="1058">
        <f t="shared" si="4208"/>
        <v>0</v>
      </c>
      <c r="EZ474" s="1058">
        <f t="shared" si="4209"/>
        <v>0</v>
      </c>
      <c r="FA474" s="1058">
        <f t="shared" si="4210"/>
        <v>0</v>
      </c>
      <c r="FB474" s="1058">
        <f t="shared" si="4211"/>
        <v>0</v>
      </c>
      <c r="FC474" s="1058">
        <f t="shared" si="4212"/>
        <v>0</v>
      </c>
      <c r="FD474" s="1058">
        <f t="shared" si="4213"/>
        <v>0</v>
      </c>
      <c r="FE474" s="1058">
        <f t="shared" si="4214"/>
        <v>0</v>
      </c>
      <c r="FF474" s="1058">
        <f t="shared" si="4215"/>
        <v>0</v>
      </c>
      <c r="FG474" s="1058">
        <f t="shared" si="4216"/>
        <v>0</v>
      </c>
      <c r="FH474" s="1058">
        <f t="shared" si="4217"/>
        <v>0</v>
      </c>
      <c r="FI474" s="1058">
        <f t="shared" si="4218"/>
        <v>0</v>
      </c>
      <c r="FJ474" s="1058">
        <f t="shared" si="4219"/>
        <v>0</v>
      </c>
      <c r="FK474" s="1058">
        <f t="shared" si="4220"/>
        <v>0</v>
      </c>
      <c r="FL474" s="1058">
        <f t="shared" si="4221"/>
        <v>0</v>
      </c>
      <c r="FM474" s="1058">
        <f t="shared" si="4222"/>
        <v>0</v>
      </c>
      <c r="FN474" s="1058">
        <f t="shared" si="4223"/>
        <v>0</v>
      </c>
      <c r="FO474" s="1059">
        <f t="shared" si="4224"/>
        <v>0</v>
      </c>
      <c r="FP474" s="1058">
        <f t="shared" si="4225"/>
        <v>0</v>
      </c>
      <c r="FQ474" s="1058">
        <f t="shared" si="4226"/>
        <v>0</v>
      </c>
      <c r="FR474" s="1058">
        <f t="shared" si="4227"/>
        <v>0</v>
      </c>
      <c r="FS474" s="1058">
        <f t="shared" si="4228"/>
        <v>0</v>
      </c>
      <c r="FT474" s="1058">
        <f t="shared" si="4229"/>
        <v>0</v>
      </c>
      <c r="FU474" s="1058">
        <f t="shared" si="4230"/>
        <v>0</v>
      </c>
      <c r="FV474" s="1058">
        <f t="shared" si="4231"/>
        <v>0</v>
      </c>
      <c r="FW474" s="1058">
        <f t="shared" si="4232"/>
        <v>0</v>
      </c>
      <c r="FX474" s="1058">
        <f t="shared" si="4233"/>
        <v>0</v>
      </c>
      <c r="FY474" s="1058">
        <f t="shared" si="4234"/>
        <v>0</v>
      </c>
      <c r="FZ474" s="1058">
        <f t="shared" si="4235"/>
        <v>0</v>
      </c>
      <c r="GA474" s="1058">
        <f t="shared" si="4236"/>
        <v>0</v>
      </c>
      <c r="GB474" s="1058">
        <f t="shared" si="4237"/>
        <v>0</v>
      </c>
      <c r="GC474" s="1058">
        <f t="shared" si="4238"/>
        <v>0</v>
      </c>
      <c r="GE474" s="1058">
        <v>0</v>
      </c>
      <c r="GF474" s="1058">
        <v>0</v>
      </c>
      <c r="GG474" s="424"/>
      <c r="GH474" s="424"/>
      <c r="GI474" s="424"/>
      <c r="GJ474" s="424"/>
      <c r="GL474" s="559"/>
      <c r="GM474" s="559"/>
      <c r="GN474" s="9"/>
      <c r="GO474" s="17"/>
      <c r="GP474" s="17"/>
      <c r="GQ474" s="406"/>
      <c r="GR474" s="406"/>
    </row>
    <row r="475" spans="1:200" ht="24.95" customHeight="1" x14ac:dyDescent="0.45">
      <c r="A475" s="424"/>
      <c r="B475" s="957"/>
      <c r="C475" s="958"/>
      <c r="D475" s="867"/>
      <c r="E475" s="612"/>
      <c r="F475" s="612"/>
      <c r="G475" s="606"/>
      <c r="H475" s="606"/>
      <c r="I475" s="606"/>
      <c r="J475" s="747"/>
      <c r="K475" s="606"/>
      <c r="L475" s="71"/>
      <c r="M475" s="608"/>
      <c r="N475" s="70"/>
      <c r="O475" s="852"/>
      <c r="P475" s="866"/>
      <c r="Q475" s="852"/>
      <c r="R475" s="866"/>
      <c r="S475" s="852"/>
      <c r="T475" s="866"/>
      <c r="U475" s="867"/>
      <c r="V475" s="866"/>
      <c r="W475" s="867"/>
      <c r="X475" s="852"/>
      <c r="Y475" s="852"/>
      <c r="Z475" s="866"/>
      <c r="AA475" s="867"/>
      <c r="AB475" s="866"/>
      <c r="AC475" s="852"/>
      <c r="AD475" s="866"/>
      <c r="AE475" s="855"/>
      <c r="AF475" s="866"/>
      <c r="AG475" s="867"/>
      <c r="AH475" s="866"/>
      <c r="AI475" s="867"/>
      <c r="AJ475" s="866"/>
      <c r="AK475" s="867"/>
      <c r="AL475" s="866"/>
      <c r="AM475" s="852"/>
      <c r="AN475" s="866"/>
      <c r="AO475" s="867"/>
      <c r="AP475" s="866"/>
      <c r="AQ475" s="852"/>
      <c r="AR475" s="866"/>
      <c r="AS475" s="852"/>
      <c r="AT475" s="866"/>
      <c r="AU475" s="867"/>
      <c r="AV475" s="866"/>
      <c r="AW475" s="867"/>
      <c r="AX475" s="866"/>
      <c r="AY475" s="867"/>
      <c r="AZ475" s="866"/>
      <c r="BA475" s="867"/>
      <c r="BB475" s="866"/>
      <c r="BC475" s="867"/>
      <c r="BD475" s="866"/>
      <c r="BE475" s="867"/>
      <c r="BF475" s="867"/>
      <c r="BG475" s="867"/>
      <c r="BH475" s="84"/>
      <c r="BI475" s="424"/>
      <c r="BJ475" s="424"/>
      <c r="BK475" s="424"/>
      <c r="BL475" s="424"/>
      <c r="BM475" s="424"/>
      <c r="BN475" s="957"/>
      <c r="BO475" s="958"/>
      <c r="BP475" s="867"/>
      <c r="BQ475" s="612"/>
      <c r="BR475" s="612"/>
      <c r="BS475" s="606"/>
      <c r="BT475" s="606"/>
      <c r="BU475" s="606"/>
      <c r="BV475" s="747"/>
      <c r="BW475" s="749"/>
      <c r="BX475" s="71"/>
      <c r="BY475" s="608"/>
      <c r="BZ475" s="70"/>
      <c r="CA475" s="767"/>
      <c r="CB475" s="796"/>
      <c r="CC475" s="767"/>
      <c r="CD475" s="796"/>
      <c r="CE475" s="767"/>
      <c r="CF475" s="780"/>
      <c r="CG475" s="612"/>
      <c r="CH475" s="780"/>
      <c r="CI475" s="612"/>
      <c r="CJ475" s="612"/>
      <c r="CK475" s="767"/>
      <c r="CL475" s="780"/>
      <c r="CM475" s="612"/>
      <c r="CN475" s="780"/>
      <c r="CO475" s="767"/>
      <c r="CP475" s="780"/>
      <c r="CQ475" s="770"/>
      <c r="CR475" s="780"/>
      <c r="CS475" s="612"/>
      <c r="CT475" s="780"/>
      <c r="CU475" s="612"/>
      <c r="CV475" s="780"/>
      <c r="CW475" s="612"/>
      <c r="CX475" s="780"/>
      <c r="CY475" s="767"/>
      <c r="CZ475" s="780"/>
      <c r="DA475" s="612"/>
      <c r="DB475" s="780"/>
      <c r="DC475" s="767"/>
      <c r="DD475" s="780"/>
      <c r="DE475" s="612"/>
      <c r="DF475" s="780"/>
      <c r="DG475" s="612"/>
      <c r="DH475" s="780"/>
      <c r="DI475" s="612"/>
      <c r="DJ475" s="780"/>
      <c r="DK475" s="612"/>
      <c r="DL475" s="780"/>
      <c r="DM475" s="612"/>
      <c r="DN475" s="780"/>
      <c r="DO475" s="612"/>
      <c r="DP475" s="780"/>
      <c r="DQ475" s="612"/>
      <c r="DR475" s="612"/>
      <c r="DS475" s="612"/>
      <c r="DT475" s="84"/>
      <c r="DU475" s="424"/>
      <c r="DV475" s="424"/>
      <c r="DW475" s="424"/>
      <c r="DX475" s="424"/>
      <c r="DY475" s="424"/>
      <c r="DZ475" s="971"/>
      <c r="EA475" s="972"/>
      <c r="EB475" s="611"/>
      <c r="EC475" s="424"/>
      <c r="ED475" s="424"/>
      <c r="EE475" s="424"/>
      <c r="EF475" s="424"/>
      <c r="EG475" s="424"/>
      <c r="EH475" s="424"/>
      <c r="EI475" s="424"/>
      <c r="EJ475" s="429">
        <f t="shared" si="4193"/>
        <v>0</v>
      </c>
      <c r="EK475" s="429">
        <f t="shared" si="4194"/>
        <v>0</v>
      </c>
      <c r="EL475" s="429">
        <f t="shared" si="4195"/>
        <v>0</v>
      </c>
      <c r="EM475" s="1058">
        <f t="shared" si="4196"/>
        <v>0</v>
      </c>
      <c r="EN475" s="1058">
        <f t="shared" si="4197"/>
        <v>0</v>
      </c>
      <c r="EO475" s="1058">
        <f t="shared" si="4198"/>
        <v>0</v>
      </c>
      <c r="EP475" s="1058">
        <f t="shared" si="4199"/>
        <v>0</v>
      </c>
      <c r="EQ475" s="1058">
        <f t="shared" si="4200"/>
        <v>0</v>
      </c>
      <c r="ER475" s="1058">
        <f t="shared" si="4201"/>
        <v>0</v>
      </c>
      <c r="ES475" s="1058">
        <f t="shared" si="4202"/>
        <v>0</v>
      </c>
      <c r="ET475" s="1058">
        <f t="shared" si="4203"/>
        <v>0</v>
      </c>
      <c r="EU475" s="1058">
        <f t="shared" si="4204"/>
        <v>0</v>
      </c>
      <c r="EV475" s="1058">
        <f t="shared" si="4205"/>
        <v>0</v>
      </c>
      <c r="EW475" s="1058">
        <f t="shared" si="4206"/>
        <v>0</v>
      </c>
      <c r="EX475" s="1058">
        <f t="shared" si="4207"/>
        <v>0</v>
      </c>
      <c r="EY475" s="1058">
        <f t="shared" si="4208"/>
        <v>0</v>
      </c>
      <c r="EZ475" s="1058">
        <f t="shared" si="4209"/>
        <v>0</v>
      </c>
      <c r="FA475" s="1058">
        <f t="shared" si="4210"/>
        <v>0</v>
      </c>
      <c r="FB475" s="1058">
        <f t="shared" si="4211"/>
        <v>0</v>
      </c>
      <c r="FC475" s="1058">
        <f t="shared" si="4212"/>
        <v>0</v>
      </c>
      <c r="FD475" s="1058">
        <f t="shared" si="4213"/>
        <v>0</v>
      </c>
      <c r="FE475" s="1058">
        <f t="shared" si="4214"/>
        <v>0</v>
      </c>
      <c r="FF475" s="1058">
        <f t="shared" si="4215"/>
        <v>0</v>
      </c>
      <c r="FG475" s="1058">
        <f t="shared" si="4216"/>
        <v>0</v>
      </c>
      <c r="FH475" s="1058">
        <f t="shared" si="4217"/>
        <v>0</v>
      </c>
      <c r="FI475" s="1058">
        <f t="shared" si="4218"/>
        <v>0</v>
      </c>
      <c r="FJ475" s="1058">
        <f t="shared" si="4219"/>
        <v>0</v>
      </c>
      <c r="FK475" s="1058">
        <f t="shared" si="4220"/>
        <v>0</v>
      </c>
      <c r="FL475" s="1058">
        <f t="shared" si="4221"/>
        <v>0</v>
      </c>
      <c r="FM475" s="1058">
        <f t="shared" si="4222"/>
        <v>0</v>
      </c>
      <c r="FN475" s="1058">
        <f t="shared" si="4223"/>
        <v>0</v>
      </c>
      <c r="FO475" s="1059">
        <f t="shared" si="4224"/>
        <v>0</v>
      </c>
      <c r="FP475" s="1058">
        <f t="shared" si="4225"/>
        <v>0</v>
      </c>
      <c r="FQ475" s="1058">
        <f t="shared" si="4226"/>
        <v>0</v>
      </c>
      <c r="FR475" s="1058">
        <f t="shared" si="4227"/>
        <v>0</v>
      </c>
      <c r="FS475" s="1058">
        <f t="shared" si="4228"/>
        <v>0</v>
      </c>
      <c r="FT475" s="1058">
        <f t="shared" si="4229"/>
        <v>0</v>
      </c>
      <c r="FU475" s="1058">
        <f t="shared" si="4230"/>
        <v>0</v>
      </c>
      <c r="FV475" s="1058">
        <f t="shared" si="4231"/>
        <v>0</v>
      </c>
      <c r="FW475" s="1058">
        <f t="shared" si="4232"/>
        <v>0</v>
      </c>
      <c r="FX475" s="1058">
        <f t="shared" si="4233"/>
        <v>0</v>
      </c>
      <c r="FY475" s="1058">
        <f t="shared" si="4234"/>
        <v>0</v>
      </c>
      <c r="FZ475" s="1058">
        <f t="shared" si="4235"/>
        <v>0</v>
      </c>
      <c r="GA475" s="1058">
        <f t="shared" si="4236"/>
        <v>0</v>
      </c>
      <c r="GB475" s="1058">
        <f t="shared" si="4237"/>
        <v>0</v>
      </c>
      <c r="GC475" s="1058">
        <f t="shared" si="4238"/>
        <v>0</v>
      </c>
      <c r="GE475" s="1058">
        <v>0</v>
      </c>
      <c r="GF475" s="1058">
        <v>0</v>
      </c>
      <c r="GG475" s="424"/>
      <c r="GH475" s="424"/>
      <c r="GI475" s="424"/>
      <c r="GJ475" s="424"/>
      <c r="GL475" s="559"/>
      <c r="GM475" s="559"/>
      <c r="GN475" s="9"/>
      <c r="GO475" s="17"/>
      <c r="GP475" s="17"/>
      <c r="GQ475" s="406"/>
      <c r="GR475" s="406"/>
    </row>
    <row r="476" spans="1:200" ht="24.95" customHeight="1" x14ac:dyDescent="0.45">
      <c r="A476" s="424"/>
      <c r="B476" s="957"/>
      <c r="C476" s="958"/>
      <c r="D476" s="867"/>
      <c r="E476" s="612"/>
      <c r="F476" s="612"/>
      <c r="G476" s="606"/>
      <c r="H476" s="606"/>
      <c r="I476" s="606"/>
      <c r="J476" s="747"/>
      <c r="K476" s="606"/>
      <c r="L476" s="71"/>
      <c r="M476" s="608"/>
      <c r="N476" s="70"/>
      <c r="O476" s="852"/>
      <c r="P476" s="866"/>
      <c r="Q476" s="852"/>
      <c r="R476" s="866"/>
      <c r="S476" s="852"/>
      <c r="T476" s="866"/>
      <c r="U476" s="867"/>
      <c r="V476" s="866"/>
      <c r="W476" s="867"/>
      <c r="X476" s="852"/>
      <c r="Y476" s="852"/>
      <c r="Z476" s="866"/>
      <c r="AA476" s="867"/>
      <c r="AB476" s="866"/>
      <c r="AC476" s="852"/>
      <c r="AD476" s="866"/>
      <c r="AE476" s="855"/>
      <c r="AF476" s="866"/>
      <c r="AG476" s="867"/>
      <c r="AH476" s="866"/>
      <c r="AI476" s="867"/>
      <c r="AJ476" s="866"/>
      <c r="AK476" s="867"/>
      <c r="AL476" s="866"/>
      <c r="AM476" s="852"/>
      <c r="AN476" s="866"/>
      <c r="AO476" s="867"/>
      <c r="AP476" s="866"/>
      <c r="AQ476" s="852"/>
      <c r="AR476" s="866"/>
      <c r="AS476" s="852"/>
      <c r="AT476" s="866"/>
      <c r="AU476" s="867"/>
      <c r="AV476" s="866"/>
      <c r="AW476" s="867"/>
      <c r="AX476" s="866"/>
      <c r="AY476" s="867"/>
      <c r="AZ476" s="866"/>
      <c r="BA476" s="867"/>
      <c r="BB476" s="866"/>
      <c r="BC476" s="867"/>
      <c r="BD476" s="866"/>
      <c r="BE476" s="867"/>
      <c r="BF476" s="867"/>
      <c r="BG476" s="867"/>
      <c r="BH476" s="84"/>
      <c r="BI476" s="424"/>
      <c r="BJ476" s="424"/>
      <c r="BK476" s="424"/>
      <c r="BL476" s="424"/>
      <c r="BM476" s="424"/>
      <c r="BN476" s="957"/>
      <c r="BO476" s="958"/>
      <c r="BP476" s="867"/>
      <c r="BQ476" s="612"/>
      <c r="BR476" s="612"/>
      <c r="BS476" s="606"/>
      <c r="BT476" s="606"/>
      <c r="BU476" s="606"/>
      <c r="BV476" s="747"/>
      <c r="BW476" s="749"/>
      <c r="BX476" s="71"/>
      <c r="BY476" s="608"/>
      <c r="BZ476" s="70"/>
      <c r="CA476" s="767"/>
      <c r="CB476" s="796"/>
      <c r="CC476" s="767"/>
      <c r="CD476" s="796"/>
      <c r="CE476" s="767"/>
      <c r="CF476" s="780"/>
      <c r="CG476" s="612"/>
      <c r="CH476" s="780"/>
      <c r="CI476" s="612"/>
      <c r="CJ476" s="612"/>
      <c r="CK476" s="767"/>
      <c r="CL476" s="780"/>
      <c r="CM476" s="612"/>
      <c r="CN476" s="780"/>
      <c r="CO476" s="767"/>
      <c r="CP476" s="780"/>
      <c r="CQ476" s="770"/>
      <c r="CR476" s="780"/>
      <c r="CS476" s="612"/>
      <c r="CT476" s="780"/>
      <c r="CU476" s="612"/>
      <c r="CV476" s="780"/>
      <c r="CW476" s="612"/>
      <c r="CX476" s="780"/>
      <c r="CY476" s="767"/>
      <c r="CZ476" s="780"/>
      <c r="DA476" s="612"/>
      <c r="DB476" s="780"/>
      <c r="DC476" s="767"/>
      <c r="DD476" s="780"/>
      <c r="DE476" s="612"/>
      <c r="DF476" s="780"/>
      <c r="DG476" s="612"/>
      <c r="DH476" s="780"/>
      <c r="DI476" s="612"/>
      <c r="DJ476" s="780"/>
      <c r="DK476" s="612"/>
      <c r="DL476" s="780"/>
      <c r="DM476" s="612"/>
      <c r="DN476" s="780"/>
      <c r="DO476" s="612"/>
      <c r="DP476" s="780"/>
      <c r="DQ476" s="612"/>
      <c r="DR476" s="612"/>
      <c r="DS476" s="612"/>
      <c r="DT476" s="84"/>
      <c r="DU476" s="424"/>
      <c r="DV476" s="424"/>
      <c r="DW476" s="424"/>
      <c r="DX476" s="424"/>
      <c r="DY476" s="424"/>
      <c r="DZ476" s="971"/>
      <c r="EA476" s="972"/>
      <c r="EB476" s="611"/>
      <c r="EC476" s="424"/>
      <c r="ED476" s="424"/>
      <c r="EE476" s="424"/>
      <c r="EF476" s="424"/>
      <c r="EG476" s="424"/>
      <c r="EH476" s="424"/>
      <c r="EI476" s="424"/>
      <c r="EJ476" s="429">
        <f t="shared" si="4193"/>
        <v>0</v>
      </c>
      <c r="EK476" s="429">
        <f t="shared" si="4194"/>
        <v>0</v>
      </c>
      <c r="EL476" s="429">
        <f t="shared" si="4195"/>
        <v>0</v>
      </c>
      <c r="EM476" s="1058">
        <f t="shared" si="4196"/>
        <v>0</v>
      </c>
      <c r="EN476" s="1058">
        <f t="shared" si="4197"/>
        <v>0</v>
      </c>
      <c r="EO476" s="1058">
        <f t="shared" si="4198"/>
        <v>0</v>
      </c>
      <c r="EP476" s="1058">
        <f t="shared" si="4199"/>
        <v>0</v>
      </c>
      <c r="EQ476" s="1058">
        <f t="shared" si="4200"/>
        <v>0</v>
      </c>
      <c r="ER476" s="1058">
        <f t="shared" si="4201"/>
        <v>0</v>
      </c>
      <c r="ES476" s="1058">
        <f t="shared" si="4202"/>
        <v>0</v>
      </c>
      <c r="ET476" s="1058">
        <f t="shared" si="4203"/>
        <v>0</v>
      </c>
      <c r="EU476" s="1058">
        <f t="shared" si="4204"/>
        <v>0</v>
      </c>
      <c r="EV476" s="1058">
        <f t="shared" si="4205"/>
        <v>0</v>
      </c>
      <c r="EW476" s="1058">
        <f t="shared" si="4206"/>
        <v>0</v>
      </c>
      <c r="EX476" s="1058">
        <f t="shared" si="4207"/>
        <v>0</v>
      </c>
      <c r="EY476" s="1058">
        <f t="shared" si="4208"/>
        <v>0</v>
      </c>
      <c r="EZ476" s="1058">
        <f t="shared" si="4209"/>
        <v>0</v>
      </c>
      <c r="FA476" s="1058">
        <f t="shared" si="4210"/>
        <v>0</v>
      </c>
      <c r="FB476" s="1058">
        <f t="shared" si="4211"/>
        <v>0</v>
      </c>
      <c r="FC476" s="1058">
        <f t="shared" si="4212"/>
        <v>0</v>
      </c>
      <c r="FD476" s="1058">
        <f t="shared" si="4213"/>
        <v>0</v>
      </c>
      <c r="FE476" s="1058">
        <f t="shared" si="4214"/>
        <v>0</v>
      </c>
      <c r="FF476" s="1058">
        <f t="shared" si="4215"/>
        <v>0</v>
      </c>
      <c r="FG476" s="1058">
        <f t="shared" si="4216"/>
        <v>0</v>
      </c>
      <c r="FH476" s="1058">
        <f t="shared" si="4217"/>
        <v>0</v>
      </c>
      <c r="FI476" s="1058">
        <f t="shared" si="4218"/>
        <v>0</v>
      </c>
      <c r="FJ476" s="1058">
        <f t="shared" si="4219"/>
        <v>0</v>
      </c>
      <c r="FK476" s="1058">
        <f t="shared" si="4220"/>
        <v>0</v>
      </c>
      <c r="FL476" s="1058">
        <f t="shared" si="4221"/>
        <v>0</v>
      </c>
      <c r="FM476" s="1058">
        <f t="shared" si="4222"/>
        <v>0</v>
      </c>
      <c r="FN476" s="1058">
        <f t="shared" si="4223"/>
        <v>0</v>
      </c>
      <c r="FO476" s="1059">
        <f t="shared" si="4224"/>
        <v>0</v>
      </c>
      <c r="FP476" s="1058">
        <f t="shared" si="4225"/>
        <v>0</v>
      </c>
      <c r="FQ476" s="1058">
        <f t="shared" si="4226"/>
        <v>0</v>
      </c>
      <c r="FR476" s="1058">
        <f t="shared" si="4227"/>
        <v>0</v>
      </c>
      <c r="FS476" s="1058">
        <f t="shared" si="4228"/>
        <v>0</v>
      </c>
      <c r="FT476" s="1058">
        <f t="shared" si="4229"/>
        <v>0</v>
      </c>
      <c r="FU476" s="1058">
        <f t="shared" si="4230"/>
        <v>0</v>
      </c>
      <c r="FV476" s="1058">
        <f t="shared" si="4231"/>
        <v>0</v>
      </c>
      <c r="FW476" s="1058">
        <f t="shared" si="4232"/>
        <v>0</v>
      </c>
      <c r="FX476" s="1058">
        <f t="shared" si="4233"/>
        <v>0</v>
      </c>
      <c r="FY476" s="1058">
        <f t="shared" si="4234"/>
        <v>0</v>
      </c>
      <c r="FZ476" s="1058">
        <f t="shared" si="4235"/>
        <v>0</v>
      </c>
      <c r="GA476" s="1058">
        <f t="shared" si="4236"/>
        <v>0</v>
      </c>
      <c r="GB476" s="1058">
        <f t="shared" si="4237"/>
        <v>0</v>
      </c>
      <c r="GC476" s="1058">
        <f t="shared" si="4238"/>
        <v>0</v>
      </c>
      <c r="GE476" s="1058">
        <v>0</v>
      </c>
      <c r="GF476" s="1058">
        <v>0</v>
      </c>
      <c r="GG476" s="424"/>
      <c r="GH476" s="424"/>
      <c r="GI476" s="424"/>
      <c r="GJ476" s="424"/>
      <c r="GL476" s="559"/>
      <c r="GM476" s="559"/>
      <c r="GN476" s="9"/>
      <c r="GO476" s="17"/>
      <c r="GP476" s="17"/>
      <c r="GQ476" s="406"/>
      <c r="GR476" s="406"/>
    </row>
    <row r="477" spans="1:200" ht="24.95" customHeight="1" x14ac:dyDescent="0.45">
      <c r="A477" s="424"/>
      <c r="B477" s="957"/>
      <c r="C477" s="958"/>
      <c r="D477" s="867"/>
      <c r="E477" s="612"/>
      <c r="F477" s="612"/>
      <c r="G477" s="606"/>
      <c r="H477" s="606"/>
      <c r="I477" s="606"/>
      <c r="J477" s="747"/>
      <c r="K477" s="606"/>
      <c r="L477" s="71"/>
      <c r="M477" s="608"/>
      <c r="N477" s="70"/>
      <c r="O477" s="852"/>
      <c r="P477" s="866"/>
      <c r="Q477" s="852"/>
      <c r="R477" s="866"/>
      <c r="S477" s="852"/>
      <c r="T477" s="866"/>
      <c r="U477" s="867"/>
      <c r="V477" s="866"/>
      <c r="W477" s="867"/>
      <c r="X477" s="852"/>
      <c r="Y477" s="852"/>
      <c r="Z477" s="866"/>
      <c r="AA477" s="867"/>
      <c r="AB477" s="866"/>
      <c r="AC477" s="852"/>
      <c r="AD477" s="866"/>
      <c r="AE477" s="855"/>
      <c r="AF477" s="866"/>
      <c r="AG477" s="867"/>
      <c r="AH477" s="866"/>
      <c r="AI477" s="867"/>
      <c r="AJ477" s="866"/>
      <c r="AK477" s="867"/>
      <c r="AL477" s="866"/>
      <c r="AM477" s="852"/>
      <c r="AN477" s="866"/>
      <c r="AO477" s="867"/>
      <c r="AP477" s="866"/>
      <c r="AQ477" s="852"/>
      <c r="AR477" s="866"/>
      <c r="AS477" s="852"/>
      <c r="AT477" s="866"/>
      <c r="AU477" s="867"/>
      <c r="AV477" s="866"/>
      <c r="AW477" s="867"/>
      <c r="AX477" s="866"/>
      <c r="AY477" s="867"/>
      <c r="AZ477" s="866"/>
      <c r="BA477" s="867"/>
      <c r="BB477" s="866"/>
      <c r="BC477" s="867"/>
      <c r="BD477" s="866"/>
      <c r="BE477" s="867"/>
      <c r="BF477" s="867"/>
      <c r="BG477" s="867"/>
      <c r="BH477" s="84"/>
      <c r="BI477" s="424"/>
      <c r="BJ477" s="424"/>
      <c r="BK477" s="424"/>
      <c r="BL477" s="424"/>
      <c r="BM477" s="424"/>
      <c r="BN477" s="957"/>
      <c r="BO477" s="958"/>
      <c r="BP477" s="867"/>
      <c r="BQ477" s="612"/>
      <c r="BR477" s="612"/>
      <c r="BS477" s="606"/>
      <c r="BT477" s="606"/>
      <c r="BU477" s="606"/>
      <c r="BV477" s="747"/>
      <c r="BW477" s="749"/>
      <c r="BX477" s="71"/>
      <c r="BY477" s="608"/>
      <c r="BZ477" s="70"/>
      <c r="CA477" s="767"/>
      <c r="CB477" s="796"/>
      <c r="CC477" s="767"/>
      <c r="CD477" s="796"/>
      <c r="CE477" s="767"/>
      <c r="CF477" s="780"/>
      <c r="CG477" s="612"/>
      <c r="CH477" s="780"/>
      <c r="CI477" s="612"/>
      <c r="CJ477" s="612"/>
      <c r="CK477" s="767"/>
      <c r="CL477" s="780"/>
      <c r="CM477" s="612"/>
      <c r="CN477" s="780"/>
      <c r="CO477" s="767"/>
      <c r="CP477" s="780"/>
      <c r="CQ477" s="770"/>
      <c r="CR477" s="780"/>
      <c r="CS477" s="612"/>
      <c r="CT477" s="780"/>
      <c r="CU477" s="612"/>
      <c r="CV477" s="780"/>
      <c r="CW477" s="612"/>
      <c r="CX477" s="780"/>
      <c r="CY477" s="767"/>
      <c r="CZ477" s="780"/>
      <c r="DA477" s="612"/>
      <c r="DB477" s="780"/>
      <c r="DC477" s="767"/>
      <c r="DD477" s="780"/>
      <c r="DE477" s="612"/>
      <c r="DF477" s="780"/>
      <c r="DG477" s="612"/>
      <c r="DH477" s="780"/>
      <c r="DI477" s="612"/>
      <c r="DJ477" s="780"/>
      <c r="DK477" s="612"/>
      <c r="DL477" s="780"/>
      <c r="DM477" s="612"/>
      <c r="DN477" s="780"/>
      <c r="DO477" s="612"/>
      <c r="DP477" s="780"/>
      <c r="DQ477" s="612"/>
      <c r="DR477" s="612"/>
      <c r="DS477" s="612"/>
      <c r="DT477" s="84"/>
      <c r="DU477" s="424"/>
      <c r="DV477" s="424"/>
      <c r="DW477" s="424"/>
      <c r="DX477" s="424"/>
      <c r="DY477" s="424"/>
      <c r="DZ477" s="971"/>
      <c r="EA477" s="972"/>
      <c r="EB477" s="611"/>
      <c r="EC477" s="424"/>
      <c r="ED477" s="424"/>
      <c r="EE477" s="424"/>
      <c r="EF477" s="424"/>
      <c r="EG477" s="424"/>
      <c r="EH477" s="424"/>
      <c r="EI477" s="424"/>
      <c r="EJ477" s="429">
        <f t="shared" si="4193"/>
        <v>0</v>
      </c>
      <c r="EK477" s="429">
        <f t="shared" si="4194"/>
        <v>0</v>
      </c>
      <c r="EL477" s="429">
        <f t="shared" si="4195"/>
        <v>0</v>
      </c>
      <c r="EM477" s="1058">
        <f t="shared" si="4196"/>
        <v>0</v>
      </c>
      <c r="EN477" s="1058">
        <f t="shared" si="4197"/>
        <v>0</v>
      </c>
      <c r="EO477" s="1058">
        <f t="shared" si="4198"/>
        <v>0</v>
      </c>
      <c r="EP477" s="1058">
        <f t="shared" si="4199"/>
        <v>0</v>
      </c>
      <c r="EQ477" s="1058">
        <f t="shared" si="4200"/>
        <v>0</v>
      </c>
      <c r="ER477" s="1058">
        <f t="shared" si="4201"/>
        <v>0</v>
      </c>
      <c r="ES477" s="1058">
        <f t="shared" si="4202"/>
        <v>0</v>
      </c>
      <c r="ET477" s="1058">
        <f t="shared" si="4203"/>
        <v>0</v>
      </c>
      <c r="EU477" s="1058">
        <f t="shared" si="4204"/>
        <v>0</v>
      </c>
      <c r="EV477" s="1058">
        <f t="shared" si="4205"/>
        <v>0</v>
      </c>
      <c r="EW477" s="1058">
        <f t="shared" si="4206"/>
        <v>0</v>
      </c>
      <c r="EX477" s="1058">
        <f t="shared" si="4207"/>
        <v>0</v>
      </c>
      <c r="EY477" s="1058">
        <f t="shared" si="4208"/>
        <v>0</v>
      </c>
      <c r="EZ477" s="1058">
        <f t="shared" si="4209"/>
        <v>0</v>
      </c>
      <c r="FA477" s="1058">
        <f t="shared" si="4210"/>
        <v>0</v>
      </c>
      <c r="FB477" s="1058">
        <f t="shared" si="4211"/>
        <v>0</v>
      </c>
      <c r="FC477" s="1058">
        <f t="shared" si="4212"/>
        <v>0</v>
      </c>
      <c r="FD477" s="1058">
        <f t="shared" si="4213"/>
        <v>0</v>
      </c>
      <c r="FE477" s="1058">
        <f t="shared" si="4214"/>
        <v>0</v>
      </c>
      <c r="FF477" s="1058">
        <f t="shared" si="4215"/>
        <v>0</v>
      </c>
      <c r="FG477" s="1058">
        <f t="shared" si="4216"/>
        <v>0</v>
      </c>
      <c r="FH477" s="1058">
        <f t="shared" si="4217"/>
        <v>0</v>
      </c>
      <c r="FI477" s="1058">
        <f t="shared" si="4218"/>
        <v>0</v>
      </c>
      <c r="FJ477" s="1058">
        <f t="shared" si="4219"/>
        <v>0</v>
      </c>
      <c r="FK477" s="1058">
        <f t="shared" si="4220"/>
        <v>0</v>
      </c>
      <c r="FL477" s="1058">
        <f t="shared" si="4221"/>
        <v>0</v>
      </c>
      <c r="FM477" s="1058">
        <f t="shared" si="4222"/>
        <v>0</v>
      </c>
      <c r="FN477" s="1058">
        <f t="shared" si="4223"/>
        <v>0</v>
      </c>
      <c r="FO477" s="1059">
        <f t="shared" si="4224"/>
        <v>0</v>
      </c>
      <c r="FP477" s="1058">
        <f t="shared" si="4225"/>
        <v>0</v>
      </c>
      <c r="FQ477" s="1058">
        <f t="shared" si="4226"/>
        <v>0</v>
      </c>
      <c r="FR477" s="1058">
        <f t="shared" si="4227"/>
        <v>0</v>
      </c>
      <c r="FS477" s="1058">
        <f t="shared" si="4228"/>
        <v>0</v>
      </c>
      <c r="FT477" s="1058">
        <f t="shared" si="4229"/>
        <v>0</v>
      </c>
      <c r="FU477" s="1058">
        <f t="shared" si="4230"/>
        <v>0</v>
      </c>
      <c r="FV477" s="1058">
        <f t="shared" si="4231"/>
        <v>0</v>
      </c>
      <c r="FW477" s="1058">
        <f t="shared" si="4232"/>
        <v>0</v>
      </c>
      <c r="FX477" s="1058">
        <f t="shared" si="4233"/>
        <v>0</v>
      </c>
      <c r="FY477" s="1058">
        <f t="shared" si="4234"/>
        <v>0</v>
      </c>
      <c r="FZ477" s="1058">
        <f t="shared" si="4235"/>
        <v>0</v>
      </c>
      <c r="GA477" s="1058">
        <f t="shared" si="4236"/>
        <v>0</v>
      </c>
      <c r="GB477" s="1058">
        <f t="shared" si="4237"/>
        <v>0</v>
      </c>
      <c r="GC477" s="1058">
        <f t="shared" si="4238"/>
        <v>0</v>
      </c>
      <c r="GE477" s="1058">
        <v>0</v>
      </c>
      <c r="GF477" s="1058">
        <v>0</v>
      </c>
      <c r="GG477" s="424"/>
      <c r="GH477" s="424"/>
      <c r="GI477" s="424"/>
      <c r="GJ477" s="424"/>
      <c r="GL477" s="559"/>
      <c r="GM477" s="559"/>
      <c r="GN477" s="9"/>
      <c r="GO477" s="17"/>
      <c r="GP477" s="17"/>
      <c r="GQ477" s="406"/>
      <c r="GR477" s="406"/>
    </row>
    <row r="478" spans="1:200" ht="24.95" customHeight="1" x14ac:dyDescent="0.45">
      <c r="A478" s="424"/>
      <c r="B478" s="957"/>
      <c r="C478" s="958"/>
      <c r="D478" s="867"/>
      <c r="E478" s="612"/>
      <c r="F478" s="612"/>
      <c r="G478" s="606"/>
      <c r="H478" s="606"/>
      <c r="I478" s="606"/>
      <c r="J478" s="747"/>
      <c r="K478" s="606"/>
      <c r="L478" s="71"/>
      <c r="M478" s="608"/>
      <c r="N478" s="70"/>
      <c r="O478" s="852"/>
      <c r="P478" s="866"/>
      <c r="Q478" s="852"/>
      <c r="R478" s="866"/>
      <c r="S478" s="852"/>
      <c r="T478" s="866"/>
      <c r="U478" s="867"/>
      <c r="V478" s="866"/>
      <c r="W478" s="867"/>
      <c r="X478" s="852"/>
      <c r="Y478" s="852"/>
      <c r="Z478" s="866"/>
      <c r="AA478" s="867"/>
      <c r="AB478" s="866"/>
      <c r="AC478" s="852"/>
      <c r="AD478" s="866"/>
      <c r="AE478" s="855"/>
      <c r="AF478" s="866"/>
      <c r="AG478" s="867"/>
      <c r="AH478" s="866"/>
      <c r="AI478" s="867"/>
      <c r="AJ478" s="866"/>
      <c r="AK478" s="867"/>
      <c r="AL478" s="866"/>
      <c r="AM478" s="852"/>
      <c r="AN478" s="866"/>
      <c r="AO478" s="867"/>
      <c r="AP478" s="866"/>
      <c r="AQ478" s="852"/>
      <c r="AR478" s="866"/>
      <c r="AS478" s="852"/>
      <c r="AT478" s="866"/>
      <c r="AU478" s="867"/>
      <c r="AV478" s="866"/>
      <c r="AW478" s="867"/>
      <c r="AX478" s="866"/>
      <c r="AY478" s="867"/>
      <c r="AZ478" s="866"/>
      <c r="BA478" s="867"/>
      <c r="BB478" s="866"/>
      <c r="BC478" s="867"/>
      <c r="BD478" s="866"/>
      <c r="BE478" s="867"/>
      <c r="BF478" s="867"/>
      <c r="BG478" s="867"/>
      <c r="BH478" s="84"/>
      <c r="BI478" s="424"/>
      <c r="BJ478" s="424"/>
      <c r="BK478" s="424"/>
      <c r="BL478" s="424"/>
      <c r="BM478" s="424"/>
      <c r="BN478" s="957"/>
      <c r="BO478" s="958"/>
      <c r="BP478" s="867"/>
      <c r="BQ478" s="612"/>
      <c r="BR478" s="612"/>
      <c r="BS478" s="606"/>
      <c r="BT478" s="606"/>
      <c r="BU478" s="606"/>
      <c r="BV478" s="747"/>
      <c r="BW478" s="749"/>
      <c r="BX478" s="71"/>
      <c r="BY478" s="608"/>
      <c r="BZ478" s="70"/>
      <c r="CA478" s="767"/>
      <c r="CB478" s="796"/>
      <c r="CC478" s="767"/>
      <c r="CD478" s="796"/>
      <c r="CE478" s="767"/>
      <c r="CF478" s="780"/>
      <c r="CG478" s="612"/>
      <c r="CH478" s="780"/>
      <c r="CI478" s="612"/>
      <c r="CJ478" s="612"/>
      <c r="CK478" s="767"/>
      <c r="CL478" s="780"/>
      <c r="CM478" s="612"/>
      <c r="CN478" s="780"/>
      <c r="CO478" s="767"/>
      <c r="CP478" s="780"/>
      <c r="CQ478" s="770"/>
      <c r="CR478" s="780"/>
      <c r="CS478" s="612"/>
      <c r="CT478" s="780"/>
      <c r="CU478" s="612"/>
      <c r="CV478" s="780"/>
      <c r="CW478" s="612"/>
      <c r="CX478" s="780"/>
      <c r="CY478" s="767"/>
      <c r="CZ478" s="780"/>
      <c r="DA478" s="612"/>
      <c r="DB478" s="780"/>
      <c r="DC478" s="767"/>
      <c r="DD478" s="780"/>
      <c r="DE478" s="612"/>
      <c r="DF478" s="780"/>
      <c r="DG478" s="612"/>
      <c r="DH478" s="780"/>
      <c r="DI478" s="612"/>
      <c r="DJ478" s="780"/>
      <c r="DK478" s="612"/>
      <c r="DL478" s="780"/>
      <c r="DM478" s="612"/>
      <c r="DN478" s="780"/>
      <c r="DO478" s="612"/>
      <c r="DP478" s="780"/>
      <c r="DQ478" s="612"/>
      <c r="DR478" s="612"/>
      <c r="DS478" s="612"/>
      <c r="DT478" s="84"/>
      <c r="DU478" s="424"/>
      <c r="DV478" s="424"/>
      <c r="DW478" s="424"/>
      <c r="DX478" s="424"/>
      <c r="DY478" s="424"/>
      <c r="DZ478" s="971"/>
      <c r="EA478" s="972"/>
      <c r="EB478" s="611"/>
      <c r="EC478" s="424"/>
      <c r="ED478" s="424"/>
      <c r="EE478" s="424"/>
      <c r="EF478" s="424"/>
      <c r="EG478" s="424"/>
      <c r="EH478" s="424"/>
      <c r="EI478" s="424"/>
      <c r="EJ478" s="429">
        <f t="shared" si="4193"/>
        <v>0</v>
      </c>
      <c r="EK478" s="429">
        <f t="shared" si="4194"/>
        <v>0</v>
      </c>
      <c r="EL478" s="429">
        <f t="shared" si="4195"/>
        <v>0</v>
      </c>
      <c r="EM478" s="1058">
        <f t="shared" si="4196"/>
        <v>0</v>
      </c>
      <c r="EN478" s="1058">
        <f t="shared" si="4197"/>
        <v>0</v>
      </c>
      <c r="EO478" s="1058">
        <f t="shared" si="4198"/>
        <v>0</v>
      </c>
      <c r="EP478" s="1058">
        <f t="shared" si="4199"/>
        <v>0</v>
      </c>
      <c r="EQ478" s="1058">
        <f t="shared" si="4200"/>
        <v>0</v>
      </c>
      <c r="ER478" s="1058">
        <f t="shared" si="4201"/>
        <v>0</v>
      </c>
      <c r="ES478" s="1058">
        <f t="shared" si="4202"/>
        <v>0</v>
      </c>
      <c r="ET478" s="1058">
        <f t="shared" si="4203"/>
        <v>0</v>
      </c>
      <c r="EU478" s="1058">
        <f t="shared" si="4204"/>
        <v>0</v>
      </c>
      <c r="EV478" s="1058">
        <f t="shared" si="4205"/>
        <v>0</v>
      </c>
      <c r="EW478" s="1058">
        <f t="shared" si="4206"/>
        <v>0</v>
      </c>
      <c r="EX478" s="1058">
        <f t="shared" si="4207"/>
        <v>0</v>
      </c>
      <c r="EY478" s="1058">
        <f t="shared" si="4208"/>
        <v>0</v>
      </c>
      <c r="EZ478" s="1058">
        <f t="shared" si="4209"/>
        <v>0</v>
      </c>
      <c r="FA478" s="1058">
        <f t="shared" si="4210"/>
        <v>0</v>
      </c>
      <c r="FB478" s="1058">
        <f t="shared" si="4211"/>
        <v>0</v>
      </c>
      <c r="FC478" s="1058">
        <f t="shared" si="4212"/>
        <v>0</v>
      </c>
      <c r="FD478" s="1058">
        <f t="shared" si="4213"/>
        <v>0</v>
      </c>
      <c r="FE478" s="1058">
        <f t="shared" si="4214"/>
        <v>0</v>
      </c>
      <c r="FF478" s="1058">
        <f t="shared" si="4215"/>
        <v>0</v>
      </c>
      <c r="FG478" s="1058">
        <f t="shared" si="4216"/>
        <v>0</v>
      </c>
      <c r="FH478" s="1058">
        <f t="shared" si="4217"/>
        <v>0</v>
      </c>
      <c r="FI478" s="1058">
        <f t="shared" si="4218"/>
        <v>0</v>
      </c>
      <c r="FJ478" s="1058">
        <f t="shared" si="4219"/>
        <v>0</v>
      </c>
      <c r="FK478" s="1058">
        <f t="shared" si="4220"/>
        <v>0</v>
      </c>
      <c r="FL478" s="1058">
        <f t="shared" si="4221"/>
        <v>0</v>
      </c>
      <c r="FM478" s="1058">
        <f t="shared" si="4222"/>
        <v>0</v>
      </c>
      <c r="FN478" s="1058">
        <f t="shared" si="4223"/>
        <v>0</v>
      </c>
      <c r="FO478" s="1059">
        <f t="shared" si="4224"/>
        <v>0</v>
      </c>
      <c r="FP478" s="1058">
        <f t="shared" si="4225"/>
        <v>0</v>
      </c>
      <c r="FQ478" s="1058">
        <f t="shared" si="4226"/>
        <v>0</v>
      </c>
      <c r="FR478" s="1058">
        <f t="shared" si="4227"/>
        <v>0</v>
      </c>
      <c r="FS478" s="1058">
        <f t="shared" si="4228"/>
        <v>0</v>
      </c>
      <c r="FT478" s="1058">
        <f t="shared" si="4229"/>
        <v>0</v>
      </c>
      <c r="FU478" s="1058">
        <f t="shared" si="4230"/>
        <v>0</v>
      </c>
      <c r="FV478" s="1058">
        <f t="shared" si="4231"/>
        <v>0</v>
      </c>
      <c r="FW478" s="1058">
        <f t="shared" si="4232"/>
        <v>0</v>
      </c>
      <c r="FX478" s="1058">
        <f t="shared" si="4233"/>
        <v>0</v>
      </c>
      <c r="FY478" s="1058">
        <f t="shared" si="4234"/>
        <v>0</v>
      </c>
      <c r="FZ478" s="1058">
        <f t="shared" si="4235"/>
        <v>0</v>
      </c>
      <c r="GA478" s="1058">
        <f t="shared" si="4236"/>
        <v>0</v>
      </c>
      <c r="GB478" s="1058">
        <f t="shared" si="4237"/>
        <v>0</v>
      </c>
      <c r="GC478" s="1058">
        <f t="shared" si="4238"/>
        <v>0</v>
      </c>
      <c r="GE478" s="1058">
        <v>0</v>
      </c>
      <c r="GF478" s="1058">
        <v>0</v>
      </c>
      <c r="GG478" s="424"/>
      <c r="GH478" s="424"/>
      <c r="GI478" s="424"/>
      <c r="GJ478" s="424"/>
      <c r="GL478" s="559"/>
      <c r="GM478" s="559"/>
      <c r="GN478" s="9"/>
      <c r="GO478" s="17"/>
      <c r="GP478" s="17"/>
      <c r="GQ478" s="406"/>
      <c r="GR478" s="406"/>
    </row>
    <row r="479" spans="1:200" ht="24.95" customHeight="1" x14ac:dyDescent="0.45">
      <c r="A479" s="424"/>
      <c r="B479" s="957"/>
      <c r="C479" s="958"/>
      <c r="D479" s="867"/>
      <c r="E479" s="612"/>
      <c r="F479" s="612"/>
      <c r="G479" s="606"/>
      <c r="H479" s="606"/>
      <c r="I479" s="606"/>
      <c r="J479" s="747"/>
      <c r="K479" s="606"/>
      <c r="L479" s="71"/>
      <c r="M479" s="608"/>
      <c r="N479" s="70"/>
      <c r="O479" s="852"/>
      <c r="P479" s="866"/>
      <c r="Q479" s="852"/>
      <c r="R479" s="866"/>
      <c r="S479" s="852"/>
      <c r="T479" s="866"/>
      <c r="U479" s="867"/>
      <c r="V479" s="866"/>
      <c r="W479" s="867"/>
      <c r="X479" s="852"/>
      <c r="Y479" s="852"/>
      <c r="Z479" s="866"/>
      <c r="AA479" s="867"/>
      <c r="AB479" s="866"/>
      <c r="AC479" s="852"/>
      <c r="AD479" s="866"/>
      <c r="AE479" s="855"/>
      <c r="AF479" s="866"/>
      <c r="AG479" s="867"/>
      <c r="AH479" s="866"/>
      <c r="AI479" s="867"/>
      <c r="AJ479" s="866"/>
      <c r="AK479" s="867"/>
      <c r="AL479" s="866"/>
      <c r="AM479" s="852"/>
      <c r="AN479" s="866"/>
      <c r="AO479" s="867"/>
      <c r="AP479" s="866"/>
      <c r="AQ479" s="852"/>
      <c r="AR479" s="866"/>
      <c r="AS479" s="852"/>
      <c r="AT479" s="866"/>
      <c r="AU479" s="867"/>
      <c r="AV479" s="866"/>
      <c r="AW479" s="867"/>
      <c r="AX479" s="866"/>
      <c r="AY479" s="867"/>
      <c r="AZ479" s="866"/>
      <c r="BA479" s="867"/>
      <c r="BB479" s="866"/>
      <c r="BC479" s="867"/>
      <c r="BD479" s="866"/>
      <c r="BE479" s="867"/>
      <c r="BF479" s="867"/>
      <c r="BG479" s="867"/>
      <c r="BH479" s="84"/>
      <c r="BI479" s="424"/>
      <c r="BJ479" s="424"/>
      <c r="BK479" s="424"/>
      <c r="BL479" s="424"/>
      <c r="BM479" s="424"/>
      <c r="BN479" s="957"/>
      <c r="BO479" s="958"/>
      <c r="BP479" s="867"/>
      <c r="BQ479" s="612"/>
      <c r="BR479" s="612"/>
      <c r="BS479" s="606"/>
      <c r="BT479" s="606"/>
      <c r="BU479" s="606"/>
      <c r="BV479" s="747"/>
      <c r="BW479" s="749"/>
      <c r="BX479" s="71"/>
      <c r="BY479" s="608"/>
      <c r="BZ479" s="70"/>
      <c r="CA479" s="767"/>
      <c r="CB479" s="796"/>
      <c r="CC479" s="767"/>
      <c r="CD479" s="796"/>
      <c r="CE479" s="767"/>
      <c r="CF479" s="780"/>
      <c r="CG479" s="612"/>
      <c r="CH479" s="780"/>
      <c r="CI479" s="612"/>
      <c r="CJ479" s="612"/>
      <c r="CK479" s="767"/>
      <c r="CL479" s="780"/>
      <c r="CM479" s="612"/>
      <c r="CN479" s="780"/>
      <c r="CO479" s="767"/>
      <c r="CP479" s="780"/>
      <c r="CQ479" s="770"/>
      <c r="CR479" s="780"/>
      <c r="CS479" s="612"/>
      <c r="CT479" s="780"/>
      <c r="CU479" s="612"/>
      <c r="CV479" s="780"/>
      <c r="CW479" s="612"/>
      <c r="CX479" s="780"/>
      <c r="CY479" s="767"/>
      <c r="CZ479" s="780"/>
      <c r="DA479" s="612"/>
      <c r="DB479" s="780"/>
      <c r="DC479" s="767"/>
      <c r="DD479" s="780"/>
      <c r="DE479" s="612"/>
      <c r="DF479" s="780"/>
      <c r="DG479" s="612"/>
      <c r="DH479" s="780"/>
      <c r="DI479" s="612"/>
      <c r="DJ479" s="780"/>
      <c r="DK479" s="612"/>
      <c r="DL479" s="780"/>
      <c r="DM479" s="612"/>
      <c r="DN479" s="780"/>
      <c r="DO479" s="612"/>
      <c r="DP479" s="780"/>
      <c r="DQ479" s="612"/>
      <c r="DR479" s="612"/>
      <c r="DS479" s="612"/>
      <c r="DT479" s="84"/>
      <c r="DU479" s="424"/>
      <c r="DV479" s="424"/>
      <c r="DW479" s="424"/>
      <c r="DX479" s="424"/>
      <c r="DY479" s="424"/>
      <c r="DZ479" s="971"/>
      <c r="EA479" s="972"/>
      <c r="EB479" s="611"/>
      <c r="EC479" s="424"/>
      <c r="ED479" s="424"/>
      <c r="EE479" s="424"/>
      <c r="EF479" s="424"/>
      <c r="EG479" s="424"/>
      <c r="EH479" s="424"/>
      <c r="EI479" s="424"/>
      <c r="EJ479" s="429">
        <f t="shared" si="4193"/>
        <v>0</v>
      </c>
      <c r="EK479" s="429">
        <f t="shared" si="4194"/>
        <v>0</v>
      </c>
      <c r="EL479" s="429">
        <f t="shared" si="4195"/>
        <v>0</v>
      </c>
      <c r="EM479" s="1058">
        <f t="shared" si="4196"/>
        <v>0</v>
      </c>
      <c r="EN479" s="1058">
        <f t="shared" si="4197"/>
        <v>0</v>
      </c>
      <c r="EO479" s="1058">
        <f t="shared" si="4198"/>
        <v>0</v>
      </c>
      <c r="EP479" s="1058">
        <f t="shared" si="4199"/>
        <v>0</v>
      </c>
      <c r="EQ479" s="1058">
        <f t="shared" si="4200"/>
        <v>0</v>
      </c>
      <c r="ER479" s="1058">
        <f t="shared" si="4201"/>
        <v>0</v>
      </c>
      <c r="ES479" s="1058">
        <f t="shared" si="4202"/>
        <v>0</v>
      </c>
      <c r="ET479" s="1058">
        <f t="shared" si="4203"/>
        <v>0</v>
      </c>
      <c r="EU479" s="1058">
        <f t="shared" si="4204"/>
        <v>0</v>
      </c>
      <c r="EV479" s="1058">
        <f t="shared" si="4205"/>
        <v>0</v>
      </c>
      <c r="EW479" s="1058">
        <f t="shared" si="4206"/>
        <v>0</v>
      </c>
      <c r="EX479" s="1058">
        <f t="shared" si="4207"/>
        <v>0</v>
      </c>
      <c r="EY479" s="1058">
        <f t="shared" si="4208"/>
        <v>0</v>
      </c>
      <c r="EZ479" s="1058">
        <f t="shared" si="4209"/>
        <v>0</v>
      </c>
      <c r="FA479" s="1058">
        <f t="shared" si="4210"/>
        <v>0</v>
      </c>
      <c r="FB479" s="1058">
        <f t="shared" si="4211"/>
        <v>0</v>
      </c>
      <c r="FC479" s="1058">
        <f t="shared" si="4212"/>
        <v>0</v>
      </c>
      <c r="FD479" s="1058">
        <f t="shared" si="4213"/>
        <v>0</v>
      </c>
      <c r="FE479" s="1058">
        <f t="shared" si="4214"/>
        <v>0</v>
      </c>
      <c r="FF479" s="1058">
        <f t="shared" si="4215"/>
        <v>0</v>
      </c>
      <c r="FG479" s="1058">
        <f t="shared" si="4216"/>
        <v>0</v>
      </c>
      <c r="FH479" s="1058">
        <f t="shared" si="4217"/>
        <v>0</v>
      </c>
      <c r="FI479" s="1058">
        <f t="shared" si="4218"/>
        <v>0</v>
      </c>
      <c r="FJ479" s="1058">
        <f t="shared" si="4219"/>
        <v>0</v>
      </c>
      <c r="FK479" s="1058">
        <f t="shared" si="4220"/>
        <v>0</v>
      </c>
      <c r="FL479" s="1058">
        <f t="shared" si="4221"/>
        <v>0</v>
      </c>
      <c r="FM479" s="1058">
        <f t="shared" si="4222"/>
        <v>0</v>
      </c>
      <c r="FN479" s="1058">
        <f t="shared" si="4223"/>
        <v>0</v>
      </c>
      <c r="FO479" s="1059">
        <f t="shared" si="4224"/>
        <v>0</v>
      </c>
      <c r="FP479" s="1058">
        <f t="shared" si="4225"/>
        <v>0</v>
      </c>
      <c r="FQ479" s="1058">
        <f t="shared" si="4226"/>
        <v>0</v>
      </c>
      <c r="FR479" s="1058">
        <f t="shared" si="4227"/>
        <v>0</v>
      </c>
      <c r="FS479" s="1058">
        <f t="shared" si="4228"/>
        <v>0</v>
      </c>
      <c r="FT479" s="1058">
        <f t="shared" si="4229"/>
        <v>0</v>
      </c>
      <c r="FU479" s="1058">
        <f t="shared" si="4230"/>
        <v>0</v>
      </c>
      <c r="FV479" s="1058">
        <f t="shared" si="4231"/>
        <v>0</v>
      </c>
      <c r="FW479" s="1058">
        <f t="shared" si="4232"/>
        <v>0</v>
      </c>
      <c r="FX479" s="1058">
        <f t="shared" si="4233"/>
        <v>0</v>
      </c>
      <c r="FY479" s="1058">
        <f t="shared" si="4234"/>
        <v>0</v>
      </c>
      <c r="FZ479" s="1058">
        <f t="shared" si="4235"/>
        <v>0</v>
      </c>
      <c r="GA479" s="1058">
        <f t="shared" si="4236"/>
        <v>0</v>
      </c>
      <c r="GB479" s="1058">
        <f t="shared" si="4237"/>
        <v>0</v>
      </c>
      <c r="GC479" s="1058">
        <f t="shared" si="4238"/>
        <v>0</v>
      </c>
      <c r="GE479" s="1058">
        <v>0</v>
      </c>
      <c r="GF479" s="1058">
        <v>0</v>
      </c>
      <c r="GG479" s="424"/>
      <c r="GH479" s="424"/>
      <c r="GI479" s="424"/>
      <c r="GJ479" s="424"/>
      <c r="GL479" s="559"/>
      <c r="GM479" s="559"/>
      <c r="GN479" s="9"/>
      <c r="GO479" s="17"/>
      <c r="GP479" s="17"/>
      <c r="GQ479" s="406"/>
      <c r="GR479" s="406"/>
    </row>
    <row r="480" spans="1:200" ht="24.95" customHeight="1" x14ac:dyDescent="0.45">
      <c r="A480" s="424"/>
      <c r="B480" s="957"/>
      <c r="C480" s="958"/>
      <c r="D480" s="867"/>
      <c r="E480" s="612"/>
      <c r="F480" s="612"/>
      <c r="G480" s="606"/>
      <c r="H480" s="606"/>
      <c r="I480" s="606"/>
      <c r="J480" s="747"/>
      <c r="K480" s="606"/>
      <c r="L480" s="71"/>
      <c r="M480" s="608"/>
      <c r="N480" s="70"/>
      <c r="O480" s="852"/>
      <c r="P480" s="866"/>
      <c r="Q480" s="852"/>
      <c r="R480" s="866"/>
      <c r="S480" s="852"/>
      <c r="T480" s="866"/>
      <c r="U480" s="867"/>
      <c r="V480" s="866"/>
      <c r="W480" s="867"/>
      <c r="X480" s="852"/>
      <c r="Y480" s="852"/>
      <c r="Z480" s="866"/>
      <c r="AA480" s="867"/>
      <c r="AB480" s="866"/>
      <c r="AC480" s="852"/>
      <c r="AD480" s="866"/>
      <c r="AE480" s="855"/>
      <c r="AF480" s="866"/>
      <c r="AG480" s="867"/>
      <c r="AH480" s="866"/>
      <c r="AI480" s="867"/>
      <c r="AJ480" s="866"/>
      <c r="AK480" s="867"/>
      <c r="AL480" s="866"/>
      <c r="AM480" s="852"/>
      <c r="AN480" s="866"/>
      <c r="AO480" s="867"/>
      <c r="AP480" s="866"/>
      <c r="AQ480" s="852"/>
      <c r="AR480" s="866"/>
      <c r="AS480" s="852"/>
      <c r="AT480" s="866"/>
      <c r="AU480" s="867"/>
      <c r="AV480" s="866"/>
      <c r="AW480" s="867"/>
      <c r="AX480" s="866"/>
      <c r="AY480" s="867"/>
      <c r="AZ480" s="866"/>
      <c r="BA480" s="867"/>
      <c r="BB480" s="866"/>
      <c r="BC480" s="867"/>
      <c r="BD480" s="866"/>
      <c r="BE480" s="867"/>
      <c r="BF480" s="867"/>
      <c r="BG480" s="867"/>
      <c r="BH480" s="84"/>
      <c r="BI480" s="424"/>
      <c r="BJ480" s="424"/>
      <c r="BK480" s="424"/>
      <c r="BL480" s="424"/>
      <c r="BM480" s="424"/>
      <c r="BN480" s="957"/>
      <c r="BO480" s="958"/>
      <c r="BP480" s="867"/>
      <c r="BQ480" s="612"/>
      <c r="BR480" s="612"/>
      <c r="BS480" s="606"/>
      <c r="BT480" s="606"/>
      <c r="BU480" s="606"/>
      <c r="BV480" s="747"/>
      <c r="BW480" s="749"/>
      <c r="BX480" s="71"/>
      <c r="BY480" s="608"/>
      <c r="BZ480" s="70"/>
      <c r="CA480" s="767"/>
      <c r="CB480" s="796"/>
      <c r="CC480" s="767"/>
      <c r="CD480" s="796"/>
      <c r="CE480" s="767"/>
      <c r="CF480" s="780"/>
      <c r="CG480" s="612"/>
      <c r="CH480" s="780"/>
      <c r="CI480" s="612"/>
      <c r="CJ480" s="612"/>
      <c r="CK480" s="767"/>
      <c r="CL480" s="780"/>
      <c r="CM480" s="612"/>
      <c r="CN480" s="780"/>
      <c r="CO480" s="767"/>
      <c r="CP480" s="780"/>
      <c r="CQ480" s="770"/>
      <c r="CR480" s="780"/>
      <c r="CS480" s="612"/>
      <c r="CT480" s="780"/>
      <c r="CU480" s="612"/>
      <c r="CV480" s="780"/>
      <c r="CW480" s="612"/>
      <c r="CX480" s="780"/>
      <c r="CY480" s="767"/>
      <c r="CZ480" s="780"/>
      <c r="DA480" s="612"/>
      <c r="DB480" s="780"/>
      <c r="DC480" s="767"/>
      <c r="DD480" s="780"/>
      <c r="DE480" s="612"/>
      <c r="DF480" s="780"/>
      <c r="DG480" s="612"/>
      <c r="DH480" s="780"/>
      <c r="DI480" s="612"/>
      <c r="DJ480" s="780"/>
      <c r="DK480" s="612"/>
      <c r="DL480" s="780"/>
      <c r="DM480" s="612"/>
      <c r="DN480" s="780"/>
      <c r="DO480" s="612"/>
      <c r="DP480" s="780"/>
      <c r="DQ480" s="612"/>
      <c r="DR480" s="612"/>
      <c r="DS480" s="612"/>
      <c r="DT480" s="84"/>
      <c r="DU480" s="424"/>
      <c r="DV480" s="424"/>
      <c r="DW480" s="424"/>
      <c r="DX480" s="424"/>
      <c r="DY480" s="424"/>
      <c r="DZ480" s="971"/>
      <c r="EA480" s="972"/>
      <c r="EB480" s="611"/>
      <c r="EC480" s="424"/>
      <c r="ED480" s="424"/>
      <c r="EE480" s="424"/>
      <c r="EF480" s="424"/>
      <c r="EG480" s="424"/>
      <c r="EH480" s="424"/>
      <c r="EI480" s="424"/>
      <c r="EJ480" s="429">
        <f t="shared" si="4193"/>
        <v>0</v>
      </c>
      <c r="EK480" s="429">
        <f t="shared" si="4194"/>
        <v>0</v>
      </c>
      <c r="EL480" s="429">
        <f t="shared" si="4195"/>
        <v>0</v>
      </c>
      <c r="EM480" s="1058">
        <f t="shared" si="4196"/>
        <v>0</v>
      </c>
      <c r="EN480" s="1058">
        <f t="shared" si="4197"/>
        <v>0</v>
      </c>
      <c r="EO480" s="1058">
        <f t="shared" si="4198"/>
        <v>0</v>
      </c>
      <c r="EP480" s="1058">
        <f t="shared" si="4199"/>
        <v>0</v>
      </c>
      <c r="EQ480" s="1058">
        <f t="shared" si="4200"/>
        <v>0</v>
      </c>
      <c r="ER480" s="1058">
        <f t="shared" si="4201"/>
        <v>0</v>
      </c>
      <c r="ES480" s="1058">
        <f t="shared" si="4202"/>
        <v>0</v>
      </c>
      <c r="ET480" s="1058">
        <f t="shared" si="4203"/>
        <v>0</v>
      </c>
      <c r="EU480" s="1058">
        <f t="shared" si="4204"/>
        <v>0</v>
      </c>
      <c r="EV480" s="1058">
        <f t="shared" si="4205"/>
        <v>0</v>
      </c>
      <c r="EW480" s="1058">
        <f t="shared" si="4206"/>
        <v>0</v>
      </c>
      <c r="EX480" s="1058">
        <f t="shared" si="4207"/>
        <v>0</v>
      </c>
      <c r="EY480" s="1058">
        <f t="shared" si="4208"/>
        <v>0</v>
      </c>
      <c r="EZ480" s="1058">
        <f t="shared" si="4209"/>
        <v>0</v>
      </c>
      <c r="FA480" s="1058">
        <f t="shared" si="4210"/>
        <v>0</v>
      </c>
      <c r="FB480" s="1058">
        <f t="shared" si="4211"/>
        <v>0</v>
      </c>
      <c r="FC480" s="1058">
        <f t="shared" si="4212"/>
        <v>0</v>
      </c>
      <c r="FD480" s="1058">
        <f t="shared" si="4213"/>
        <v>0</v>
      </c>
      <c r="FE480" s="1058">
        <f t="shared" si="4214"/>
        <v>0</v>
      </c>
      <c r="FF480" s="1058">
        <f t="shared" si="4215"/>
        <v>0</v>
      </c>
      <c r="FG480" s="1058">
        <f t="shared" si="4216"/>
        <v>0</v>
      </c>
      <c r="FH480" s="1058">
        <f t="shared" si="4217"/>
        <v>0</v>
      </c>
      <c r="FI480" s="1058">
        <f t="shared" si="4218"/>
        <v>0</v>
      </c>
      <c r="FJ480" s="1058">
        <f t="shared" si="4219"/>
        <v>0</v>
      </c>
      <c r="FK480" s="1058">
        <f t="shared" si="4220"/>
        <v>0</v>
      </c>
      <c r="FL480" s="1058">
        <f t="shared" si="4221"/>
        <v>0</v>
      </c>
      <c r="FM480" s="1058">
        <f t="shared" si="4222"/>
        <v>0</v>
      </c>
      <c r="FN480" s="1058">
        <f t="shared" si="4223"/>
        <v>0</v>
      </c>
      <c r="FO480" s="1059">
        <f t="shared" si="4224"/>
        <v>0</v>
      </c>
      <c r="FP480" s="1058">
        <f t="shared" si="4225"/>
        <v>0</v>
      </c>
      <c r="FQ480" s="1058">
        <f t="shared" si="4226"/>
        <v>0</v>
      </c>
      <c r="FR480" s="1058">
        <f t="shared" si="4227"/>
        <v>0</v>
      </c>
      <c r="FS480" s="1058">
        <f t="shared" si="4228"/>
        <v>0</v>
      </c>
      <c r="FT480" s="1058">
        <f t="shared" si="4229"/>
        <v>0</v>
      </c>
      <c r="FU480" s="1058">
        <f t="shared" si="4230"/>
        <v>0</v>
      </c>
      <c r="FV480" s="1058">
        <f t="shared" si="4231"/>
        <v>0</v>
      </c>
      <c r="FW480" s="1058">
        <f t="shared" si="4232"/>
        <v>0</v>
      </c>
      <c r="FX480" s="1058">
        <f t="shared" si="4233"/>
        <v>0</v>
      </c>
      <c r="FY480" s="1058">
        <f t="shared" si="4234"/>
        <v>0</v>
      </c>
      <c r="FZ480" s="1058">
        <f t="shared" si="4235"/>
        <v>0</v>
      </c>
      <c r="GA480" s="1058">
        <f t="shared" si="4236"/>
        <v>0</v>
      </c>
      <c r="GB480" s="1058">
        <f t="shared" si="4237"/>
        <v>0</v>
      </c>
      <c r="GC480" s="1058">
        <f t="shared" si="4238"/>
        <v>0</v>
      </c>
      <c r="GE480" s="1058">
        <v>0</v>
      </c>
      <c r="GF480" s="1058">
        <v>0</v>
      </c>
      <c r="GG480" s="424"/>
      <c r="GH480" s="424"/>
      <c r="GI480" s="424"/>
      <c r="GJ480" s="424"/>
      <c r="GL480" s="559"/>
      <c r="GM480" s="559"/>
      <c r="GN480" s="9"/>
      <c r="GO480" s="17"/>
      <c r="GP480" s="17"/>
      <c r="GQ480" s="406"/>
      <c r="GR480" s="406"/>
    </row>
    <row r="481" spans="1:200" ht="24.95" customHeight="1" x14ac:dyDescent="0.45">
      <c r="A481" s="424"/>
      <c r="B481" s="957"/>
      <c r="C481" s="958"/>
      <c r="D481" s="867"/>
      <c r="E481" s="612"/>
      <c r="F481" s="612"/>
      <c r="G481" s="606"/>
      <c r="H481" s="606"/>
      <c r="I481" s="606"/>
      <c r="J481" s="747"/>
      <c r="K481" s="606"/>
      <c r="L481" s="71"/>
      <c r="M481" s="608"/>
      <c r="N481" s="70"/>
      <c r="O481" s="852"/>
      <c r="P481" s="866"/>
      <c r="Q481" s="852"/>
      <c r="R481" s="866"/>
      <c r="S481" s="852"/>
      <c r="T481" s="866"/>
      <c r="U481" s="867"/>
      <c r="V481" s="866"/>
      <c r="W481" s="867"/>
      <c r="X481" s="852"/>
      <c r="Y481" s="852"/>
      <c r="Z481" s="866"/>
      <c r="AA481" s="867"/>
      <c r="AB481" s="866"/>
      <c r="AC481" s="852"/>
      <c r="AD481" s="866"/>
      <c r="AE481" s="855"/>
      <c r="AF481" s="866"/>
      <c r="AG481" s="867"/>
      <c r="AH481" s="866"/>
      <c r="AI481" s="867"/>
      <c r="AJ481" s="866"/>
      <c r="AK481" s="867"/>
      <c r="AL481" s="866"/>
      <c r="AM481" s="852"/>
      <c r="AN481" s="866"/>
      <c r="AO481" s="867"/>
      <c r="AP481" s="866"/>
      <c r="AQ481" s="852"/>
      <c r="AR481" s="866"/>
      <c r="AS481" s="852"/>
      <c r="AT481" s="866"/>
      <c r="AU481" s="867"/>
      <c r="AV481" s="866"/>
      <c r="AW481" s="867"/>
      <c r="AX481" s="866"/>
      <c r="AY481" s="867"/>
      <c r="AZ481" s="866"/>
      <c r="BA481" s="867"/>
      <c r="BB481" s="866"/>
      <c r="BC481" s="867"/>
      <c r="BD481" s="866"/>
      <c r="BE481" s="867"/>
      <c r="BF481" s="867"/>
      <c r="BG481" s="867"/>
      <c r="BH481" s="84"/>
      <c r="BI481" s="424"/>
      <c r="BJ481" s="424"/>
      <c r="BK481" s="424"/>
      <c r="BL481" s="424"/>
      <c r="BM481" s="424"/>
      <c r="BN481" s="957"/>
      <c r="BO481" s="958"/>
      <c r="BP481" s="867"/>
      <c r="BQ481" s="612"/>
      <c r="BR481" s="612"/>
      <c r="BS481" s="606"/>
      <c r="BT481" s="606"/>
      <c r="BU481" s="606"/>
      <c r="BV481" s="747"/>
      <c r="BW481" s="749"/>
      <c r="BX481" s="71"/>
      <c r="BY481" s="608"/>
      <c r="BZ481" s="70"/>
      <c r="CA481" s="767"/>
      <c r="CB481" s="796"/>
      <c r="CC481" s="767"/>
      <c r="CD481" s="796"/>
      <c r="CE481" s="767"/>
      <c r="CF481" s="780"/>
      <c r="CG481" s="612"/>
      <c r="CH481" s="780"/>
      <c r="CI481" s="612"/>
      <c r="CJ481" s="612"/>
      <c r="CK481" s="767"/>
      <c r="CL481" s="780"/>
      <c r="CM481" s="612"/>
      <c r="CN481" s="780"/>
      <c r="CO481" s="767"/>
      <c r="CP481" s="780"/>
      <c r="CQ481" s="770"/>
      <c r="CR481" s="780"/>
      <c r="CS481" s="612"/>
      <c r="CT481" s="780"/>
      <c r="CU481" s="612"/>
      <c r="CV481" s="780"/>
      <c r="CW481" s="612"/>
      <c r="CX481" s="780"/>
      <c r="CY481" s="767"/>
      <c r="CZ481" s="780"/>
      <c r="DA481" s="612"/>
      <c r="DB481" s="780"/>
      <c r="DC481" s="767"/>
      <c r="DD481" s="780"/>
      <c r="DE481" s="612"/>
      <c r="DF481" s="780"/>
      <c r="DG481" s="612"/>
      <c r="DH481" s="780"/>
      <c r="DI481" s="612"/>
      <c r="DJ481" s="780"/>
      <c r="DK481" s="612"/>
      <c r="DL481" s="780"/>
      <c r="DM481" s="612"/>
      <c r="DN481" s="780"/>
      <c r="DO481" s="612"/>
      <c r="DP481" s="780"/>
      <c r="DQ481" s="612"/>
      <c r="DR481" s="612"/>
      <c r="DS481" s="612"/>
      <c r="DT481" s="84"/>
      <c r="DU481" s="424"/>
      <c r="DV481" s="424"/>
      <c r="DW481" s="424"/>
      <c r="DX481" s="424"/>
      <c r="DY481" s="424"/>
      <c r="DZ481" s="971"/>
      <c r="EA481" s="972"/>
      <c r="EB481" s="611"/>
      <c r="EC481" s="424"/>
      <c r="ED481" s="424"/>
      <c r="EE481" s="424"/>
      <c r="EF481" s="424"/>
      <c r="EG481" s="424"/>
      <c r="EH481" s="424"/>
      <c r="EI481" s="424"/>
      <c r="EJ481" s="429">
        <f t="shared" si="4193"/>
        <v>0</v>
      </c>
      <c r="EK481" s="429">
        <f t="shared" si="4194"/>
        <v>0</v>
      </c>
      <c r="EL481" s="429">
        <f t="shared" si="4195"/>
        <v>0</v>
      </c>
      <c r="EM481" s="1058">
        <f t="shared" si="4196"/>
        <v>0</v>
      </c>
      <c r="EN481" s="1058">
        <f t="shared" si="4197"/>
        <v>0</v>
      </c>
      <c r="EO481" s="1058">
        <f t="shared" si="4198"/>
        <v>0</v>
      </c>
      <c r="EP481" s="1058">
        <f t="shared" si="4199"/>
        <v>0</v>
      </c>
      <c r="EQ481" s="1058">
        <f t="shared" si="4200"/>
        <v>0</v>
      </c>
      <c r="ER481" s="1058">
        <f t="shared" si="4201"/>
        <v>0</v>
      </c>
      <c r="ES481" s="1058">
        <f t="shared" si="4202"/>
        <v>0</v>
      </c>
      <c r="ET481" s="1058">
        <f t="shared" si="4203"/>
        <v>0</v>
      </c>
      <c r="EU481" s="1058">
        <f t="shared" si="4204"/>
        <v>0</v>
      </c>
      <c r="EV481" s="1058">
        <f t="shared" si="4205"/>
        <v>0</v>
      </c>
      <c r="EW481" s="1058">
        <f t="shared" si="4206"/>
        <v>0</v>
      </c>
      <c r="EX481" s="1058">
        <f t="shared" si="4207"/>
        <v>0</v>
      </c>
      <c r="EY481" s="1058">
        <f t="shared" si="4208"/>
        <v>0</v>
      </c>
      <c r="EZ481" s="1058">
        <f t="shared" si="4209"/>
        <v>0</v>
      </c>
      <c r="FA481" s="1058">
        <f t="shared" si="4210"/>
        <v>0</v>
      </c>
      <c r="FB481" s="1058">
        <f t="shared" si="4211"/>
        <v>0</v>
      </c>
      <c r="FC481" s="1058">
        <f t="shared" si="4212"/>
        <v>0</v>
      </c>
      <c r="FD481" s="1058">
        <f t="shared" si="4213"/>
        <v>0</v>
      </c>
      <c r="FE481" s="1058">
        <f t="shared" si="4214"/>
        <v>0</v>
      </c>
      <c r="FF481" s="1058">
        <f t="shared" si="4215"/>
        <v>0</v>
      </c>
      <c r="FG481" s="1058">
        <f t="shared" si="4216"/>
        <v>0</v>
      </c>
      <c r="FH481" s="1058">
        <f t="shared" si="4217"/>
        <v>0</v>
      </c>
      <c r="FI481" s="1058">
        <f t="shared" si="4218"/>
        <v>0</v>
      </c>
      <c r="FJ481" s="1058">
        <f t="shared" si="4219"/>
        <v>0</v>
      </c>
      <c r="FK481" s="1058">
        <f t="shared" si="4220"/>
        <v>0</v>
      </c>
      <c r="FL481" s="1058">
        <f t="shared" si="4221"/>
        <v>0</v>
      </c>
      <c r="FM481" s="1058">
        <f t="shared" si="4222"/>
        <v>0</v>
      </c>
      <c r="FN481" s="1058">
        <f t="shared" si="4223"/>
        <v>0</v>
      </c>
      <c r="FO481" s="1059">
        <f t="shared" si="4224"/>
        <v>0</v>
      </c>
      <c r="FP481" s="1058">
        <f t="shared" si="4225"/>
        <v>0</v>
      </c>
      <c r="FQ481" s="1058">
        <f t="shared" si="4226"/>
        <v>0</v>
      </c>
      <c r="FR481" s="1058">
        <f t="shared" si="4227"/>
        <v>0</v>
      </c>
      <c r="FS481" s="1058">
        <f t="shared" si="4228"/>
        <v>0</v>
      </c>
      <c r="FT481" s="1058">
        <f t="shared" si="4229"/>
        <v>0</v>
      </c>
      <c r="FU481" s="1058">
        <f t="shared" si="4230"/>
        <v>0</v>
      </c>
      <c r="FV481" s="1058">
        <f t="shared" si="4231"/>
        <v>0</v>
      </c>
      <c r="FW481" s="1058">
        <f t="shared" si="4232"/>
        <v>0</v>
      </c>
      <c r="FX481" s="1058">
        <f t="shared" si="4233"/>
        <v>0</v>
      </c>
      <c r="FY481" s="1058">
        <f t="shared" si="4234"/>
        <v>0</v>
      </c>
      <c r="FZ481" s="1058">
        <f t="shared" si="4235"/>
        <v>0</v>
      </c>
      <c r="GA481" s="1058">
        <f t="shared" si="4236"/>
        <v>0</v>
      </c>
      <c r="GB481" s="1058">
        <f t="shared" si="4237"/>
        <v>0</v>
      </c>
      <c r="GC481" s="1058">
        <f t="shared" si="4238"/>
        <v>0</v>
      </c>
      <c r="GE481" s="1058">
        <v>0</v>
      </c>
      <c r="GF481" s="1058">
        <v>0</v>
      </c>
      <c r="GG481" s="424"/>
      <c r="GH481" s="424"/>
      <c r="GI481" s="424"/>
      <c r="GJ481" s="424"/>
      <c r="GL481" s="559"/>
      <c r="GM481" s="559"/>
      <c r="GN481" s="9"/>
      <c r="GO481" s="17"/>
      <c r="GP481" s="17"/>
      <c r="GQ481" s="406"/>
      <c r="GR481" s="406"/>
    </row>
    <row r="482" spans="1:200" ht="24.95" customHeight="1" x14ac:dyDescent="0.45">
      <c r="A482" s="424"/>
      <c r="B482" s="957"/>
      <c r="C482" s="958"/>
      <c r="D482" s="867"/>
      <c r="E482" s="612"/>
      <c r="F482" s="612"/>
      <c r="G482" s="606"/>
      <c r="H482" s="606"/>
      <c r="I482" s="606"/>
      <c r="J482" s="747"/>
      <c r="K482" s="606"/>
      <c r="L482" s="71"/>
      <c r="M482" s="608"/>
      <c r="N482" s="70"/>
      <c r="O482" s="852"/>
      <c r="P482" s="866"/>
      <c r="Q482" s="852"/>
      <c r="R482" s="866"/>
      <c r="S482" s="852"/>
      <c r="T482" s="866"/>
      <c r="U482" s="867"/>
      <c r="V482" s="866"/>
      <c r="W482" s="867"/>
      <c r="X482" s="852"/>
      <c r="Y482" s="852"/>
      <c r="Z482" s="866"/>
      <c r="AA482" s="867"/>
      <c r="AB482" s="866"/>
      <c r="AC482" s="852"/>
      <c r="AD482" s="866"/>
      <c r="AE482" s="855"/>
      <c r="AF482" s="866"/>
      <c r="AG482" s="867"/>
      <c r="AH482" s="866"/>
      <c r="AI482" s="867"/>
      <c r="AJ482" s="866"/>
      <c r="AK482" s="867"/>
      <c r="AL482" s="866"/>
      <c r="AM482" s="852"/>
      <c r="AN482" s="866"/>
      <c r="AO482" s="867"/>
      <c r="AP482" s="866"/>
      <c r="AQ482" s="852"/>
      <c r="AR482" s="866"/>
      <c r="AS482" s="852"/>
      <c r="AT482" s="866"/>
      <c r="AU482" s="867"/>
      <c r="AV482" s="866"/>
      <c r="AW482" s="867"/>
      <c r="AX482" s="866"/>
      <c r="AY482" s="867"/>
      <c r="AZ482" s="866"/>
      <c r="BA482" s="867"/>
      <c r="BB482" s="866"/>
      <c r="BC482" s="867"/>
      <c r="BD482" s="866"/>
      <c r="BE482" s="867"/>
      <c r="BF482" s="867"/>
      <c r="BG482" s="867"/>
      <c r="BH482" s="84"/>
      <c r="BI482" s="424"/>
      <c r="BJ482" s="424"/>
      <c r="BK482" s="424"/>
      <c r="BL482" s="424"/>
      <c r="BM482" s="424"/>
      <c r="BN482" s="957"/>
      <c r="BO482" s="958"/>
      <c r="BP482" s="867"/>
      <c r="BQ482" s="612"/>
      <c r="BR482" s="612"/>
      <c r="BS482" s="606"/>
      <c r="BT482" s="606"/>
      <c r="BU482" s="606"/>
      <c r="BV482" s="747"/>
      <c r="BW482" s="749"/>
      <c r="BX482" s="71"/>
      <c r="BY482" s="608"/>
      <c r="BZ482" s="70"/>
      <c r="CA482" s="767"/>
      <c r="CB482" s="796"/>
      <c r="CC482" s="767"/>
      <c r="CD482" s="796"/>
      <c r="CE482" s="767"/>
      <c r="CF482" s="780"/>
      <c r="CG482" s="612"/>
      <c r="CH482" s="780"/>
      <c r="CI482" s="612"/>
      <c r="CJ482" s="612"/>
      <c r="CK482" s="767"/>
      <c r="CL482" s="780"/>
      <c r="CM482" s="612"/>
      <c r="CN482" s="780"/>
      <c r="CO482" s="767"/>
      <c r="CP482" s="780"/>
      <c r="CQ482" s="770"/>
      <c r="CR482" s="780"/>
      <c r="CS482" s="612"/>
      <c r="CT482" s="780"/>
      <c r="CU482" s="612"/>
      <c r="CV482" s="780"/>
      <c r="CW482" s="612"/>
      <c r="CX482" s="780"/>
      <c r="CY482" s="767"/>
      <c r="CZ482" s="780"/>
      <c r="DA482" s="612"/>
      <c r="DB482" s="780"/>
      <c r="DC482" s="767"/>
      <c r="DD482" s="780"/>
      <c r="DE482" s="612"/>
      <c r="DF482" s="780"/>
      <c r="DG482" s="612"/>
      <c r="DH482" s="780"/>
      <c r="DI482" s="612"/>
      <c r="DJ482" s="780"/>
      <c r="DK482" s="612"/>
      <c r="DL482" s="780"/>
      <c r="DM482" s="612"/>
      <c r="DN482" s="780"/>
      <c r="DO482" s="612"/>
      <c r="DP482" s="780"/>
      <c r="DQ482" s="612"/>
      <c r="DR482" s="612"/>
      <c r="DS482" s="612"/>
      <c r="DT482" s="84"/>
      <c r="DU482" s="424"/>
      <c r="DV482" s="424"/>
      <c r="DW482" s="424"/>
      <c r="DX482" s="424"/>
      <c r="DY482" s="424"/>
      <c r="DZ482" s="971"/>
      <c r="EA482" s="972"/>
      <c r="EB482" s="611"/>
      <c r="EC482" s="424"/>
      <c r="ED482" s="424"/>
      <c r="EE482" s="424"/>
      <c r="EF482" s="424"/>
      <c r="EG482" s="424"/>
      <c r="EH482" s="424"/>
      <c r="EI482" s="424"/>
      <c r="EJ482" s="429">
        <f t="shared" si="4193"/>
        <v>0</v>
      </c>
      <c r="EK482" s="429">
        <f t="shared" si="4194"/>
        <v>0</v>
      </c>
      <c r="EL482" s="429">
        <f t="shared" si="4195"/>
        <v>0</v>
      </c>
      <c r="EM482" s="1058">
        <f t="shared" si="4196"/>
        <v>0</v>
      </c>
      <c r="EN482" s="1058">
        <f t="shared" si="4197"/>
        <v>0</v>
      </c>
      <c r="EO482" s="1058">
        <f t="shared" si="4198"/>
        <v>0</v>
      </c>
      <c r="EP482" s="1058">
        <f t="shared" si="4199"/>
        <v>0</v>
      </c>
      <c r="EQ482" s="1058">
        <f t="shared" si="4200"/>
        <v>0</v>
      </c>
      <c r="ER482" s="1058">
        <f t="shared" si="4201"/>
        <v>0</v>
      </c>
      <c r="ES482" s="1058">
        <f t="shared" si="4202"/>
        <v>0</v>
      </c>
      <c r="ET482" s="1058">
        <f t="shared" si="4203"/>
        <v>0</v>
      </c>
      <c r="EU482" s="1058">
        <f t="shared" si="4204"/>
        <v>0</v>
      </c>
      <c r="EV482" s="1058">
        <f t="shared" si="4205"/>
        <v>0</v>
      </c>
      <c r="EW482" s="1058">
        <f t="shared" si="4206"/>
        <v>0</v>
      </c>
      <c r="EX482" s="1058">
        <f t="shared" si="4207"/>
        <v>0</v>
      </c>
      <c r="EY482" s="1058">
        <f t="shared" si="4208"/>
        <v>0</v>
      </c>
      <c r="EZ482" s="1058">
        <f t="shared" si="4209"/>
        <v>0</v>
      </c>
      <c r="FA482" s="1058">
        <f t="shared" si="4210"/>
        <v>0</v>
      </c>
      <c r="FB482" s="1058">
        <f t="shared" si="4211"/>
        <v>0</v>
      </c>
      <c r="FC482" s="1058">
        <f t="shared" si="4212"/>
        <v>0</v>
      </c>
      <c r="FD482" s="1058">
        <f t="shared" si="4213"/>
        <v>0</v>
      </c>
      <c r="FE482" s="1058">
        <f t="shared" si="4214"/>
        <v>0</v>
      </c>
      <c r="FF482" s="1058">
        <f t="shared" si="4215"/>
        <v>0</v>
      </c>
      <c r="FG482" s="1058">
        <f t="shared" si="4216"/>
        <v>0</v>
      </c>
      <c r="FH482" s="1058">
        <f t="shared" si="4217"/>
        <v>0</v>
      </c>
      <c r="FI482" s="1058">
        <f t="shared" si="4218"/>
        <v>0</v>
      </c>
      <c r="FJ482" s="1058">
        <f t="shared" si="4219"/>
        <v>0</v>
      </c>
      <c r="FK482" s="1058">
        <f t="shared" si="4220"/>
        <v>0</v>
      </c>
      <c r="FL482" s="1058">
        <f t="shared" si="4221"/>
        <v>0</v>
      </c>
      <c r="FM482" s="1058">
        <f t="shared" si="4222"/>
        <v>0</v>
      </c>
      <c r="FN482" s="1058">
        <f t="shared" si="4223"/>
        <v>0</v>
      </c>
      <c r="FO482" s="1059">
        <f t="shared" si="4224"/>
        <v>0</v>
      </c>
      <c r="FP482" s="1058">
        <f t="shared" si="4225"/>
        <v>0</v>
      </c>
      <c r="FQ482" s="1058">
        <f t="shared" si="4226"/>
        <v>0</v>
      </c>
      <c r="FR482" s="1058">
        <f t="shared" si="4227"/>
        <v>0</v>
      </c>
      <c r="FS482" s="1058">
        <f t="shared" si="4228"/>
        <v>0</v>
      </c>
      <c r="FT482" s="1058">
        <f t="shared" si="4229"/>
        <v>0</v>
      </c>
      <c r="FU482" s="1058">
        <f t="shared" si="4230"/>
        <v>0</v>
      </c>
      <c r="FV482" s="1058">
        <f t="shared" si="4231"/>
        <v>0</v>
      </c>
      <c r="FW482" s="1058">
        <f t="shared" si="4232"/>
        <v>0</v>
      </c>
      <c r="FX482" s="1058">
        <f t="shared" si="4233"/>
        <v>0</v>
      </c>
      <c r="FY482" s="1058">
        <f t="shared" si="4234"/>
        <v>0</v>
      </c>
      <c r="FZ482" s="1058">
        <f t="shared" si="4235"/>
        <v>0</v>
      </c>
      <c r="GA482" s="1058">
        <f t="shared" si="4236"/>
        <v>0</v>
      </c>
      <c r="GB482" s="1058">
        <f t="shared" si="4237"/>
        <v>0</v>
      </c>
      <c r="GC482" s="1058">
        <f t="shared" si="4238"/>
        <v>0</v>
      </c>
      <c r="GE482" s="1058">
        <v>0</v>
      </c>
      <c r="GF482" s="1058">
        <v>0</v>
      </c>
      <c r="GG482" s="424"/>
      <c r="GH482" s="424"/>
      <c r="GI482" s="424"/>
      <c r="GJ482" s="424"/>
      <c r="GL482" s="559"/>
      <c r="GM482" s="559"/>
      <c r="GN482" s="9"/>
      <c r="GO482" s="17"/>
      <c r="GP482" s="17"/>
      <c r="GQ482" s="406"/>
      <c r="GR482" s="406"/>
    </row>
    <row r="483" spans="1:200" ht="24.95" customHeight="1" x14ac:dyDescent="0.45">
      <c r="A483" s="424">
        <v>34</v>
      </c>
      <c r="B483" s="1004" t="s">
        <v>684</v>
      </c>
      <c r="C483" s="1005" t="s">
        <v>650</v>
      </c>
      <c r="D483" s="927">
        <v>1</v>
      </c>
      <c r="E483" s="424"/>
      <c r="F483" s="424"/>
      <c r="G483" s="424"/>
      <c r="H483" s="424"/>
      <c r="I483" s="424"/>
      <c r="J483" s="541"/>
      <c r="K483" s="424"/>
      <c r="L483" s="425">
        <f t="shared" ref="L483:N483" si="4462">SUM(L484:L495)</f>
        <v>150</v>
      </c>
      <c r="M483" s="425">
        <f>SUM(M484:M495)</f>
        <v>104</v>
      </c>
      <c r="N483" s="425">
        <f t="shared" si="4462"/>
        <v>56</v>
      </c>
      <c r="O483" s="765">
        <f>SUM(O484:O495)</f>
        <v>56</v>
      </c>
      <c r="P483" s="766">
        <f t="shared" ref="P483" si="4463">SUM(P484:P495)</f>
        <v>16</v>
      </c>
      <c r="Q483" s="765">
        <f t="shared" ref="Q483" si="4464">SUM(Q484:Q495)</f>
        <v>32</v>
      </c>
      <c r="R483" s="766">
        <f t="shared" ref="R483" si="4465">SUM(R484:R495)</f>
        <v>32</v>
      </c>
      <c r="S483" s="765">
        <f t="shared" ref="S483" si="4466">SUM(S484:S495)</f>
        <v>64</v>
      </c>
      <c r="T483" s="766">
        <f t="shared" ref="T483" si="4467">SUM(T484:T495)</f>
        <v>0</v>
      </c>
      <c r="U483" s="766">
        <f t="shared" ref="U483" si="4468">SUM(U484:U495)</f>
        <v>0</v>
      </c>
      <c r="V483" s="766">
        <f t="shared" ref="V483" si="4469">SUM(V484:V495)</f>
        <v>0</v>
      </c>
      <c r="W483" s="766">
        <f t="shared" ref="W483" si="4470">SUM(W484:W495)</f>
        <v>0</v>
      </c>
      <c r="X483" s="765">
        <f t="shared" ref="X483" si="4471">SUM(X484:X495)</f>
        <v>0</v>
      </c>
      <c r="Y483" s="765">
        <f t="shared" ref="Y483" si="4472">SUM(Y484:Y495)</f>
        <v>8</v>
      </c>
      <c r="Z483" s="766">
        <f t="shared" ref="Z483" si="4473">SUM(Z484:Z495)</f>
        <v>0</v>
      </c>
      <c r="AA483" s="766">
        <f t="shared" ref="AA483" si="4474">SUM(AA484:AA495)</f>
        <v>0</v>
      </c>
      <c r="AB483" s="766">
        <f t="shared" ref="AB483" si="4475">SUM(AB484:AB495)</f>
        <v>0</v>
      </c>
      <c r="AC483" s="765">
        <f t="shared" ref="AC483" si="4476">SUM(AC484:AC495)</f>
        <v>0</v>
      </c>
      <c r="AD483" s="766">
        <f t="shared" ref="AD483" si="4477">SUM(AD484:AD495)</f>
        <v>2</v>
      </c>
      <c r="AE483" s="765">
        <f t="shared" ref="AE483" si="4478">SUM(AE484:AE495)</f>
        <v>75</v>
      </c>
      <c r="AF483" s="766">
        <f t="shared" ref="AF483" si="4479">SUM(AF484:AF495)</f>
        <v>0</v>
      </c>
      <c r="AG483" s="766">
        <f t="shared" ref="AG483" si="4480">SUM(AG484:AG495)</f>
        <v>0</v>
      </c>
      <c r="AH483" s="766">
        <f t="shared" ref="AH483" si="4481">SUM(AH484:AH495)</f>
        <v>0</v>
      </c>
      <c r="AI483" s="766">
        <f t="shared" ref="AI483" si="4482">SUM(AI484:AI495)</f>
        <v>0</v>
      </c>
      <c r="AJ483" s="766">
        <f t="shared" ref="AJ483" si="4483">SUM(AJ484:AJ495)</f>
        <v>0</v>
      </c>
      <c r="AK483" s="766">
        <f t="shared" ref="AK483" si="4484">SUM(AK484:AK495)</f>
        <v>0</v>
      </c>
      <c r="AL483" s="766">
        <f t="shared" ref="AL483" si="4485">SUM(AL484:AL495)</f>
        <v>1</v>
      </c>
      <c r="AM483" s="765">
        <f t="shared" ref="AM483" si="4486">SUM(AM484:AM495)</f>
        <v>98</v>
      </c>
      <c r="AN483" s="766">
        <f t="shared" ref="AN483" si="4487">SUM(AN484:AN495)</f>
        <v>0</v>
      </c>
      <c r="AO483" s="766">
        <f t="shared" ref="AO483" si="4488">SUM(AO484:AO495)</f>
        <v>0</v>
      </c>
      <c r="AP483" s="766">
        <f t="shared" ref="AP483" si="4489">SUM(AP484:AP495)</f>
        <v>0</v>
      </c>
      <c r="AQ483" s="765">
        <f t="shared" ref="AQ483" si="4490">SUM(AQ484:AQ495)</f>
        <v>0</v>
      </c>
      <c r="AR483" s="766">
        <f t="shared" ref="AR483" si="4491">SUM(AR484:AR495)</f>
        <v>0</v>
      </c>
      <c r="AS483" s="765">
        <f t="shared" ref="AS483" si="4492">SUM(AS484:AS495)</f>
        <v>0</v>
      </c>
      <c r="AT483" s="766">
        <f t="shared" ref="AT483" si="4493">SUM(AT484:AT495)</f>
        <v>1</v>
      </c>
      <c r="AU483" s="766">
        <f t="shared" ref="AU483" si="4494">SUM(AU484:AU495)</f>
        <v>16.333333333333332</v>
      </c>
      <c r="AV483" s="766">
        <f t="shared" ref="AV483" si="4495">SUM(AV484:AV495)</f>
        <v>0</v>
      </c>
      <c r="AW483" s="766">
        <f t="shared" ref="AW483" si="4496">SUM(AW484:AW495)</f>
        <v>0</v>
      </c>
      <c r="AX483" s="766">
        <f t="shared" ref="AX483" si="4497">SUM(AX484:AX495)</f>
        <v>0</v>
      </c>
      <c r="AY483" s="766">
        <f t="shared" ref="AY483" si="4498">SUM(AY484:AY495)</f>
        <v>0</v>
      </c>
      <c r="AZ483" s="766">
        <f t="shared" ref="AZ483" si="4499">SUM(AZ484:AZ495)</f>
        <v>0</v>
      </c>
      <c r="BA483" s="766">
        <f t="shared" ref="BA483" si="4500">SUM(BA484:BA495)</f>
        <v>0</v>
      </c>
      <c r="BB483" s="766">
        <f t="shared" ref="BB483" si="4501">SUM(BB484:BB495)</f>
        <v>0</v>
      </c>
      <c r="BC483" s="766">
        <f t="shared" ref="BC483" si="4502">SUM(BC484:BC495)</f>
        <v>0</v>
      </c>
      <c r="BD483" s="766">
        <f t="shared" ref="BD483" si="4503">SUM(BD484:BD495)</f>
        <v>0</v>
      </c>
      <c r="BE483" s="766">
        <f t="shared" ref="BE483" si="4504">SUM(BE484:BE495)</f>
        <v>0</v>
      </c>
      <c r="BF483" s="766">
        <f>SUM(BF484:BF495)</f>
        <v>349.33333333333337</v>
      </c>
      <c r="BG483" s="766">
        <f>SUM(BG484:BG495)</f>
        <v>152</v>
      </c>
      <c r="BH483" s="425"/>
      <c r="BI483" s="424"/>
      <c r="BJ483" s="49"/>
      <c r="BK483" s="49"/>
      <c r="BL483" s="49"/>
      <c r="BM483" s="424">
        <v>34</v>
      </c>
      <c r="BN483" s="1004" t="s">
        <v>684</v>
      </c>
      <c r="BO483" s="1005" t="s">
        <v>650</v>
      </c>
      <c r="BP483" s="927">
        <v>1</v>
      </c>
      <c r="BQ483" s="424"/>
      <c r="BR483" s="424"/>
      <c r="BS483" s="424"/>
      <c r="BT483" s="424"/>
      <c r="BU483" s="424"/>
      <c r="BV483" s="541"/>
      <c r="BW483" s="541"/>
      <c r="BX483" s="425">
        <f t="shared" ref="BX483:BZ483" si="4505">SUM(BX484:BX495)</f>
        <v>212</v>
      </c>
      <c r="BY483" s="425">
        <f t="shared" si="4505"/>
        <v>134</v>
      </c>
      <c r="BZ483" s="425">
        <f t="shared" si="4505"/>
        <v>52</v>
      </c>
      <c r="CA483" s="765">
        <f>SUM(CA484:CA495)</f>
        <v>52</v>
      </c>
      <c r="CB483" s="765">
        <f t="shared" ref="CB483" si="4506">SUM(CB484:CB495)</f>
        <v>32</v>
      </c>
      <c r="CC483" s="765">
        <f t="shared" ref="CC483" si="4507">SUM(CC484:CC495)</f>
        <v>64</v>
      </c>
      <c r="CD483" s="765">
        <f t="shared" ref="CD483" si="4508">SUM(CD484:CD495)</f>
        <v>50</v>
      </c>
      <c r="CE483" s="765">
        <f t="shared" ref="CE483" si="4509">SUM(CE484:CE495)</f>
        <v>100</v>
      </c>
      <c r="CF483" s="766">
        <f t="shared" ref="CF483" si="4510">SUM(CF484:CF495)</f>
        <v>0</v>
      </c>
      <c r="CG483" s="766">
        <f t="shared" ref="CG483" si="4511">SUM(CG484:CG495)</f>
        <v>0</v>
      </c>
      <c r="CH483" s="766">
        <f t="shared" ref="CH483" si="4512">SUM(CH484:CH495)</f>
        <v>0</v>
      </c>
      <c r="CI483" s="766">
        <f t="shared" ref="CI483" si="4513">SUM(CI484:CI495)</f>
        <v>0</v>
      </c>
      <c r="CJ483" s="766">
        <f t="shared" ref="CJ483" si="4514">SUM(CJ484:CJ495)</f>
        <v>4</v>
      </c>
      <c r="CK483" s="765">
        <f t="shared" ref="CK483" si="4515">SUM(CK484:CK495)</f>
        <v>11.2</v>
      </c>
      <c r="CL483" s="766">
        <f t="shared" ref="CL483" si="4516">SUM(CL484:CL495)</f>
        <v>0</v>
      </c>
      <c r="CM483" s="766">
        <f t="shared" ref="CM483" si="4517">SUM(CM484:CM495)</f>
        <v>0</v>
      </c>
      <c r="CN483" s="766">
        <f t="shared" ref="CN483" si="4518">SUM(CN484:CN495)</f>
        <v>0</v>
      </c>
      <c r="CO483" s="765">
        <f t="shared" ref="CO483" si="4519">SUM(CO484:CO495)</f>
        <v>0</v>
      </c>
      <c r="CP483" s="766">
        <f t="shared" ref="CP483" si="4520">SUM(CP484:CP495)</f>
        <v>2</v>
      </c>
      <c r="CQ483" s="765">
        <f t="shared" ref="CQ483" si="4521">SUM(CQ484:CQ495)</f>
        <v>75</v>
      </c>
      <c r="CR483" s="766">
        <f t="shared" ref="CR483" si="4522">SUM(CR484:CR495)</f>
        <v>0</v>
      </c>
      <c r="CS483" s="766">
        <f t="shared" ref="CS483" si="4523">SUM(CS484:CS495)</f>
        <v>0</v>
      </c>
      <c r="CT483" s="766">
        <f t="shared" ref="CT483" si="4524">SUM(CT484:CT495)</f>
        <v>0</v>
      </c>
      <c r="CU483" s="766">
        <f t="shared" ref="CU483" si="4525">SUM(CU484:CU495)</f>
        <v>0</v>
      </c>
      <c r="CV483" s="766">
        <f t="shared" ref="CV483" si="4526">SUM(CV484:CV495)</f>
        <v>0</v>
      </c>
      <c r="CW483" s="766">
        <f t="shared" ref="CW483" si="4527">SUM(CW484:CW495)</f>
        <v>0</v>
      </c>
      <c r="CX483" s="766">
        <f t="shared" ref="CX483" si="4528">SUM(CX484:CX495)</f>
        <v>1</v>
      </c>
      <c r="CY483" s="765">
        <f t="shared" ref="CY483" si="4529">SUM(CY484:CY495)</f>
        <v>98</v>
      </c>
      <c r="CZ483" s="766">
        <f t="shared" ref="CZ483" si="4530">SUM(CZ484:CZ495)</f>
        <v>0</v>
      </c>
      <c r="DA483" s="766">
        <f t="shared" ref="DA483" si="4531">SUM(DA484:DA495)</f>
        <v>0</v>
      </c>
      <c r="DB483" s="766">
        <f t="shared" ref="DB483" si="4532">SUM(DB484:DB495)</f>
        <v>0</v>
      </c>
      <c r="DC483" s="765">
        <f t="shared" ref="DC483" si="4533">SUM(DC484:DC495)</f>
        <v>0</v>
      </c>
      <c r="DD483" s="766">
        <f t="shared" ref="DD483" si="4534">SUM(DD484:DD495)</f>
        <v>0</v>
      </c>
      <c r="DE483" s="766">
        <f>SUM(DE484:DE495)</f>
        <v>0</v>
      </c>
      <c r="DF483" s="766">
        <f t="shared" ref="DF483" si="4535">SUM(DF484:DF495)</f>
        <v>0</v>
      </c>
      <c r="DG483" s="766">
        <f t="shared" ref="DG483" si="4536">SUM(DG484:DG495)</f>
        <v>0</v>
      </c>
      <c r="DH483" s="766">
        <f t="shared" ref="DH483" si="4537">SUM(DH484:DH495)</f>
        <v>0</v>
      </c>
      <c r="DI483" s="766">
        <f t="shared" ref="DI483" si="4538">SUM(DI484:DI495)</f>
        <v>0</v>
      </c>
      <c r="DJ483" s="766">
        <f t="shared" ref="DJ483" si="4539">SUM(DJ484:DJ495)</f>
        <v>1</v>
      </c>
      <c r="DK483" s="766">
        <f t="shared" ref="DK483" si="4540">SUM(DK484:DK495)</f>
        <v>16</v>
      </c>
      <c r="DL483" s="766">
        <f t="shared" ref="DL483" si="4541">SUM(DL484:DL495)</f>
        <v>1</v>
      </c>
      <c r="DM483" s="766">
        <f t="shared" ref="DM483" si="4542">SUM(DM484:DM495)</f>
        <v>8</v>
      </c>
      <c r="DN483" s="766">
        <f t="shared" ref="DN483" si="4543">SUM(DN484:DN495)</f>
        <v>0</v>
      </c>
      <c r="DO483" s="766">
        <f>SUM(DO484:DO495)</f>
        <v>0</v>
      </c>
      <c r="DP483" s="766">
        <f t="shared" ref="DP483" si="4544">SUM(DP484:DP495)</f>
        <v>0</v>
      </c>
      <c r="DQ483" s="766">
        <f t="shared" ref="DQ483" si="4545">SUM(DQ484:DQ495)</f>
        <v>0</v>
      </c>
      <c r="DR483" s="766">
        <f>SUM(DR484:DR495)</f>
        <v>428.2</v>
      </c>
      <c r="DS483" s="766">
        <f>SUM(DS484:DS495)</f>
        <v>244</v>
      </c>
      <c r="DT483" s="425"/>
      <c r="DU483" s="424"/>
      <c r="DV483" s="424"/>
      <c r="DW483" s="424"/>
      <c r="DX483" s="424"/>
      <c r="DY483" s="424">
        <v>34</v>
      </c>
      <c r="DZ483" s="1004" t="s">
        <v>684</v>
      </c>
      <c r="EA483" s="1005" t="s">
        <v>650</v>
      </c>
      <c r="EB483" s="927">
        <v>1</v>
      </c>
      <c r="EC483" s="424"/>
      <c r="ED483" s="424"/>
      <c r="EE483" s="424"/>
      <c r="EF483" s="424"/>
      <c r="EG483" s="424"/>
      <c r="EH483" s="424"/>
      <c r="EI483" s="424"/>
      <c r="EJ483" s="429">
        <f t="shared" si="4193"/>
        <v>362</v>
      </c>
      <c r="EK483" s="429">
        <f t="shared" si="4194"/>
        <v>238</v>
      </c>
      <c r="EL483" s="429">
        <f t="shared" si="4195"/>
        <v>108</v>
      </c>
      <c r="EM483" s="1058">
        <f t="shared" si="4196"/>
        <v>108</v>
      </c>
      <c r="EN483" s="1058">
        <f t="shared" si="4197"/>
        <v>48</v>
      </c>
      <c r="EO483" s="1058">
        <f t="shared" si="4198"/>
        <v>96</v>
      </c>
      <c r="EP483" s="1058">
        <f t="shared" si="4199"/>
        <v>82</v>
      </c>
      <c r="EQ483" s="1058">
        <f t="shared" si="4200"/>
        <v>164</v>
      </c>
      <c r="ER483" s="1058">
        <f t="shared" si="4201"/>
        <v>0</v>
      </c>
      <c r="ES483" s="1058">
        <f t="shared" si="4202"/>
        <v>0</v>
      </c>
      <c r="ET483" s="1058">
        <f t="shared" si="4203"/>
        <v>0</v>
      </c>
      <c r="EU483" s="1058">
        <f t="shared" si="4204"/>
        <v>0</v>
      </c>
      <c r="EV483" s="1058">
        <f t="shared" si="4205"/>
        <v>4</v>
      </c>
      <c r="EW483" s="1058">
        <f t="shared" si="4206"/>
        <v>19.2</v>
      </c>
      <c r="EX483" s="1058">
        <f t="shared" si="4207"/>
        <v>0</v>
      </c>
      <c r="EY483" s="1058">
        <f t="shared" si="4208"/>
        <v>0</v>
      </c>
      <c r="EZ483" s="1058">
        <f t="shared" si="4209"/>
        <v>0</v>
      </c>
      <c r="FA483" s="1058">
        <f t="shared" si="4210"/>
        <v>0</v>
      </c>
      <c r="FB483" s="1058">
        <f t="shared" si="4211"/>
        <v>4</v>
      </c>
      <c r="FC483" s="1058">
        <f t="shared" si="4212"/>
        <v>150</v>
      </c>
      <c r="FD483" s="1058">
        <f t="shared" si="4213"/>
        <v>0</v>
      </c>
      <c r="FE483" s="1058">
        <f t="shared" si="4214"/>
        <v>0</v>
      </c>
      <c r="FF483" s="1058">
        <f t="shared" si="4215"/>
        <v>0</v>
      </c>
      <c r="FG483" s="1058">
        <f t="shared" si="4216"/>
        <v>0</v>
      </c>
      <c r="FH483" s="1058">
        <f t="shared" si="4217"/>
        <v>0</v>
      </c>
      <c r="FI483" s="1058">
        <f t="shared" si="4218"/>
        <v>0</v>
      </c>
      <c r="FJ483" s="1058">
        <f t="shared" si="4219"/>
        <v>2</v>
      </c>
      <c r="FK483" s="1058">
        <f t="shared" si="4220"/>
        <v>196</v>
      </c>
      <c r="FL483" s="1058">
        <f t="shared" si="4221"/>
        <v>0</v>
      </c>
      <c r="FM483" s="1058">
        <f t="shared" si="4222"/>
        <v>0</v>
      </c>
      <c r="FN483" s="1058">
        <f t="shared" si="4223"/>
        <v>0</v>
      </c>
      <c r="FO483" s="1059">
        <f t="shared" si="4224"/>
        <v>0</v>
      </c>
      <c r="FP483" s="1058">
        <f t="shared" si="4225"/>
        <v>0</v>
      </c>
      <c r="FQ483" s="1058">
        <f t="shared" si="4226"/>
        <v>0</v>
      </c>
      <c r="FR483" s="1058">
        <f t="shared" si="4227"/>
        <v>1</v>
      </c>
      <c r="FS483" s="1058">
        <f t="shared" si="4228"/>
        <v>16.333333333333332</v>
      </c>
      <c r="FT483" s="1058">
        <f t="shared" si="4229"/>
        <v>0</v>
      </c>
      <c r="FU483" s="1058">
        <f t="shared" si="4230"/>
        <v>0</v>
      </c>
      <c r="FV483" s="1058">
        <f t="shared" si="4231"/>
        <v>1</v>
      </c>
      <c r="FW483" s="1058">
        <f t="shared" si="4232"/>
        <v>16</v>
      </c>
      <c r="FX483" s="1058">
        <f t="shared" si="4233"/>
        <v>1</v>
      </c>
      <c r="FY483" s="1058">
        <f t="shared" si="4234"/>
        <v>8</v>
      </c>
      <c r="FZ483" s="1058">
        <f t="shared" si="4235"/>
        <v>0</v>
      </c>
      <c r="GA483" s="1058">
        <f t="shared" si="4236"/>
        <v>0</v>
      </c>
      <c r="GB483" s="1058">
        <f t="shared" si="4237"/>
        <v>0</v>
      </c>
      <c r="GC483" s="1058">
        <f t="shared" si="4238"/>
        <v>0</v>
      </c>
      <c r="GE483" s="1058">
        <v>777.5333333333333</v>
      </c>
      <c r="GF483" s="1058">
        <v>396</v>
      </c>
      <c r="GG483" s="429">
        <f>SUM(DU483+BI483)</f>
        <v>0</v>
      </c>
      <c r="GH483" s="429">
        <f>SUM(DV483+BJ483)</f>
        <v>0</v>
      </c>
      <c r="GI483" s="424"/>
      <c r="GJ483" s="424"/>
      <c r="GL483" s="559">
        <v>600</v>
      </c>
      <c r="GM483" s="559">
        <v>150</v>
      </c>
      <c r="GN483" s="472" t="s">
        <v>684</v>
      </c>
      <c r="GO483" s="473" t="s">
        <v>650</v>
      </c>
      <c r="GP483" s="474">
        <v>1</v>
      </c>
      <c r="GQ483" s="406"/>
      <c r="GR483" s="406"/>
    </row>
    <row r="484" spans="1:200" ht="24.95" customHeight="1" x14ac:dyDescent="0.3">
      <c r="A484" s="424"/>
      <c r="B484" s="682" t="s">
        <v>148</v>
      </c>
      <c r="C484" s="592" t="s">
        <v>516</v>
      </c>
      <c r="D484" s="592" t="s">
        <v>24</v>
      </c>
      <c r="E484" s="592" t="s">
        <v>25</v>
      </c>
      <c r="F484" s="593" t="s">
        <v>27</v>
      </c>
      <c r="G484" s="592">
        <v>5</v>
      </c>
      <c r="H484" s="593">
        <v>49</v>
      </c>
      <c r="I484" s="593">
        <v>1</v>
      </c>
      <c r="J484" s="660">
        <v>2</v>
      </c>
      <c r="K484" s="593">
        <f>SUM(J484)*2</f>
        <v>4</v>
      </c>
      <c r="L484" s="629">
        <v>80</v>
      </c>
      <c r="M484" s="594">
        <f t="shared" ref="M484" si="4546">SUM(N484+P484+R484+T484+V484)</f>
        <v>80</v>
      </c>
      <c r="N484" s="595">
        <v>32</v>
      </c>
      <c r="O484" s="903">
        <f t="shared" ref="O484:O486" si="4547">SUM(N484)*I484</f>
        <v>32</v>
      </c>
      <c r="P484" s="904">
        <v>16</v>
      </c>
      <c r="Q484" s="903">
        <f t="shared" ref="Q484" si="4548">P484*J484</f>
        <v>32</v>
      </c>
      <c r="R484" s="904">
        <v>32</v>
      </c>
      <c r="S484" s="903">
        <f t="shared" ref="S484" si="4549">SUM(R484)*J484</f>
        <v>64</v>
      </c>
      <c r="T484" s="904"/>
      <c r="U484" s="905">
        <f t="shared" ref="U484" si="4550">SUM(T484)*K484</f>
        <v>0</v>
      </c>
      <c r="V484" s="904"/>
      <c r="W484" s="905">
        <f t="shared" ref="W484" si="4551">SUM(V484)*J484*5</f>
        <v>0</v>
      </c>
      <c r="X484" s="906">
        <f t="shared" ref="X484" si="4552">SUM(J484*AX484*2+K484*AZ484*2)</f>
        <v>0</v>
      </c>
      <c r="Y484" s="907">
        <f t="shared" ref="Y484" si="4553">SUM(L484*5/100*J484)</f>
        <v>8</v>
      </c>
      <c r="Z484" s="904"/>
      <c r="AA484" s="905"/>
      <c r="AB484" s="904"/>
      <c r="AC484" s="907">
        <f t="shared" ref="AC484" si="4554">SUM(AB484)*3*H484/5</f>
        <v>0</v>
      </c>
      <c r="AD484" s="904"/>
      <c r="AE484" s="908">
        <f t="shared" ref="AE484" si="4555">SUM(AD484*H484*(30+4))</f>
        <v>0</v>
      </c>
      <c r="AF484" s="904"/>
      <c r="AG484" s="905">
        <f t="shared" ref="AG484" si="4556">SUM(AF484*H484*3)</f>
        <v>0</v>
      </c>
      <c r="AH484" s="904"/>
      <c r="AI484" s="906">
        <f t="shared" ref="AI484" si="4557">SUM(AH484*H484/3)</f>
        <v>0</v>
      </c>
      <c r="AJ484" s="904"/>
      <c r="AK484" s="906">
        <f t="shared" ref="AK484" si="4558">SUM(AJ484*H484*2/3)</f>
        <v>0</v>
      </c>
      <c r="AL484" s="904">
        <v>1</v>
      </c>
      <c r="AM484" s="903">
        <f t="shared" ref="AM484" si="4559">SUM(AL484*H484*2)</f>
        <v>98</v>
      </c>
      <c r="AN484" s="904"/>
      <c r="AO484" s="905">
        <f t="shared" ref="AO484" si="4560">SUM(AN484*J484*2)</f>
        <v>0</v>
      </c>
      <c r="AP484" s="904"/>
      <c r="AQ484" s="907">
        <f t="shared" ref="AQ484" si="4561">SUM(AP484*H484*2)</f>
        <v>0</v>
      </c>
      <c r="AR484" s="904"/>
      <c r="AS484" s="907">
        <f>SUM(J484*AR484*6)</f>
        <v>0</v>
      </c>
      <c r="AT484" s="904">
        <v>1</v>
      </c>
      <c r="AU484" s="906">
        <f t="shared" ref="AU484" si="4562">AT484*H484/3</f>
        <v>16.333333333333332</v>
      </c>
      <c r="AV484" s="904"/>
      <c r="AW484" s="905">
        <f t="shared" ref="AW484" si="4563">SUM(J484*AV484*6)</f>
        <v>0</v>
      </c>
      <c r="AX484" s="904"/>
      <c r="AY484" s="906">
        <f>SUM(J484*AX484*8)</f>
        <v>0</v>
      </c>
      <c r="AZ484" s="904"/>
      <c r="BA484" s="906">
        <f t="shared" ref="BA484" si="4564">SUM(AZ484*K484*5*6)</f>
        <v>0</v>
      </c>
      <c r="BB484" s="904"/>
      <c r="BC484" s="906">
        <f t="shared" ref="BC484" si="4565">SUM(BB484*K484*4*6)</f>
        <v>0</v>
      </c>
      <c r="BD484" s="904"/>
      <c r="BE484" s="909">
        <f>SUM(BD484*50)</f>
        <v>0</v>
      </c>
      <c r="BF484" s="906">
        <f t="shared" ref="BF484:BF486" si="4566">O484+Q484+S484+U484+W484+X484+Y484+AA484+AC484+AE484+AG484+AI484+AK484+AM484+AO484+AQ484+AS484+AU484+AW484+AY484+BA484+BC484+BE484</f>
        <v>250.33333333333334</v>
      </c>
      <c r="BG484" s="906">
        <f t="shared" ref="BG484:BG486" si="4567">BC484+BA484+AY484+AW484+AS484+AQ484+X484+W484+U484+S484+Q484+O484</f>
        <v>128</v>
      </c>
      <c r="BH484" s="84"/>
      <c r="BI484" s="424"/>
      <c r="BJ484" s="424"/>
      <c r="BK484" s="424"/>
      <c r="BL484" s="424"/>
      <c r="BM484" s="424"/>
      <c r="BN484" s="928" t="s">
        <v>148</v>
      </c>
      <c r="BO484" s="929" t="s">
        <v>516</v>
      </c>
      <c r="BP484" s="929" t="s">
        <v>24</v>
      </c>
      <c r="BQ484" s="592" t="s">
        <v>25</v>
      </c>
      <c r="BR484" s="593" t="s">
        <v>27</v>
      </c>
      <c r="BS484" s="592">
        <v>6</v>
      </c>
      <c r="BT484" s="593">
        <v>49</v>
      </c>
      <c r="BU484" s="593">
        <v>1</v>
      </c>
      <c r="BV484" s="660">
        <v>2</v>
      </c>
      <c r="BW484" s="660">
        <f t="shared" ref="BW484" si="4568">SUM(BV484)*2</f>
        <v>4</v>
      </c>
      <c r="BX484" s="629">
        <v>70</v>
      </c>
      <c r="BY484" s="594">
        <f t="shared" ref="BY484:BY487" si="4569">SUM(BZ484+CB484+CD484+CF484+CH484)</f>
        <v>70</v>
      </c>
      <c r="BZ484" s="595">
        <v>18</v>
      </c>
      <c r="CA484" s="664">
        <f>SUM(BZ484)*BU484</f>
        <v>18</v>
      </c>
      <c r="CB484" s="663">
        <v>24</v>
      </c>
      <c r="CC484" s="664">
        <f t="shared" ref="CC484" si="4570">CB484*BV484</f>
        <v>48</v>
      </c>
      <c r="CD484" s="663">
        <v>28</v>
      </c>
      <c r="CE484" s="664">
        <f t="shared" ref="CE484" si="4571">SUM(CD484)*BV484</f>
        <v>56</v>
      </c>
      <c r="CF484" s="595"/>
      <c r="CG484" s="596">
        <f t="shared" ref="CG484" si="4572">SUM(CF484)*BW484</f>
        <v>0</v>
      </c>
      <c r="CH484" s="595"/>
      <c r="CI484" s="596">
        <f>SUM(CH484)*BV484*5</f>
        <v>0</v>
      </c>
      <c r="CJ484" s="598">
        <f t="shared" ref="CJ484" si="4573">SUM(BV484*DJ484*2+BW484*DL484*2)</f>
        <v>4</v>
      </c>
      <c r="CK484" s="597">
        <f t="shared" ref="CK484" si="4574">SUM(BX484*5/100*BV484)</f>
        <v>7</v>
      </c>
      <c r="CL484" s="595"/>
      <c r="CM484" s="596"/>
      <c r="CN484" s="595"/>
      <c r="CO484" s="597">
        <f t="shared" ref="CO484" si="4575">SUM(CN484)*3*BT484/5</f>
        <v>0</v>
      </c>
      <c r="CP484" s="595"/>
      <c r="CQ484" s="700">
        <f t="shared" ref="CQ484" si="4576">SUM(CP484*BT484*(30+4))</f>
        <v>0</v>
      </c>
      <c r="CR484" s="595"/>
      <c r="CS484" s="596">
        <f t="shared" ref="CS484" si="4577">SUM(CR484*BT484*3)</f>
        <v>0</v>
      </c>
      <c r="CT484" s="595"/>
      <c r="CU484" s="598">
        <f t="shared" ref="CU484" si="4578">SUM(CT484*BT484/3)</f>
        <v>0</v>
      </c>
      <c r="CV484" s="595"/>
      <c r="CW484" s="598">
        <f t="shared" ref="CW484" si="4579">SUM(CV484*BT484*2/3)</f>
        <v>0</v>
      </c>
      <c r="CX484" s="595">
        <v>1</v>
      </c>
      <c r="CY484" s="664">
        <f t="shared" ref="CY484" si="4580">SUM(CX484*BT484*2)</f>
        <v>98</v>
      </c>
      <c r="CZ484" s="595"/>
      <c r="DA484" s="596">
        <f t="shared" ref="DA484" si="4581">SUM(CZ484*BV484*2)</f>
        <v>0</v>
      </c>
      <c r="DB484" s="595"/>
      <c r="DC484" s="597">
        <f t="shared" ref="DC484" si="4582">SUM(DB484*BT484*2)</f>
        <v>0</v>
      </c>
      <c r="DD484" s="595"/>
      <c r="DE484" s="598">
        <f>SUM(BV484*DD484*6)</f>
        <v>0</v>
      </c>
      <c r="DF484" s="595"/>
      <c r="DG484" s="598">
        <f t="shared" ref="DG484" si="4583">DF484*BT484/3</f>
        <v>0</v>
      </c>
      <c r="DH484" s="595"/>
      <c r="DI484" s="596">
        <f t="shared" ref="DI484" si="4584">SUM(BV484*DH484*6)</f>
        <v>0</v>
      </c>
      <c r="DJ484" s="595">
        <v>1</v>
      </c>
      <c r="DK484" s="598">
        <f>DJ484*BV484:BV675*8</f>
        <v>16</v>
      </c>
      <c r="DL484" s="595"/>
      <c r="DM484" s="598">
        <f t="shared" ref="DM484" si="4585">SUM(DL484*BW484*5*6)</f>
        <v>0</v>
      </c>
      <c r="DN484" s="595"/>
      <c r="DO484" s="598">
        <f t="shared" ref="DO484" si="4586">SUM(DN484*BW484*4*6)</f>
        <v>0</v>
      </c>
      <c r="DP484" s="595"/>
      <c r="DQ484" s="599">
        <f t="shared" ref="DQ484" si="4587">SUM(DP484*50)</f>
        <v>0</v>
      </c>
      <c r="DR484" s="598">
        <f t="shared" ref="DR484:DR488" si="4588">CA484+CC484+CE484+CG484+CI484+CJ484+CK484+CM484+CO484+CQ484+CS484+CU484+CW484+CY484+DA484+DC484+DE484+DG484+DI484+DK484+DM484+DO484+DQ484</f>
        <v>247</v>
      </c>
      <c r="DS484" s="598">
        <f t="shared" ref="DS484:DS488" si="4589">DO484+DM484+DK484+DI484+DE484+DC484+CJ484+CI484+CG484+CE484+CC484+CA484</f>
        <v>142</v>
      </c>
      <c r="DT484" s="84"/>
      <c r="DU484" s="424"/>
      <c r="DV484" s="424"/>
      <c r="DW484" s="424"/>
      <c r="DX484" s="424"/>
      <c r="DY484" s="424"/>
      <c r="DZ484" s="49"/>
      <c r="EA484" s="40"/>
      <c r="EB484" s="40"/>
      <c r="EC484" s="424"/>
      <c r="ED484" s="424"/>
      <c r="EE484" s="424"/>
      <c r="EF484" s="424"/>
      <c r="EG484" s="424"/>
      <c r="EH484" s="424"/>
      <c r="EI484" s="424"/>
      <c r="EJ484" s="429">
        <f t="shared" si="4193"/>
        <v>150</v>
      </c>
      <c r="EK484" s="429">
        <f t="shared" si="4194"/>
        <v>150</v>
      </c>
      <c r="EL484" s="429">
        <f t="shared" si="4195"/>
        <v>50</v>
      </c>
      <c r="EM484" s="429">
        <f t="shared" si="4196"/>
        <v>50</v>
      </c>
      <c r="EN484" s="429">
        <f t="shared" si="4197"/>
        <v>40</v>
      </c>
      <c r="EO484" s="429">
        <f t="shared" si="4198"/>
        <v>80</v>
      </c>
      <c r="EP484" s="429">
        <f t="shared" si="4199"/>
        <v>60</v>
      </c>
      <c r="EQ484" s="429">
        <f t="shared" si="4200"/>
        <v>120</v>
      </c>
      <c r="ER484" s="429">
        <f t="shared" si="4201"/>
        <v>0</v>
      </c>
      <c r="ES484" s="429">
        <f t="shared" si="4202"/>
        <v>0</v>
      </c>
      <c r="ET484" s="429">
        <f t="shared" si="4203"/>
        <v>0</v>
      </c>
      <c r="EU484" s="429">
        <f t="shared" si="4204"/>
        <v>0</v>
      </c>
      <c r="EV484" s="429">
        <f t="shared" si="4205"/>
        <v>4</v>
      </c>
      <c r="EW484" s="429">
        <f t="shared" si="4206"/>
        <v>15</v>
      </c>
      <c r="EX484" s="429">
        <f t="shared" si="4207"/>
        <v>0</v>
      </c>
      <c r="EY484" s="429">
        <f t="shared" si="4208"/>
        <v>0</v>
      </c>
      <c r="EZ484" s="429">
        <f t="shared" si="4209"/>
        <v>0</v>
      </c>
      <c r="FA484" s="429">
        <f t="shared" si="4210"/>
        <v>0</v>
      </c>
      <c r="FB484" s="429">
        <f t="shared" si="4211"/>
        <v>0</v>
      </c>
      <c r="FC484" s="429">
        <f t="shared" si="4212"/>
        <v>0</v>
      </c>
      <c r="FD484" s="429">
        <f t="shared" si="4213"/>
        <v>0</v>
      </c>
      <c r="FE484" s="429">
        <f t="shared" si="4214"/>
        <v>0</v>
      </c>
      <c r="FF484" s="429">
        <f t="shared" si="4215"/>
        <v>0</v>
      </c>
      <c r="FG484" s="429">
        <f t="shared" si="4216"/>
        <v>0</v>
      </c>
      <c r="FH484" s="429">
        <f t="shared" si="4217"/>
        <v>0</v>
      </c>
      <c r="FI484" s="429">
        <f t="shared" si="4218"/>
        <v>0</v>
      </c>
      <c r="FJ484" s="429">
        <f t="shared" si="4219"/>
        <v>2</v>
      </c>
      <c r="FK484" s="429">
        <f t="shared" si="4220"/>
        <v>196</v>
      </c>
      <c r="FL484" s="429">
        <f t="shared" si="4221"/>
        <v>0</v>
      </c>
      <c r="FM484" s="429">
        <f t="shared" si="4222"/>
        <v>0</v>
      </c>
      <c r="FN484" s="429">
        <f t="shared" si="4223"/>
        <v>0</v>
      </c>
      <c r="FO484" s="677">
        <f t="shared" si="4224"/>
        <v>0</v>
      </c>
      <c r="FP484" s="429">
        <f t="shared" si="4225"/>
        <v>0</v>
      </c>
      <c r="FQ484" s="429">
        <f t="shared" si="4226"/>
        <v>0</v>
      </c>
      <c r="FR484" s="429">
        <f t="shared" si="4227"/>
        <v>1</v>
      </c>
      <c r="FS484" s="429">
        <f t="shared" si="4228"/>
        <v>16.333333333333332</v>
      </c>
      <c r="FT484" s="429">
        <f t="shared" si="4229"/>
        <v>0</v>
      </c>
      <c r="FU484" s="429">
        <f t="shared" si="4230"/>
        <v>0</v>
      </c>
      <c r="FV484" s="429">
        <f t="shared" si="4231"/>
        <v>1</v>
      </c>
      <c r="FW484" s="429">
        <f t="shared" si="4232"/>
        <v>16</v>
      </c>
      <c r="FX484" s="429">
        <f t="shared" si="4233"/>
        <v>0</v>
      </c>
      <c r="FY484" s="429">
        <f t="shared" si="4234"/>
        <v>0</v>
      </c>
      <c r="FZ484" s="429">
        <f t="shared" si="4235"/>
        <v>0</v>
      </c>
      <c r="GA484" s="429">
        <f t="shared" si="4236"/>
        <v>0</v>
      </c>
      <c r="GB484" s="429">
        <f t="shared" si="4237"/>
        <v>0</v>
      </c>
      <c r="GC484" s="429">
        <f t="shared" si="4238"/>
        <v>0</v>
      </c>
      <c r="GE484" s="429">
        <v>497.33333333333337</v>
      </c>
      <c r="GF484" s="429">
        <v>270</v>
      </c>
      <c r="GG484" s="424"/>
      <c r="GH484" s="424"/>
      <c r="GI484" s="424"/>
      <c r="GJ484" s="424"/>
      <c r="GL484" s="410"/>
      <c r="GM484" s="410"/>
      <c r="GN484" s="9"/>
      <c r="GO484" s="17"/>
      <c r="GP484" s="421"/>
      <c r="GQ484" s="406"/>
      <c r="GR484" s="406"/>
    </row>
    <row r="485" spans="1:200" ht="24.95" customHeight="1" x14ac:dyDescent="0.3">
      <c r="A485" s="424"/>
      <c r="B485" s="591" t="s">
        <v>148</v>
      </c>
      <c r="C485" s="592" t="s">
        <v>182</v>
      </c>
      <c r="D485" s="592" t="s">
        <v>24</v>
      </c>
      <c r="E485" s="593" t="s">
        <v>342</v>
      </c>
      <c r="F485" s="593" t="s">
        <v>382</v>
      </c>
      <c r="G485" s="593">
        <v>5</v>
      </c>
      <c r="H485" s="593">
        <v>94</v>
      </c>
      <c r="I485" s="593">
        <v>1</v>
      </c>
      <c r="J485" s="660">
        <v>4</v>
      </c>
      <c r="K485" s="593">
        <f t="shared" ref="K485" si="4590">SUM(J485)*2</f>
        <v>8</v>
      </c>
      <c r="L485" s="591">
        <v>70</v>
      </c>
      <c r="M485" s="594">
        <f t="shared" ref="M485:M486" si="4591">SUM(N485+P485+R485+T485+V485)</f>
        <v>24</v>
      </c>
      <c r="N485" s="595">
        <v>24</v>
      </c>
      <c r="O485" s="903">
        <f t="shared" si="4547"/>
        <v>24</v>
      </c>
      <c r="P485" s="904"/>
      <c r="Q485" s="903"/>
      <c r="R485" s="904"/>
      <c r="S485" s="903"/>
      <c r="T485" s="904"/>
      <c r="U485" s="905"/>
      <c r="V485" s="904"/>
      <c r="W485" s="905"/>
      <c r="X485" s="906"/>
      <c r="Y485" s="907"/>
      <c r="Z485" s="904"/>
      <c r="AA485" s="905"/>
      <c r="AB485" s="904"/>
      <c r="AC485" s="907"/>
      <c r="AD485" s="904"/>
      <c r="AE485" s="908"/>
      <c r="AF485" s="904"/>
      <c r="AG485" s="905"/>
      <c r="AH485" s="905"/>
      <c r="AI485" s="906"/>
      <c r="AJ485" s="904"/>
      <c r="AK485" s="906"/>
      <c r="AL485" s="904"/>
      <c r="AM485" s="903"/>
      <c r="AN485" s="904"/>
      <c r="AO485" s="905"/>
      <c r="AP485" s="904"/>
      <c r="AQ485" s="907"/>
      <c r="AR485" s="904"/>
      <c r="AS485" s="907"/>
      <c r="AT485" s="904"/>
      <c r="AU485" s="906"/>
      <c r="AV485" s="904"/>
      <c r="AW485" s="905"/>
      <c r="AX485" s="904"/>
      <c r="AY485" s="906"/>
      <c r="AZ485" s="905"/>
      <c r="BA485" s="906"/>
      <c r="BB485" s="904"/>
      <c r="BC485" s="906"/>
      <c r="BD485" s="904"/>
      <c r="BE485" s="909"/>
      <c r="BF485" s="906">
        <f t="shared" si="4566"/>
        <v>24</v>
      </c>
      <c r="BG485" s="906">
        <f t="shared" si="4567"/>
        <v>24</v>
      </c>
      <c r="BH485" s="84"/>
      <c r="BI485" s="424"/>
      <c r="BJ485" s="424"/>
      <c r="BK485" s="424"/>
      <c r="BL485" s="424"/>
      <c r="BM485" s="424"/>
      <c r="BN485" s="928" t="s">
        <v>148</v>
      </c>
      <c r="BO485" s="929" t="s">
        <v>182</v>
      </c>
      <c r="BP485" s="929" t="s">
        <v>24</v>
      </c>
      <c r="BQ485" s="593" t="s">
        <v>342</v>
      </c>
      <c r="BR485" s="593" t="s">
        <v>382</v>
      </c>
      <c r="BS485" s="593">
        <v>6</v>
      </c>
      <c r="BT485" s="593">
        <v>94</v>
      </c>
      <c r="BU485" s="593">
        <v>1</v>
      </c>
      <c r="BV485" s="660">
        <v>4</v>
      </c>
      <c r="BW485" s="660">
        <f>SUM(BV485)*2</f>
        <v>8</v>
      </c>
      <c r="BX485" s="591">
        <v>100</v>
      </c>
      <c r="BY485" s="594">
        <f t="shared" si="4569"/>
        <v>22</v>
      </c>
      <c r="BZ485" s="595">
        <v>22</v>
      </c>
      <c r="CA485" s="664">
        <f>SUM(BZ485)*BU485</f>
        <v>22</v>
      </c>
      <c r="CB485" s="663"/>
      <c r="CC485" s="664"/>
      <c r="CD485" s="663"/>
      <c r="CE485" s="664"/>
      <c r="CF485" s="595"/>
      <c r="CG485" s="596"/>
      <c r="CH485" s="595"/>
      <c r="CI485" s="596"/>
      <c r="CJ485" s="598"/>
      <c r="CK485" s="597"/>
      <c r="CL485" s="595"/>
      <c r="CM485" s="596"/>
      <c r="CN485" s="595"/>
      <c r="CO485" s="597"/>
      <c r="CP485" s="595"/>
      <c r="CQ485" s="700"/>
      <c r="CR485" s="595"/>
      <c r="CS485" s="596"/>
      <c r="CT485" s="596"/>
      <c r="CU485" s="598"/>
      <c r="CV485" s="595"/>
      <c r="CW485" s="598"/>
      <c r="CX485" s="595"/>
      <c r="CY485" s="664"/>
      <c r="CZ485" s="595"/>
      <c r="DA485" s="596"/>
      <c r="DB485" s="595"/>
      <c r="DC485" s="597"/>
      <c r="DD485" s="595"/>
      <c r="DE485" s="598"/>
      <c r="DF485" s="595"/>
      <c r="DG485" s="598"/>
      <c r="DH485" s="595"/>
      <c r="DI485" s="596"/>
      <c r="DJ485" s="595"/>
      <c r="DK485" s="598"/>
      <c r="DL485" s="596"/>
      <c r="DM485" s="598"/>
      <c r="DN485" s="595"/>
      <c r="DO485" s="598"/>
      <c r="DP485" s="595"/>
      <c r="DQ485" s="599"/>
      <c r="DR485" s="598">
        <f t="shared" si="4588"/>
        <v>22</v>
      </c>
      <c r="DS485" s="598">
        <f t="shared" si="4589"/>
        <v>22</v>
      </c>
      <c r="DT485" s="84"/>
      <c r="DU485" s="424"/>
      <c r="DV485" s="424"/>
      <c r="DW485" s="424"/>
      <c r="DX485" s="424"/>
      <c r="DY485" s="424"/>
      <c r="DZ485" s="49"/>
      <c r="EA485" s="40"/>
      <c r="EB485" s="40"/>
      <c r="EC485" s="424"/>
      <c r="ED485" s="424"/>
      <c r="EE485" s="424"/>
      <c r="EF485" s="424"/>
      <c r="EG485" s="424"/>
      <c r="EH485" s="424"/>
      <c r="EI485" s="424"/>
      <c r="EJ485" s="429">
        <f t="shared" si="4193"/>
        <v>170</v>
      </c>
      <c r="EK485" s="429">
        <f t="shared" si="4194"/>
        <v>46</v>
      </c>
      <c r="EL485" s="429">
        <f t="shared" si="4195"/>
        <v>46</v>
      </c>
      <c r="EM485" s="429">
        <f t="shared" si="4196"/>
        <v>46</v>
      </c>
      <c r="EN485" s="429">
        <f t="shared" si="4197"/>
        <v>0</v>
      </c>
      <c r="EO485" s="429">
        <f t="shared" si="4198"/>
        <v>0</v>
      </c>
      <c r="EP485" s="429">
        <f t="shared" si="4199"/>
        <v>0</v>
      </c>
      <c r="EQ485" s="429">
        <f t="shared" si="4200"/>
        <v>0</v>
      </c>
      <c r="ER485" s="429">
        <f t="shared" si="4201"/>
        <v>0</v>
      </c>
      <c r="ES485" s="429">
        <f t="shared" si="4202"/>
        <v>0</v>
      </c>
      <c r="ET485" s="429">
        <f t="shared" si="4203"/>
        <v>0</v>
      </c>
      <c r="EU485" s="429">
        <f t="shared" si="4204"/>
        <v>0</v>
      </c>
      <c r="EV485" s="429">
        <f t="shared" si="4205"/>
        <v>0</v>
      </c>
      <c r="EW485" s="429">
        <f t="shared" si="4206"/>
        <v>0</v>
      </c>
      <c r="EX485" s="429">
        <f t="shared" si="4207"/>
        <v>0</v>
      </c>
      <c r="EY485" s="429">
        <f t="shared" si="4208"/>
        <v>0</v>
      </c>
      <c r="EZ485" s="429">
        <f t="shared" si="4209"/>
        <v>0</v>
      </c>
      <c r="FA485" s="429">
        <f t="shared" si="4210"/>
        <v>0</v>
      </c>
      <c r="FB485" s="429">
        <f t="shared" si="4211"/>
        <v>0</v>
      </c>
      <c r="FC485" s="429">
        <f t="shared" si="4212"/>
        <v>0</v>
      </c>
      <c r="FD485" s="429">
        <f t="shared" si="4213"/>
        <v>0</v>
      </c>
      <c r="FE485" s="429">
        <f t="shared" si="4214"/>
        <v>0</v>
      </c>
      <c r="FF485" s="429">
        <f t="shared" si="4215"/>
        <v>0</v>
      </c>
      <c r="FG485" s="429">
        <f t="shared" si="4216"/>
        <v>0</v>
      </c>
      <c r="FH485" s="429">
        <f t="shared" si="4217"/>
        <v>0</v>
      </c>
      <c r="FI485" s="429">
        <f t="shared" si="4218"/>
        <v>0</v>
      </c>
      <c r="FJ485" s="429">
        <f t="shared" si="4219"/>
        <v>0</v>
      </c>
      <c r="FK485" s="429">
        <f t="shared" si="4220"/>
        <v>0</v>
      </c>
      <c r="FL485" s="429">
        <f t="shared" si="4221"/>
        <v>0</v>
      </c>
      <c r="FM485" s="429">
        <f t="shared" si="4222"/>
        <v>0</v>
      </c>
      <c r="FN485" s="429">
        <f t="shared" si="4223"/>
        <v>0</v>
      </c>
      <c r="FO485" s="677">
        <f t="shared" si="4224"/>
        <v>0</v>
      </c>
      <c r="FP485" s="429">
        <f t="shared" si="4225"/>
        <v>0</v>
      </c>
      <c r="FQ485" s="429">
        <f t="shared" si="4226"/>
        <v>0</v>
      </c>
      <c r="FR485" s="429">
        <f t="shared" si="4227"/>
        <v>0</v>
      </c>
      <c r="FS485" s="429">
        <f t="shared" si="4228"/>
        <v>0</v>
      </c>
      <c r="FT485" s="429">
        <f t="shared" si="4229"/>
        <v>0</v>
      </c>
      <c r="FU485" s="429">
        <f t="shared" si="4230"/>
        <v>0</v>
      </c>
      <c r="FV485" s="429">
        <f t="shared" si="4231"/>
        <v>0</v>
      </c>
      <c r="FW485" s="429">
        <f t="shared" si="4232"/>
        <v>0</v>
      </c>
      <c r="FX485" s="429">
        <f t="shared" si="4233"/>
        <v>0</v>
      </c>
      <c r="FY485" s="429">
        <f t="shared" si="4234"/>
        <v>0</v>
      </c>
      <c r="FZ485" s="429">
        <f t="shared" si="4235"/>
        <v>0</v>
      </c>
      <c r="GA485" s="429">
        <f t="shared" si="4236"/>
        <v>0</v>
      </c>
      <c r="GB485" s="429">
        <f t="shared" si="4237"/>
        <v>0</v>
      </c>
      <c r="GC485" s="429">
        <f t="shared" si="4238"/>
        <v>0</v>
      </c>
      <c r="GE485" s="429">
        <v>46</v>
      </c>
      <c r="GF485" s="429">
        <v>46</v>
      </c>
      <c r="GG485" s="424"/>
      <c r="GH485" s="424"/>
      <c r="GI485" s="424"/>
      <c r="GJ485" s="424"/>
      <c r="GL485" s="410"/>
      <c r="GM485" s="410"/>
      <c r="GN485" s="9"/>
      <c r="GO485" s="17"/>
      <c r="GP485" s="421"/>
      <c r="GQ485" s="406"/>
      <c r="GR485" s="406"/>
    </row>
    <row r="486" spans="1:200" ht="24.95" customHeight="1" x14ac:dyDescent="0.3">
      <c r="A486" s="424"/>
      <c r="B486" s="159" t="s">
        <v>150</v>
      </c>
      <c r="C486" s="260" t="s">
        <v>183</v>
      </c>
      <c r="D486" s="260" t="s">
        <v>24</v>
      </c>
      <c r="E486" s="160" t="s">
        <v>323</v>
      </c>
      <c r="F486" s="160" t="s">
        <v>512</v>
      </c>
      <c r="G486" s="160">
        <v>9</v>
      </c>
      <c r="H486" s="160">
        <v>2</v>
      </c>
      <c r="I486" s="160">
        <v>1</v>
      </c>
      <c r="J486" s="563">
        <v>1</v>
      </c>
      <c r="K486" s="160">
        <v>1</v>
      </c>
      <c r="L486" s="159"/>
      <c r="M486" s="259">
        <f t="shared" si="4591"/>
        <v>0</v>
      </c>
      <c r="N486" s="258"/>
      <c r="O486" s="910">
        <f t="shared" si="4547"/>
        <v>0</v>
      </c>
      <c r="P486" s="911"/>
      <c r="Q486" s="910">
        <f t="shared" ref="Q486" si="4592">P486*J486</f>
        <v>0</v>
      </c>
      <c r="R486" s="911"/>
      <c r="S486" s="910">
        <f t="shared" ref="S486" si="4593">SUM(R486)*J486</f>
        <v>0</v>
      </c>
      <c r="T486" s="911"/>
      <c r="U486" s="912">
        <f t="shared" ref="U486" si="4594">SUM(T486)*K486</f>
        <v>0</v>
      </c>
      <c r="V486" s="911"/>
      <c r="W486" s="912">
        <f t="shared" ref="W486" si="4595">SUM(V486)*J486*5</f>
        <v>0</v>
      </c>
      <c r="X486" s="913"/>
      <c r="Y486" s="914">
        <f t="shared" ref="Y486" si="4596">L486*J486*0.05</f>
        <v>0</v>
      </c>
      <c r="Z486" s="911"/>
      <c r="AA486" s="912"/>
      <c r="AB486" s="911"/>
      <c r="AC486" s="914">
        <f t="shared" ref="AC486" si="4597">SUM(AB486)*3*H486/5</f>
        <v>0</v>
      </c>
      <c r="AD486" s="911">
        <v>1</v>
      </c>
      <c r="AE486" s="915">
        <f t="shared" ref="AE486" si="4598">SUM(AD486*H486*(15))</f>
        <v>30</v>
      </c>
      <c r="AF486" s="911"/>
      <c r="AG486" s="912">
        <f t="shared" ref="AG486" si="4599">SUM(AF486*H486*3)</f>
        <v>0</v>
      </c>
      <c r="AH486" s="911"/>
      <c r="AI486" s="913">
        <f t="shared" ref="AI486" si="4600">SUM(AH486*H486/3)</f>
        <v>0</v>
      </c>
      <c r="AJ486" s="911"/>
      <c r="AK486" s="913">
        <f t="shared" ref="AK486" si="4601">SUM(AJ486*H486*2/3)</f>
        <v>0</v>
      </c>
      <c r="AL486" s="911"/>
      <c r="AM486" s="910">
        <f t="shared" ref="AM486" si="4602">SUM(AL486*H486*2)</f>
        <v>0</v>
      </c>
      <c r="AN486" s="911"/>
      <c r="AO486" s="912">
        <f t="shared" ref="AO486" si="4603">SUM(AN486*J486)</f>
        <v>0</v>
      </c>
      <c r="AP486" s="911"/>
      <c r="AQ486" s="914">
        <f t="shared" ref="AQ486" si="4604">SUM(AP486*H486*2)</f>
        <v>0</v>
      </c>
      <c r="AR486" s="911"/>
      <c r="AS486" s="913">
        <f t="shared" ref="AS486" si="4605">SUM(J486*AR486*6)</f>
        <v>0</v>
      </c>
      <c r="AT486" s="916"/>
      <c r="AU486" s="917">
        <f t="shared" ref="AU486" si="4606">AT486*H486/3</f>
        <v>0</v>
      </c>
      <c r="AV486" s="911"/>
      <c r="AW486" s="912">
        <f t="shared" ref="AW486" si="4607">SUM(AV486*H486/3)</f>
        <v>0</v>
      </c>
      <c r="AX486" s="911"/>
      <c r="AY486" s="913">
        <f t="shared" ref="AY486" si="4608">SUM(J486*AX486*8)</f>
        <v>0</v>
      </c>
      <c r="AZ486" s="911"/>
      <c r="BA486" s="913">
        <f>SUM(AZ486*H486*5*2/3)</f>
        <v>0</v>
      </c>
      <c r="BB486" s="911"/>
      <c r="BC486" s="913">
        <f t="shared" ref="BC486" si="4609">SUM(BB486*K486*4*6)</f>
        <v>0</v>
      </c>
      <c r="BD486" s="911"/>
      <c r="BE486" s="918">
        <f t="shared" ref="BE486" si="4610">SUM(BD486*50)</f>
        <v>0</v>
      </c>
      <c r="BF486" s="917">
        <f t="shared" si="4566"/>
        <v>30</v>
      </c>
      <c r="BG486" s="917">
        <f t="shared" si="4567"/>
        <v>0</v>
      </c>
      <c r="BH486" s="84"/>
      <c r="BI486" s="424"/>
      <c r="BJ486" s="424"/>
      <c r="BK486" s="424"/>
      <c r="BL486" s="424"/>
      <c r="BM486" s="424"/>
      <c r="BN486" s="1009" t="s">
        <v>431</v>
      </c>
      <c r="BO486" s="1010" t="s">
        <v>516</v>
      </c>
      <c r="BP486" s="1010" t="s">
        <v>24</v>
      </c>
      <c r="BQ486" s="397" t="s">
        <v>25</v>
      </c>
      <c r="BR486" s="397" t="s">
        <v>26</v>
      </c>
      <c r="BS486" s="397">
        <v>2</v>
      </c>
      <c r="BT486" s="397">
        <v>51</v>
      </c>
      <c r="BU486" s="397">
        <v>1</v>
      </c>
      <c r="BV486" s="746">
        <v>2</v>
      </c>
      <c r="BW486" s="746">
        <f t="shared" ref="BW486" si="4611">SUM(BV486)*2</f>
        <v>4</v>
      </c>
      <c r="BX486" s="398">
        <f>42</f>
        <v>42</v>
      </c>
      <c r="BY486" s="399">
        <f t="shared" si="4569"/>
        <v>42</v>
      </c>
      <c r="BZ486" s="398">
        <f>12</f>
        <v>12</v>
      </c>
      <c r="CA486" s="713">
        <f t="shared" ref="CA486" si="4612">SUM(BZ486)*BU486</f>
        <v>12</v>
      </c>
      <c r="CB486" s="713">
        <v>8</v>
      </c>
      <c r="CC486" s="761">
        <f t="shared" ref="CC486" si="4613">BV486*CB486</f>
        <v>16</v>
      </c>
      <c r="CD486" s="713">
        <f>22</f>
        <v>22</v>
      </c>
      <c r="CE486" s="761">
        <f t="shared" ref="CE486:CE487" si="4614">SUM(CD486)*BV486</f>
        <v>44</v>
      </c>
      <c r="CF486" s="389"/>
      <c r="CG486" s="400">
        <f t="shared" ref="CG486:CG487" si="4615">SUM(CF486)*BW486</f>
        <v>0</v>
      </c>
      <c r="CH486" s="389"/>
      <c r="CI486" s="400">
        <f t="shared" ref="CI486" si="4616">SUM(CH486)*BV486*1</f>
        <v>0</v>
      </c>
      <c r="CJ486" s="390">
        <f t="shared" ref="CJ486" si="4617">2/8*BV486*DJ486</f>
        <v>0</v>
      </c>
      <c r="CK486" s="754">
        <f t="shared" ref="CK486" si="4618">SUM(BX486*5/100*BV486)</f>
        <v>4.2</v>
      </c>
      <c r="CL486" s="389"/>
      <c r="CM486" s="400"/>
      <c r="CN486" s="389"/>
      <c r="CO486" s="755">
        <f t="shared" ref="CO486:CO487" si="4619">SUM(CN486)*3*BT486/5</f>
        <v>0</v>
      </c>
      <c r="CP486" s="389"/>
      <c r="CQ486" s="704">
        <f t="shared" ref="CQ486" si="4620">SUM(CP486*BT486*(30+4))</f>
        <v>0</v>
      </c>
      <c r="CR486" s="389"/>
      <c r="CS486" s="400">
        <f t="shared" ref="CS486:CS487" si="4621">SUM(CR486*BT486*3)</f>
        <v>0</v>
      </c>
      <c r="CT486" s="389"/>
      <c r="CU486" s="390">
        <f t="shared" ref="CU486:CU487" si="4622">SUM(CT486*BT486/3)</f>
        <v>0</v>
      </c>
      <c r="CV486" s="389"/>
      <c r="CW486" s="390">
        <f t="shared" ref="CW486" si="4623">SUM(CV486*BT486*2/3)</f>
        <v>0</v>
      </c>
      <c r="CX486" s="389"/>
      <c r="CY486" s="704">
        <f t="shared" ref="CY486" si="4624">SUM(CX486*BT486)</f>
        <v>0</v>
      </c>
      <c r="CZ486" s="389"/>
      <c r="DA486" s="400">
        <f t="shared" ref="DA486" si="4625">SUM(CZ486*BV486)</f>
        <v>0</v>
      </c>
      <c r="DB486" s="389"/>
      <c r="DC486" s="755">
        <f t="shared" ref="DC486:DC487" si="4626">SUM(DB486*BT486*2)</f>
        <v>0</v>
      </c>
      <c r="DD486" s="389"/>
      <c r="DE486" s="390">
        <f t="shared" ref="DE486:DE487" si="4627">SUM(BV486*DD486*6)</f>
        <v>0</v>
      </c>
      <c r="DF486" s="276"/>
      <c r="DG486" s="390">
        <f t="shared" ref="DG486:DG488" si="4628">DF486*BT486/3</f>
        <v>0</v>
      </c>
      <c r="DH486" s="389"/>
      <c r="DI486" s="277">
        <f t="shared" ref="DI486:DI487" si="4629">SUM(DH486*BT486/3)</f>
        <v>0</v>
      </c>
      <c r="DJ486" s="276"/>
      <c r="DK486" s="390">
        <f t="shared" ref="DK486" si="4630">DJ486*BV486*8/2</f>
        <v>0</v>
      </c>
      <c r="DL486" s="389"/>
      <c r="DM486" s="390">
        <f t="shared" ref="DM486" si="4631">DL486*BV486*8/2</f>
        <v>0</v>
      </c>
      <c r="DN486" s="389"/>
      <c r="DO486" s="401">
        <f t="shared" ref="DO486" si="4632">SUM(DN486*BW486*4*6)</f>
        <v>0</v>
      </c>
      <c r="DP486" s="389"/>
      <c r="DQ486" s="391">
        <f t="shared" ref="DQ486:DQ487" si="4633">SUM(DP486*50)</f>
        <v>0</v>
      </c>
      <c r="DR486" s="390">
        <f t="shared" si="4588"/>
        <v>76.2</v>
      </c>
      <c r="DS486" s="390">
        <f t="shared" si="4589"/>
        <v>72</v>
      </c>
      <c r="DT486" s="84"/>
      <c r="DU486" s="424"/>
      <c r="DV486" s="424"/>
      <c r="DW486" s="424"/>
      <c r="DX486" s="424"/>
      <c r="DY486" s="424"/>
      <c r="DZ486" s="49"/>
      <c r="EA486" s="40"/>
      <c r="EB486" s="40"/>
      <c r="EC486" s="424"/>
      <c r="ED486" s="424"/>
      <c r="EE486" s="424"/>
      <c r="EF486" s="424"/>
      <c r="EG486" s="424"/>
      <c r="EH486" s="424"/>
      <c r="EI486" s="424"/>
      <c r="EJ486" s="429">
        <f t="shared" si="4193"/>
        <v>42</v>
      </c>
      <c r="EK486" s="429">
        <f t="shared" si="4194"/>
        <v>42</v>
      </c>
      <c r="EL486" s="429">
        <f t="shared" si="4195"/>
        <v>12</v>
      </c>
      <c r="EM486" s="429">
        <f t="shared" si="4196"/>
        <v>12</v>
      </c>
      <c r="EN486" s="429">
        <f t="shared" si="4197"/>
        <v>8</v>
      </c>
      <c r="EO486" s="429">
        <f t="shared" si="4198"/>
        <v>16</v>
      </c>
      <c r="EP486" s="429">
        <f t="shared" si="4199"/>
        <v>22</v>
      </c>
      <c r="EQ486" s="429">
        <f t="shared" si="4200"/>
        <v>44</v>
      </c>
      <c r="ER486" s="429">
        <f t="shared" si="4201"/>
        <v>0</v>
      </c>
      <c r="ES486" s="429">
        <f t="shared" si="4202"/>
        <v>0</v>
      </c>
      <c r="ET486" s="429">
        <f t="shared" si="4203"/>
        <v>0</v>
      </c>
      <c r="EU486" s="429">
        <f t="shared" si="4204"/>
        <v>0</v>
      </c>
      <c r="EV486" s="429">
        <f t="shared" si="4205"/>
        <v>0</v>
      </c>
      <c r="EW486" s="429">
        <f t="shared" si="4206"/>
        <v>4.2</v>
      </c>
      <c r="EX486" s="429">
        <f t="shared" si="4207"/>
        <v>0</v>
      </c>
      <c r="EY486" s="429">
        <f t="shared" si="4208"/>
        <v>0</v>
      </c>
      <c r="EZ486" s="429">
        <f t="shared" si="4209"/>
        <v>0</v>
      </c>
      <c r="FA486" s="429">
        <f t="shared" si="4210"/>
        <v>0</v>
      </c>
      <c r="FB486" s="429">
        <f t="shared" si="4211"/>
        <v>1</v>
      </c>
      <c r="FC486" s="429">
        <f t="shared" si="4212"/>
        <v>30</v>
      </c>
      <c r="FD486" s="429">
        <f t="shared" si="4213"/>
        <v>0</v>
      </c>
      <c r="FE486" s="429">
        <f t="shared" si="4214"/>
        <v>0</v>
      </c>
      <c r="FF486" s="429">
        <f t="shared" si="4215"/>
        <v>0</v>
      </c>
      <c r="FG486" s="429">
        <f t="shared" si="4216"/>
        <v>0</v>
      </c>
      <c r="FH486" s="429">
        <f t="shared" si="4217"/>
        <v>0</v>
      </c>
      <c r="FI486" s="429">
        <f t="shared" si="4218"/>
        <v>0</v>
      </c>
      <c r="FJ486" s="429">
        <f t="shared" si="4219"/>
        <v>0</v>
      </c>
      <c r="FK486" s="429">
        <f t="shared" si="4220"/>
        <v>0</v>
      </c>
      <c r="FL486" s="429">
        <f t="shared" si="4221"/>
        <v>0</v>
      </c>
      <c r="FM486" s="429">
        <f t="shared" si="4222"/>
        <v>0</v>
      </c>
      <c r="FN486" s="429">
        <f t="shared" si="4223"/>
        <v>0</v>
      </c>
      <c r="FO486" s="677">
        <f t="shared" si="4224"/>
        <v>0</v>
      </c>
      <c r="FP486" s="429">
        <f t="shared" si="4225"/>
        <v>0</v>
      </c>
      <c r="FQ486" s="429">
        <f t="shared" si="4226"/>
        <v>0</v>
      </c>
      <c r="FR486" s="429">
        <f t="shared" si="4227"/>
        <v>0</v>
      </c>
      <c r="FS486" s="429">
        <f t="shared" si="4228"/>
        <v>0</v>
      </c>
      <c r="FT486" s="429">
        <f t="shared" si="4229"/>
        <v>0</v>
      </c>
      <c r="FU486" s="429">
        <f t="shared" si="4230"/>
        <v>0</v>
      </c>
      <c r="FV486" s="429">
        <f t="shared" si="4231"/>
        <v>0</v>
      </c>
      <c r="FW486" s="429">
        <f t="shared" si="4232"/>
        <v>0</v>
      </c>
      <c r="FX486" s="429">
        <f t="shared" si="4233"/>
        <v>0</v>
      </c>
      <c r="FY486" s="429">
        <f t="shared" si="4234"/>
        <v>0</v>
      </c>
      <c r="FZ486" s="429">
        <f t="shared" si="4235"/>
        <v>0</v>
      </c>
      <c r="GA486" s="429">
        <f t="shared" si="4236"/>
        <v>0</v>
      </c>
      <c r="GB486" s="429">
        <f t="shared" si="4237"/>
        <v>0</v>
      </c>
      <c r="GC486" s="429">
        <f t="shared" si="4238"/>
        <v>0</v>
      </c>
      <c r="GE486" s="429">
        <v>106.2</v>
      </c>
      <c r="GF486" s="429">
        <v>72</v>
      </c>
      <c r="GG486" s="424"/>
      <c r="GH486" s="424"/>
      <c r="GI486" s="424"/>
      <c r="GJ486" s="424"/>
      <c r="GL486" s="410"/>
      <c r="GM486" s="410"/>
      <c r="GN486" s="9"/>
      <c r="GO486" s="17"/>
      <c r="GP486" s="421"/>
      <c r="GQ486" s="406"/>
      <c r="GR486" s="406"/>
    </row>
    <row r="487" spans="1:200" ht="24.95" customHeight="1" x14ac:dyDescent="0.3">
      <c r="A487" s="424"/>
      <c r="B487" s="241" t="s">
        <v>150</v>
      </c>
      <c r="C487" s="249" t="s">
        <v>182</v>
      </c>
      <c r="D487" s="252" t="s">
        <v>51</v>
      </c>
      <c r="E487" s="249" t="s">
        <v>233</v>
      </c>
      <c r="F487" s="248" t="s">
        <v>137</v>
      </c>
      <c r="G487" s="252">
        <v>11</v>
      </c>
      <c r="H487" s="249">
        <v>3</v>
      </c>
      <c r="I487" s="249">
        <v>1</v>
      </c>
      <c r="J487" s="563">
        <v>1</v>
      </c>
      <c r="K487" s="249">
        <v>1</v>
      </c>
      <c r="L487" s="274"/>
      <c r="M487" s="250">
        <f>SUM(N487+P487+R487+T487+V487)</f>
        <v>0</v>
      </c>
      <c r="N487" s="251"/>
      <c r="O487" s="910">
        <f>SUM(N487)*I487</f>
        <v>0</v>
      </c>
      <c r="P487" s="919"/>
      <c r="Q487" s="910">
        <f>P487*J487</f>
        <v>0</v>
      </c>
      <c r="R487" s="919"/>
      <c r="S487" s="910">
        <f>SUM(R487)*J487</f>
        <v>0</v>
      </c>
      <c r="T487" s="919"/>
      <c r="U487" s="920">
        <f>SUM(T487)*K487</f>
        <v>0</v>
      </c>
      <c r="V487" s="919"/>
      <c r="W487" s="920">
        <f>SUM(V487)*J487*5</f>
        <v>0</v>
      </c>
      <c r="X487" s="921"/>
      <c r="Y487" s="914">
        <f>SUM(L487*15/100*J487)</f>
        <v>0</v>
      </c>
      <c r="Z487" s="919"/>
      <c r="AA487" s="920"/>
      <c r="AB487" s="919"/>
      <c r="AC487" s="914">
        <f>SUM(AB487)*3*H487/5</f>
        <v>0</v>
      </c>
      <c r="AD487" s="919">
        <v>1</v>
      </c>
      <c r="AE487" s="915">
        <f t="shared" ref="AE487" si="4634">SUM(AD487*H487*(15))</f>
        <v>45</v>
      </c>
      <c r="AF487" s="919"/>
      <c r="AG487" s="920">
        <f>SUM(AF487*H487*3)</f>
        <v>0</v>
      </c>
      <c r="AH487" s="919"/>
      <c r="AI487" s="921">
        <f>SUM(AH487*H487/3)</f>
        <v>0</v>
      </c>
      <c r="AJ487" s="919"/>
      <c r="AK487" s="921">
        <f>SUM(AJ487*H487*2/3)</f>
        <v>0</v>
      </c>
      <c r="AL487" s="919"/>
      <c r="AM487" s="910">
        <f>SUM(AL487*H487*2)</f>
        <v>0</v>
      </c>
      <c r="AN487" s="919"/>
      <c r="AO487" s="920">
        <f>SUM(AN487*J487)</f>
        <v>0</v>
      </c>
      <c r="AP487" s="919"/>
      <c r="AQ487" s="914">
        <f>SUM(AP487*H487*2)</f>
        <v>0</v>
      </c>
      <c r="AR487" s="919"/>
      <c r="AS487" s="921">
        <f>SUM(J487*AR487*6)</f>
        <v>0</v>
      </c>
      <c r="AT487" s="916"/>
      <c r="AU487" s="917">
        <f t="shared" ref="AU487" si="4635">AT487*H487/3</f>
        <v>0</v>
      </c>
      <c r="AV487" s="919"/>
      <c r="AW487" s="920">
        <f>SUM(AV487*H487/3)</f>
        <v>0</v>
      </c>
      <c r="AX487" s="919"/>
      <c r="AY487" s="921">
        <f>SUM(J487*AX487*8)</f>
        <v>0</v>
      </c>
      <c r="AZ487" s="919"/>
      <c r="BA487" s="921">
        <f>SUM(AZ487*K487*3*6)</f>
        <v>0</v>
      </c>
      <c r="BB487" s="919"/>
      <c r="BC487" s="921">
        <f>SUM(BB487*K487*4*6)</f>
        <v>0</v>
      </c>
      <c r="BD487" s="919"/>
      <c r="BE487" s="922">
        <f>SUM(BD487*50)</f>
        <v>0</v>
      </c>
      <c r="BF487" s="917">
        <f t="shared" ref="BF487" si="4636">O487+Q487+S487+U487+W487+X487+Y487+AA487+AC487+AE487+AG487+AI487+AK487+AM487+AO487+AQ487+AS487+AU487+AW487+AY487+BA487+BC487+BE487</f>
        <v>45</v>
      </c>
      <c r="BG487" s="917">
        <f t="shared" ref="BG487" si="4637">BC487+BA487+AY487+AW487+AS487+AQ487+X487+W487+U487+S487+Q487+O487</f>
        <v>0</v>
      </c>
      <c r="BH487" s="84"/>
      <c r="BI487" s="424"/>
      <c r="BJ487" s="424"/>
      <c r="BK487" s="424"/>
      <c r="BL487" s="424"/>
      <c r="BM487" s="424"/>
      <c r="BN487" s="931" t="s">
        <v>150</v>
      </c>
      <c r="BO487" s="932" t="s">
        <v>183</v>
      </c>
      <c r="BP487" s="932" t="s">
        <v>24</v>
      </c>
      <c r="BQ487" s="160" t="s">
        <v>323</v>
      </c>
      <c r="BR487" s="160" t="s">
        <v>512</v>
      </c>
      <c r="BS487" s="160">
        <v>10</v>
      </c>
      <c r="BT487" s="160">
        <v>2</v>
      </c>
      <c r="BU487" s="160">
        <v>1</v>
      </c>
      <c r="BV487" s="563">
        <v>1</v>
      </c>
      <c r="BW487" s="563">
        <v>1</v>
      </c>
      <c r="BX487" s="159"/>
      <c r="BY487" s="259">
        <f t="shared" si="4569"/>
        <v>0</v>
      </c>
      <c r="BZ487" s="258"/>
      <c r="CA487" s="710">
        <f t="shared" ref="CA487" si="4638">SUM(BZ487)*BU487</f>
        <v>0</v>
      </c>
      <c r="CB487" s="760"/>
      <c r="CC487" s="710">
        <f t="shared" ref="CC487" si="4639">CB487*BV487</f>
        <v>0</v>
      </c>
      <c r="CD487" s="760"/>
      <c r="CE487" s="710">
        <f t="shared" si="4614"/>
        <v>0</v>
      </c>
      <c r="CF487" s="258"/>
      <c r="CG487" s="257">
        <f t="shared" si="4615"/>
        <v>0</v>
      </c>
      <c r="CH487" s="258"/>
      <c r="CI487" s="257">
        <f t="shared" ref="CI487" si="4640">SUM(CH487)*BV487*5</f>
        <v>0</v>
      </c>
      <c r="CJ487" s="166"/>
      <c r="CK487" s="754">
        <f t="shared" ref="CK487" si="4641">BX487*BV487*0.05</f>
        <v>0</v>
      </c>
      <c r="CL487" s="258"/>
      <c r="CM487" s="257"/>
      <c r="CN487" s="258"/>
      <c r="CO487" s="754">
        <f t="shared" si="4619"/>
        <v>0</v>
      </c>
      <c r="CP487" s="258">
        <v>1</v>
      </c>
      <c r="CQ487" s="701">
        <f>SUM(CP487*BT487*(15))</f>
        <v>30</v>
      </c>
      <c r="CR487" s="258"/>
      <c r="CS487" s="257">
        <f t="shared" si="4621"/>
        <v>0</v>
      </c>
      <c r="CT487" s="258"/>
      <c r="CU487" s="166">
        <f t="shared" si="4622"/>
        <v>0</v>
      </c>
      <c r="CV487" s="258"/>
      <c r="CW487" s="166">
        <f t="shared" ref="CW487" si="4642">SUM(CV487*BT487*2/3)</f>
        <v>0</v>
      </c>
      <c r="CX487" s="258"/>
      <c r="CY487" s="710">
        <f t="shared" ref="CY487" si="4643">SUM(CX487*BT487*2)</f>
        <v>0</v>
      </c>
      <c r="CZ487" s="258"/>
      <c r="DA487" s="257">
        <f t="shared" ref="DA487" si="4644">SUM(CZ487*BV487)</f>
        <v>0</v>
      </c>
      <c r="DB487" s="258"/>
      <c r="DC487" s="754">
        <f t="shared" si="4626"/>
        <v>0</v>
      </c>
      <c r="DD487" s="258"/>
      <c r="DE487" s="166">
        <f t="shared" si="4627"/>
        <v>0</v>
      </c>
      <c r="DF487" s="256"/>
      <c r="DG487" s="239">
        <f t="shared" si="4628"/>
        <v>0</v>
      </c>
      <c r="DH487" s="258"/>
      <c r="DI487" s="257">
        <f t="shared" si="4629"/>
        <v>0</v>
      </c>
      <c r="DJ487" s="258"/>
      <c r="DK487" s="166">
        <f t="shared" ref="DK487" si="4645">SUM(BV487*DJ487*8)</f>
        <v>0</v>
      </c>
      <c r="DL487" s="258"/>
      <c r="DM487" s="166">
        <f>BW487*DL487*3*8</f>
        <v>0</v>
      </c>
      <c r="DN487" s="258"/>
      <c r="DO487" s="166">
        <f t="shared" ref="DO487" si="4646">SUM(DN487*BW487*4*6)</f>
        <v>0</v>
      </c>
      <c r="DP487" s="258"/>
      <c r="DQ487" s="167">
        <f t="shared" si="4633"/>
        <v>0</v>
      </c>
      <c r="DR487" s="239">
        <f t="shared" si="4588"/>
        <v>30</v>
      </c>
      <c r="DS487" s="239">
        <f t="shared" si="4589"/>
        <v>0</v>
      </c>
      <c r="DT487" s="84"/>
      <c r="DU487" s="424"/>
      <c r="DV487" s="424"/>
      <c r="DW487" s="424"/>
      <c r="DX487" s="424"/>
      <c r="DY487" s="424"/>
      <c r="DZ487" s="49"/>
      <c r="EA487" s="40"/>
      <c r="EB487" s="40"/>
      <c r="EC487" s="424"/>
      <c r="ED487" s="424"/>
      <c r="EE487" s="424"/>
      <c r="EF487" s="424"/>
      <c r="EG487" s="424"/>
      <c r="EH487" s="424"/>
      <c r="EI487" s="424"/>
      <c r="EJ487" s="429">
        <f t="shared" si="4193"/>
        <v>0</v>
      </c>
      <c r="EK487" s="429">
        <f t="shared" si="4194"/>
        <v>0</v>
      </c>
      <c r="EL487" s="429">
        <f t="shared" si="4195"/>
        <v>0</v>
      </c>
      <c r="EM487" s="429">
        <f t="shared" si="4196"/>
        <v>0</v>
      </c>
      <c r="EN487" s="429">
        <f t="shared" si="4197"/>
        <v>0</v>
      </c>
      <c r="EO487" s="429">
        <f t="shared" si="4198"/>
        <v>0</v>
      </c>
      <c r="EP487" s="429">
        <f t="shared" si="4199"/>
        <v>0</v>
      </c>
      <c r="EQ487" s="429">
        <f t="shared" si="4200"/>
        <v>0</v>
      </c>
      <c r="ER487" s="429">
        <f t="shared" si="4201"/>
        <v>0</v>
      </c>
      <c r="ES487" s="429">
        <f t="shared" si="4202"/>
        <v>0</v>
      </c>
      <c r="ET487" s="429">
        <f t="shared" si="4203"/>
        <v>0</v>
      </c>
      <c r="EU487" s="429">
        <f t="shared" si="4204"/>
        <v>0</v>
      </c>
      <c r="EV487" s="429">
        <f t="shared" si="4205"/>
        <v>0</v>
      </c>
      <c r="EW487" s="429">
        <f t="shared" si="4206"/>
        <v>0</v>
      </c>
      <c r="EX487" s="429">
        <f t="shared" si="4207"/>
        <v>0</v>
      </c>
      <c r="EY487" s="429">
        <f t="shared" si="4208"/>
        <v>0</v>
      </c>
      <c r="EZ487" s="429">
        <f t="shared" si="4209"/>
        <v>0</v>
      </c>
      <c r="FA487" s="429">
        <f t="shared" si="4210"/>
        <v>0</v>
      </c>
      <c r="FB487" s="429">
        <f t="shared" si="4211"/>
        <v>2</v>
      </c>
      <c r="FC487" s="429">
        <f t="shared" si="4212"/>
        <v>75</v>
      </c>
      <c r="FD487" s="429">
        <f t="shared" si="4213"/>
        <v>0</v>
      </c>
      <c r="FE487" s="429">
        <f t="shared" si="4214"/>
        <v>0</v>
      </c>
      <c r="FF487" s="429">
        <f t="shared" si="4215"/>
        <v>0</v>
      </c>
      <c r="FG487" s="429">
        <f t="shared" si="4216"/>
        <v>0</v>
      </c>
      <c r="FH487" s="429">
        <f t="shared" si="4217"/>
        <v>0</v>
      </c>
      <c r="FI487" s="429">
        <f t="shared" si="4218"/>
        <v>0</v>
      </c>
      <c r="FJ487" s="429">
        <f t="shared" si="4219"/>
        <v>0</v>
      </c>
      <c r="FK487" s="429">
        <f t="shared" si="4220"/>
        <v>0</v>
      </c>
      <c r="FL487" s="429">
        <f t="shared" si="4221"/>
        <v>0</v>
      </c>
      <c r="FM487" s="429">
        <f t="shared" si="4222"/>
        <v>0</v>
      </c>
      <c r="FN487" s="429">
        <f t="shared" si="4223"/>
        <v>0</v>
      </c>
      <c r="FO487" s="677">
        <f t="shared" si="4224"/>
        <v>0</v>
      </c>
      <c r="FP487" s="429">
        <f t="shared" si="4225"/>
        <v>0</v>
      </c>
      <c r="FQ487" s="429">
        <f t="shared" si="4226"/>
        <v>0</v>
      </c>
      <c r="FR487" s="429">
        <f t="shared" si="4227"/>
        <v>0</v>
      </c>
      <c r="FS487" s="429">
        <f t="shared" si="4228"/>
        <v>0</v>
      </c>
      <c r="FT487" s="429">
        <f t="shared" si="4229"/>
        <v>0</v>
      </c>
      <c r="FU487" s="429">
        <f t="shared" si="4230"/>
        <v>0</v>
      </c>
      <c r="FV487" s="429">
        <f t="shared" si="4231"/>
        <v>0</v>
      </c>
      <c r="FW487" s="429">
        <f t="shared" si="4232"/>
        <v>0</v>
      </c>
      <c r="FX487" s="429">
        <f t="shared" si="4233"/>
        <v>0</v>
      </c>
      <c r="FY487" s="429">
        <f t="shared" si="4234"/>
        <v>0</v>
      </c>
      <c r="FZ487" s="429">
        <f t="shared" si="4235"/>
        <v>0</v>
      </c>
      <c r="GA487" s="429">
        <f t="shared" si="4236"/>
        <v>0</v>
      </c>
      <c r="GB487" s="429">
        <f t="shared" si="4237"/>
        <v>0</v>
      </c>
      <c r="GC487" s="429">
        <f t="shared" si="4238"/>
        <v>0</v>
      </c>
      <c r="GE487" s="429">
        <v>75</v>
      </c>
      <c r="GF487" s="429">
        <v>0</v>
      </c>
      <c r="GG487" s="424"/>
      <c r="GH487" s="424"/>
      <c r="GI487" s="424"/>
      <c r="GJ487" s="424"/>
      <c r="GL487" s="410"/>
      <c r="GM487" s="410"/>
      <c r="GN487" s="9"/>
      <c r="GO487" s="17"/>
      <c r="GP487" s="421"/>
      <c r="GQ487" s="406"/>
      <c r="GR487" s="406"/>
    </row>
    <row r="488" spans="1:200" ht="24.95" customHeight="1" x14ac:dyDescent="0.3">
      <c r="A488" s="424"/>
      <c r="B488" s="84"/>
      <c r="C488" s="612"/>
      <c r="D488" s="612"/>
      <c r="E488" s="612"/>
      <c r="F488" s="612"/>
      <c r="G488" s="606"/>
      <c r="H488" s="606"/>
      <c r="I488" s="606"/>
      <c r="J488" s="747"/>
      <c r="K488" s="606"/>
      <c r="L488" s="71"/>
      <c r="M488" s="608"/>
      <c r="N488" s="70"/>
      <c r="O488" s="923"/>
      <c r="P488" s="924"/>
      <c r="Q488" s="923"/>
      <c r="R488" s="924"/>
      <c r="S488" s="923"/>
      <c r="T488" s="924"/>
      <c r="U488" s="667"/>
      <c r="V488" s="925"/>
      <c r="W488" s="667"/>
      <c r="X488" s="923"/>
      <c r="Y488" s="923"/>
      <c r="Z488" s="925"/>
      <c r="AA488" s="667"/>
      <c r="AB488" s="925"/>
      <c r="AC488" s="923"/>
      <c r="AD488" s="925"/>
      <c r="AE488" s="926"/>
      <c r="AF488" s="925"/>
      <c r="AG488" s="667"/>
      <c r="AH488" s="925"/>
      <c r="AI488" s="667"/>
      <c r="AJ488" s="925"/>
      <c r="AK488" s="667"/>
      <c r="AL488" s="925"/>
      <c r="AM488" s="923"/>
      <c r="AN488" s="925"/>
      <c r="AO488" s="667"/>
      <c r="AP488" s="925"/>
      <c r="AQ488" s="923"/>
      <c r="AR488" s="925"/>
      <c r="AS488" s="923"/>
      <c r="AT488" s="925"/>
      <c r="AU488" s="667"/>
      <c r="AV488" s="925"/>
      <c r="AW488" s="667"/>
      <c r="AX488" s="925"/>
      <c r="AY488" s="667"/>
      <c r="AZ488" s="925"/>
      <c r="BA488" s="667"/>
      <c r="BB488" s="925"/>
      <c r="BC488" s="667"/>
      <c r="BD488" s="925"/>
      <c r="BE488" s="667"/>
      <c r="BF488" s="667"/>
      <c r="BG488" s="667"/>
      <c r="BH488" s="84"/>
      <c r="BI488" s="424"/>
      <c r="BJ488" s="424"/>
      <c r="BK488" s="424"/>
      <c r="BL488" s="424"/>
      <c r="BM488" s="424"/>
      <c r="BN488" s="947" t="s">
        <v>175</v>
      </c>
      <c r="BO488" s="948" t="s">
        <v>182</v>
      </c>
      <c r="BP488" s="948" t="s">
        <v>51</v>
      </c>
      <c r="BQ488" s="249" t="s">
        <v>233</v>
      </c>
      <c r="BR488" s="249" t="s">
        <v>137</v>
      </c>
      <c r="BS488" s="252">
        <v>12</v>
      </c>
      <c r="BT488" s="249">
        <v>3</v>
      </c>
      <c r="BU488" s="249">
        <v>1</v>
      </c>
      <c r="BV488" s="563">
        <v>1</v>
      </c>
      <c r="BW488" s="563">
        <v>1</v>
      </c>
      <c r="BX488" s="253"/>
      <c r="BY488" s="250">
        <f>SUM(BZ488+CB488+CD488+CF488+CH488)</f>
        <v>0</v>
      </c>
      <c r="BZ488" s="251"/>
      <c r="CA488" s="710">
        <f>SUM(BZ488)*BU488</f>
        <v>0</v>
      </c>
      <c r="CB488" s="760"/>
      <c r="CC488" s="710">
        <f>CB488*BV488</f>
        <v>0</v>
      </c>
      <c r="CD488" s="760"/>
      <c r="CE488" s="710">
        <f>SUM(CD488)*BV488</f>
        <v>0</v>
      </c>
      <c r="CF488" s="251"/>
      <c r="CG488" s="242">
        <f>SUM(CF488)*BW488</f>
        <v>0</v>
      </c>
      <c r="CH488" s="251"/>
      <c r="CI488" s="242">
        <f>SUM(CH488)*BV488*5</f>
        <v>0</v>
      </c>
      <c r="CJ488" s="243"/>
      <c r="CK488" s="756">
        <f>SUM(BX488*15/100*BV488)</f>
        <v>0</v>
      </c>
      <c r="CL488" s="251"/>
      <c r="CM488" s="242"/>
      <c r="CN488" s="251"/>
      <c r="CO488" s="754">
        <f>SUM(CN488)*3*BT488/5</f>
        <v>0</v>
      </c>
      <c r="CP488" s="251">
        <v>1</v>
      </c>
      <c r="CQ488" s="701">
        <f>SUM(CP488*BT488*(15))</f>
        <v>45</v>
      </c>
      <c r="CR488" s="251"/>
      <c r="CS488" s="242">
        <f>SUM(CR488*BT488*3)</f>
        <v>0</v>
      </c>
      <c r="CT488" s="251"/>
      <c r="CU488" s="243">
        <f>SUM(CT488*BT488/3)</f>
        <v>0</v>
      </c>
      <c r="CV488" s="251"/>
      <c r="CW488" s="243">
        <f>SUM(CV488*BT488*2/3)</f>
        <v>0</v>
      </c>
      <c r="CX488" s="251"/>
      <c r="CY488" s="710">
        <f>SUM(CX488*BT488*2)</f>
        <v>0</v>
      </c>
      <c r="CZ488" s="251"/>
      <c r="DA488" s="242">
        <f>SUM(CZ488*BV488)</f>
        <v>0</v>
      </c>
      <c r="DB488" s="251"/>
      <c r="DC488" s="754">
        <f>SUM(DB488*BT488*2)</f>
        <v>0</v>
      </c>
      <c r="DD488" s="251"/>
      <c r="DE488" s="243">
        <f>SUM(BV488*DD488*6)</f>
        <v>0</v>
      </c>
      <c r="DF488" s="256"/>
      <c r="DG488" s="239">
        <f t="shared" si="4628"/>
        <v>0</v>
      </c>
      <c r="DH488" s="251"/>
      <c r="DI488" s="242">
        <f>SUM(DH488*BT488/3)</f>
        <v>0</v>
      </c>
      <c r="DJ488" s="251"/>
      <c r="DK488" s="243">
        <f>SUM(BV488*DJ488*8)</f>
        <v>0</v>
      </c>
      <c r="DL488" s="251">
        <v>1</v>
      </c>
      <c r="DM488" s="243">
        <v>8</v>
      </c>
      <c r="DN488" s="251"/>
      <c r="DO488" s="243">
        <f>SUM(DN488*BW488*4*6)</f>
        <v>0</v>
      </c>
      <c r="DP488" s="251"/>
      <c r="DQ488" s="244">
        <f>SUM(DP488*50)</f>
        <v>0</v>
      </c>
      <c r="DR488" s="239">
        <f t="shared" si="4588"/>
        <v>53</v>
      </c>
      <c r="DS488" s="239">
        <f t="shared" si="4589"/>
        <v>8</v>
      </c>
      <c r="DT488" s="84"/>
      <c r="DU488" s="424"/>
      <c r="DV488" s="424"/>
      <c r="DW488" s="424"/>
      <c r="DX488" s="424"/>
      <c r="DY488" s="424"/>
      <c r="DZ488" s="49"/>
      <c r="EA488" s="40"/>
      <c r="EB488" s="40"/>
      <c r="EC488" s="424"/>
      <c r="ED488" s="424"/>
      <c r="EE488" s="424"/>
      <c r="EF488" s="424"/>
      <c r="EG488" s="424"/>
      <c r="EH488" s="424"/>
      <c r="EI488" s="424"/>
      <c r="EJ488" s="429">
        <f t="shared" si="4193"/>
        <v>0</v>
      </c>
      <c r="EK488" s="429">
        <f t="shared" si="4194"/>
        <v>0</v>
      </c>
      <c r="EL488" s="429">
        <f t="shared" si="4195"/>
        <v>0</v>
      </c>
      <c r="EM488" s="429">
        <f t="shared" si="4196"/>
        <v>0</v>
      </c>
      <c r="EN488" s="429">
        <f t="shared" si="4197"/>
        <v>0</v>
      </c>
      <c r="EO488" s="429">
        <f t="shared" si="4198"/>
        <v>0</v>
      </c>
      <c r="EP488" s="429">
        <f t="shared" si="4199"/>
        <v>0</v>
      </c>
      <c r="EQ488" s="429">
        <f t="shared" si="4200"/>
        <v>0</v>
      </c>
      <c r="ER488" s="429">
        <f t="shared" si="4201"/>
        <v>0</v>
      </c>
      <c r="ES488" s="429">
        <f t="shared" si="4202"/>
        <v>0</v>
      </c>
      <c r="ET488" s="429">
        <f t="shared" si="4203"/>
        <v>0</v>
      </c>
      <c r="EU488" s="429">
        <f t="shared" si="4204"/>
        <v>0</v>
      </c>
      <c r="EV488" s="429">
        <f t="shared" si="4205"/>
        <v>0</v>
      </c>
      <c r="EW488" s="429">
        <f t="shared" si="4206"/>
        <v>0</v>
      </c>
      <c r="EX488" s="429">
        <f t="shared" si="4207"/>
        <v>0</v>
      </c>
      <c r="EY488" s="429">
        <f t="shared" si="4208"/>
        <v>0</v>
      </c>
      <c r="EZ488" s="429">
        <f t="shared" si="4209"/>
        <v>0</v>
      </c>
      <c r="FA488" s="429">
        <f t="shared" si="4210"/>
        <v>0</v>
      </c>
      <c r="FB488" s="429">
        <f t="shared" si="4211"/>
        <v>1</v>
      </c>
      <c r="FC488" s="429">
        <f t="shared" si="4212"/>
        <v>45</v>
      </c>
      <c r="FD488" s="429">
        <f t="shared" si="4213"/>
        <v>0</v>
      </c>
      <c r="FE488" s="429">
        <f t="shared" si="4214"/>
        <v>0</v>
      </c>
      <c r="FF488" s="429">
        <f t="shared" si="4215"/>
        <v>0</v>
      </c>
      <c r="FG488" s="429">
        <f t="shared" si="4216"/>
        <v>0</v>
      </c>
      <c r="FH488" s="429">
        <f t="shared" si="4217"/>
        <v>0</v>
      </c>
      <c r="FI488" s="429">
        <f t="shared" si="4218"/>
        <v>0</v>
      </c>
      <c r="FJ488" s="429">
        <f t="shared" si="4219"/>
        <v>0</v>
      </c>
      <c r="FK488" s="429">
        <f t="shared" si="4220"/>
        <v>0</v>
      </c>
      <c r="FL488" s="429">
        <f t="shared" si="4221"/>
        <v>0</v>
      </c>
      <c r="FM488" s="429">
        <f t="shared" si="4222"/>
        <v>0</v>
      </c>
      <c r="FN488" s="429">
        <f t="shared" si="4223"/>
        <v>0</v>
      </c>
      <c r="FO488" s="677">
        <f t="shared" si="4224"/>
        <v>0</v>
      </c>
      <c r="FP488" s="429">
        <f t="shared" si="4225"/>
        <v>0</v>
      </c>
      <c r="FQ488" s="429">
        <f t="shared" si="4226"/>
        <v>0</v>
      </c>
      <c r="FR488" s="429">
        <f t="shared" si="4227"/>
        <v>0</v>
      </c>
      <c r="FS488" s="429">
        <f t="shared" si="4228"/>
        <v>0</v>
      </c>
      <c r="FT488" s="429">
        <f t="shared" si="4229"/>
        <v>0</v>
      </c>
      <c r="FU488" s="429">
        <f t="shared" si="4230"/>
        <v>0</v>
      </c>
      <c r="FV488" s="429">
        <f t="shared" si="4231"/>
        <v>0</v>
      </c>
      <c r="FW488" s="429">
        <f t="shared" si="4232"/>
        <v>0</v>
      </c>
      <c r="FX488" s="429">
        <f t="shared" si="4233"/>
        <v>1</v>
      </c>
      <c r="FY488" s="429">
        <f t="shared" si="4234"/>
        <v>8</v>
      </c>
      <c r="FZ488" s="429">
        <f t="shared" si="4235"/>
        <v>0</v>
      </c>
      <c r="GA488" s="429">
        <f t="shared" si="4236"/>
        <v>0</v>
      </c>
      <c r="GB488" s="429">
        <f t="shared" si="4237"/>
        <v>0</v>
      </c>
      <c r="GC488" s="429">
        <f t="shared" si="4238"/>
        <v>0</v>
      </c>
      <c r="GE488" s="429">
        <v>53</v>
      </c>
      <c r="GF488" s="429">
        <v>8</v>
      </c>
      <c r="GG488" s="424"/>
      <c r="GH488" s="424"/>
      <c r="GI488" s="424"/>
      <c r="GJ488" s="424"/>
      <c r="GL488" s="410"/>
      <c r="GM488" s="410"/>
      <c r="GN488" s="9"/>
      <c r="GO488" s="17"/>
      <c r="GP488" s="421"/>
      <c r="GQ488" s="406"/>
      <c r="GR488" s="406"/>
    </row>
    <row r="489" spans="1:200" ht="24.95" customHeight="1" x14ac:dyDescent="0.3">
      <c r="A489" s="424"/>
      <c r="B489" s="84"/>
      <c r="C489" s="612"/>
      <c r="D489" s="612"/>
      <c r="E489" s="612"/>
      <c r="F489" s="612"/>
      <c r="G489" s="606"/>
      <c r="H489" s="606"/>
      <c r="I489" s="606"/>
      <c r="J489" s="747"/>
      <c r="K489" s="606"/>
      <c r="L489" s="71"/>
      <c r="M489" s="608"/>
      <c r="N489" s="70"/>
      <c r="O489" s="923"/>
      <c r="P489" s="924"/>
      <c r="Q489" s="923"/>
      <c r="R489" s="924"/>
      <c r="S489" s="923"/>
      <c r="T489" s="924"/>
      <c r="U489" s="667"/>
      <c r="V489" s="925"/>
      <c r="W489" s="667"/>
      <c r="X489" s="923"/>
      <c r="Y489" s="923"/>
      <c r="Z489" s="925"/>
      <c r="AA489" s="667"/>
      <c r="AB489" s="925"/>
      <c r="AC489" s="923"/>
      <c r="AD489" s="925"/>
      <c r="AE489" s="926"/>
      <c r="AF489" s="925"/>
      <c r="AG489" s="667"/>
      <c r="AH489" s="925"/>
      <c r="AI489" s="667"/>
      <c r="AJ489" s="925"/>
      <c r="AK489" s="667"/>
      <c r="AL489" s="925"/>
      <c r="AM489" s="923"/>
      <c r="AN489" s="925"/>
      <c r="AO489" s="667"/>
      <c r="AP489" s="925"/>
      <c r="AQ489" s="923"/>
      <c r="AR489" s="925"/>
      <c r="AS489" s="923"/>
      <c r="AT489" s="925"/>
      <c r="AU489" s="667"/>
      <c r="AV489" s="925"/>
      <c r="AW489" s="667"/>
      <c r="AX489" s="925"/>
      <c r="AY489" s="667"/>
      <c r="AZ489" s="925"/>
      <c r="BA489" s="667"/>
      <c r="BB489" s="925"/>
      <c r="BC489" s="667"/>
      <c r="BD489" s="925"/>
      <c r="BE489" s="667"/>
      <c r="BF489" s="667"/>
      <c r="BG489" s="667"/>
      <c r="BH489" s="84"/>
      <c r="BI489" s="424"/>
      <c r="BJ489" s="424"/>
      <c r="BK489" s="424"/>
      <c r="BL489" s="424"/>
      <c r="BM489" s="424"/>
      <c r="BN489" s="667"/>
      <c r="BO489" s="867"/>
      <c r="BP489" s="867"/>
      <c r="BQ489" s="612"/>
      <c r="BR489" s="612"/>
      <c r="BS489" s="606"/>
      <c r="BT489" s="606"/>
      <c r="BU489" s="606"/>
      <c r="BV489" s="747"/>
      <c r="BW489" s="749"/>
      <c r="BX489" s="71"/>
      <c r="BY489" s="608"/>
      <c r="BZ489" s="70"/>
      <c r="CA489" s="610"/>
      <c r="CB489" s="663"/>
      <c r="CC489" s="610"/>
      <c r="CD489" s="663"/>
      <c r="CE489" s="610"/>
      <c r="CF489" s="70"/>
      <c r="CG489" s="84"/>
      <c r="CH489" s="609"/>
      <c r="CI489" s="84"/>
      <c r="CJ489" s="84"/>
      <c r="CK489" s="610"/>
      <c r="CL489" s="609"/>
      <c r="CM489" s="84"/>
      <c r="CN489" s="609"/>
      <c r="CO489" s="610"/>
      <c r="CP489" s="609"/>
      <c r="CQ489" s="702"/>
      <c r="CR489" s="609"/>
      <c r="CS489" s="84"/>
      <c r="CT489" s="609"/>
      <c r="CU489" s="84"/>
      <c r="CV489" s="609"/>
      <c r="CW489" s="84"/>
      <c r="CX489" s="609"/>
      <c r="CY489" s="610"/>
      <c r="CZ489" s="609"/>
      <c r="DA489" s="84"/>
      <c r="DB489" s="609"/>
      <c r="DC489" s="610"/>
      <c r="DD489" s="609"/>
      <c r="DE489" s="84"/>
      <c r="DF489" s="609"/>
      <c r="DG489" s="84"/>
      <c r="DH489" s="609"/>
      <c r="DI489" s="84"/>
      <c r="DJ489" s="609"/>
      <c r="DK489" s="84"/>
      <c r="DL489" s="609"/>
      <c r="DM489" s="84"/>
      <c r="DN489" s="609"/>
      <c r="DO489" s="84"/>
      <c r="DP489" s="609"/>
      <c r="DQ489" s="84"/>
      <c r="DR489" s="84"/>
      <c r="DS489" s="84"/>
      <c r="DT489" s="84"/>
      <c r="DU489" s="424"/>
      <c r="DV489" s="424"/>
      <c r="DW489" s="424"/>
      <c r="DX489" s="424"/>
      <c r="DY489" s="424"/>
      <c r="DZ489" s="49"/>
      <c r="EA489" s="40"/>
      <c r="EB489" s="40"/>
      <c r="EC489" s="424"/>
      <c r="ED489" s="424"/>
      <c r="EE489" s="424"/>
      <c r="EF489" s="424"/>
      <c r="EG489" s="424"/>
      <c r="EH489" s="424"/>
      <c r="EI489" s="424"/>
      <c r="EJ489" s="429">
        <f t="shared" si="4193"/>
        <v>0</v>
      </c>
      <c r="EK489" s="429">
        <f t="shared" si="4194"/>
        <v>0</v>
      </c>
      <c r="EL489" s="429">
        <f t="shared" si="4195"/>
        <v>0</v>
      </c>
      <c r="EM489" s="429">
        <f t="shared" si="4196"/>
        <v>0</v>
      </c>
      <c r="EN489" s="429">
        <f t="shared" si="4197"/>
        <v>0</v>
      </c>
      <c r="EO489" s="429">
        <f t="shared" si="4198"/>
        <v>0</v>
      </c>
      <c r="EP489" s="429">
        <f t="shared" si="4199"/>
        <v>0</v>
      </c>
      <c r="EQ489" s="429">
        <f t="shared" si="4200"/>
        <v>0</v>
      </c>
      <c r="ER489" s="429">
        <f t="shared" si="4201"/>
        <v>0</v>
      </c>
      <c r="ES489" s="429">
        <f t="shared" si="4202"/>
        <v>0</v>
      </c>
      <c r="ET489" s="429">
        <f t="shared" si="4203"/>
        <v>0</v>
      </c>
      <c r="EU489" s="429">
        <f t="shared" si="4204"/>
        <v>0</v>
      </c>
      <c r="EV489" s="429">
        <f t="shared" si="4205"/>
        <v>0</v>
      </c>
      <c r="EW489" s="429">
        <f t="shared" si="4206"/>
        <v>0</v>
      </c>
      <c r="EX489" s="429">
        <f t="shared" si="4207"/>
        <v>0</v>
      </c>
      <c r="EY489" s="429">
        <f t="shared" si="4208"/>
        <v>0</v>
      </c>
      <c r="EZ489" s="429">
        <f t="shared" si="4209"/>
        <v>0</v>
      </c>
      <c r="FA489" s="429">
        <f t="shared" si="4210"/>
        <v>0</v>
      </c>
      <c r="FB489" s="429">
        <f t="shared" si="4211"/>
        <v>0</v>
      </c>
      <c r="FC489" s="429">
        <f t="shared" si="4212"/>
        <v>0</v>
      </c>
      <c r="FD489" s="429">
        <f t="shared" si="4213"/>
        <v>0</v>
      </c>
      <c r="FE489" s="429">
        <f t="shared" si="4214"/>
        <v>0</v>
      </c>
      <c r="FF489" s="429">
        <f t="shared" si="4215"/>
        <v>0</v>
      </c>
      <c r="FG489" s="429">
        <f t="shared" si="4216"/>
        <v>0</v>
      </c>
      <c r="FH489" s="429">
        <f t="shared" si="4217"/>
        <v>0</v>
      </c>
      <c r="FI489" s="429">
        <f t="shared" si="4218"/>
        <v>0</v>
      </c>
      <c r="FJ489" s="429">
        <f t="shared" si="4219"/>
        <v>0</v>
      </c>
      <c r="FK489" s="429">
        <f t="shared" si="4220"/>
        <v>0</v>
      </c>
      <c r="FL489" s="429">
        <f t="shared" si="4221"/>
        <v>0</v>
      </c>
      <c r="FM489" s="429">
        <f t="shared" si="4222"/>
        <v>0</v>
      </c>
      <c r="FN489" s="429">
        <f t="shared" si="4223"/>
        <v>0</v>
      </c>
      <c r="FO489" s="677">
        <f t="shared" si="4224"/>
        <v>0</v>
      </c>
      <c r="FP489" s="429">
        <f t="shared" si="4225"/>
        <v>0</v>
      </c>
      <c r="FQ489" s="429">
        <f t="shared" si="4226"/>
        <v>0</v>
      </c>
      <c r="FR489" s="429">
        <f t="shared" si="4227"/>
        <v>0</v>
      </c>
      <c r="FS489" s="429">
        <f t="shared" si="4228"/>
        <v>0</v>
      </c>
      <c r="FT489" s="429">
        <f t="shared" si="4229"/>
        <v>0</v>
      </c>
      <c r="FU489" s="429">
        <f t="shared" si="4230"/>
        <v>0</v>
      </c>
      <c r="FV489" s="429">
        <f t="shared" si="4231"/>
        <v>0</v>
      </c>
      <c r="FW489" s="429">
        <f t="shared" si="4232"/>
        <v>0</v>
      </c>
      <c r="FX489" s="429">
        <f t="shared" si="4233"/>
        <v>0</v>
      </c>
      <c r="FY489" s="429">
        <f t="shared" si="4234"/>
        <v>0</v>
      </c>
      <c r="FZ489" s="429">
        <f t="shared" si="4235"/>
        <v>0</v>
      </c>
      <c r="GA489" s="429">
        <f t="shared" si="4236"/>
        <v>0</v>
      </c>
      <c r="GB489" s="429">
        <f t="shared" si="4237"/>
        <v>0</v>
      </c>
      <c r="GC489" s="429">
        <f t="shared" si="4238"/>
        <v>0</v>
      </c>
      <c r="GE489" s="429">
        <v>0</v>
      </c>
      <c r="GF489" s="429">
        <v>0</v>
      </c>
      <c r="GG489" s="424"/>
      <c r="GH489" s="424"/>
      <c r="GI489" s="424"/>
      <c r="GJ489" s="424"/>
      <c r="GL489" s="410"/>
      <c r="GM489" s="410"/>
      <c r="GN489" s="9"/>
      <c r="GO489" s="17"/>
      <c r="GP489" s="421"/>
      <c r="GQ489" s="406"/>
      <c r="GR489" s="406"/>
    </row>
    <row r="490" spans="1:200" ht="24.95" customHeight="1" x14ac:dyDescent="0.3">
      <c r="A490" s="424"/>
      <c r="B490" s="84"/>
      <c r="C490" s="612"/>
      <c r="D490" s="612"/>
      <c r="E490" s="612"/>
      <c r="F490" s="612"/>
      <c r="G490" s="606"/>
      <c r="H490" s="606"/>
      <c r="I490" s="606"/>
      <c r="J490" s="747"/>
      <c r="K490" s="606"/>
      <c r="L490" s="71"/>
      <c r="M490" s="608"/>
      <c r="N490" s="70"/>
      <c r="O490" s="923"/>
      <c r="P490" s="924"/>
      <c r="Q490" s="923"/>
      <c r="R490" s="924"/>
      <c r="S490" s="923"/>
      <c r="T490" s="924"/>
      <c r="U490" s="667"/>
      <c r="V490" s="925"/>
      <c r="W490" s="667"/>
      <c r="X490" s="923"/>
      <c r="Y490" s="923"/>
      <c r="Z490" s="925"/>
      <c r="AA490" s="667"/>
      <c r="AB490" s="925"/>
      <c r="AC490" s="923"/>
      <c r="AD490" s="925"/>
      <c r="AE490" s="926"/>
      <c r="AF490" s="925"/>
      <c r="AG490" s="667"/>
      <c r="AH490" s="925"/>
      <c r="AI490" s="667"/>
      <c r="AJ490" s="925"/>
      <c r="AK490" s="667"/>
      <c r="AL490" s="925"/>
      <c r="AM490" s="923"/>
      <c r="AN490" s="925"/>
      <c r="AO490" s="667"/>
      <c r="AP490" s="925"/>
      <c r="AQ490" s="923"/>
      <c r="AR490" s="925"/>
      <c r="AS490" s="923"/>
      <c r="AT490" s="925"/>
      <c r="AU490" s="667"/>
      <c r="AV490" s="925"/>
      <c r="AW490" s="667"/>
      <c r="AX490" s="925"/>
      <c r="AY490" s="667"/>
      <c r="AZ490" s="925"/>
      <c r="BA490" s="667"/>
      <c r="BB490" s="925"/>
      <c r="BC490" s="667"/>
      <c r="BD490" s="925"/>
      <c r="BE490" s="667"/>
      <c r="BF490" s="667"/>
      <c r="BG490" s="667"/>
      <c r="BH490" s="84"/>
      <c r="BI490" s="424"/>
      <c r="BJ490" s="424"/>
      <c r="BK490" s="424"/>
      <c r="BL490" s="424"/>
      <c r="BM490" s="424"/>
      <c r="BN490" s="667"/>
      <c r="BO490" s="867"/>
      <c r="BP490" s="867"/>
      <c r="BQ490" s="612"/>
      <c r="BR490" s="612"/>
      <c r="BS490" s="606"/>
      <c r="BT490" s="606"/>
      <c r="BU490" s="606"/>
      <c r="BV490" s="747"/>
      <c r="BW490" s="749"/>
      <c r="BX490" s="71"/>
      <c r="BY490" s="608"/>
      <c r="BZ490" s="70"/>
      <c r="CA490" s="610"/>
      <c r="CB490" s="663"/>
      <c r="CC490" s="610"/>
      <c r="CD490" s="663"/>
      <c r="CE490" s="610"/>
      <c r="CF490" s="70"/>
      <c r="CG490" s="84"/>
      <c r="CH490" s="609"/>
      <c r="CI490" s="84"/>
      <c r="CJ490" s="84"/>
      <c r="CK490" s="610"/>
      <c r="CL490" s="609"/>
      <c r="CM490" s="84"/>
      <c r="CN490" s="609"/>
      <c r="CO490" s="610"/>
      <c r="CP490" s="609"/>
      <c r="CQ490" s="702"/>
      <c r="CR490" s="609"/>
      <c r="CS490" s="84"/>
      <c r="CT490" s="609"/>
      <c r="CU490" s="84"/>
      <c r="CV490" s="609"/>
      <c r="CW490" s="84"/>
      <c r="CX490" s="609"/>
      <c r="CY490" s="610"/>
      <c r="CZ490" s="609"/>
      <c r="DA490" s="84"/>
      <c r="DB490" s="609"/>
      <c r="DC490" s="610"/>
      <c r="DD490" s="609"/>
      <c r="DE490" s="84"/>
      <c r="DF490" s="609"/>
      <c r="DG490" s="84"/>
      <c r="DH490" s="609"/>
      <c r="DI490" s="84"/>
      <c r="DJ490" s="609"/>
      <c r="DK490" s="84"/>
      <c r="DL490" s="609"/>
      <c r="DM490" s="84"/>
      <c r="DN490" s="609"/>
      <c r="DO490" s="84"/>
      <c r="DP490" s="609"/>
      <c r="DQ490" s="84"/>
      <c r="DR490" s="84"/>
      <c r="DS490" s="84"/>
      <c r="DT490" s="84"/>
      <c r="DU490" s="424"/>
      <c r="DV490" s="424"/>
      <c r="DW490" s="424"/>
      <c r="DX490" s="424"/>
      <c r="DY490" s="424"/>
      <c r="DZ490" s="49"/>
      <c r="EA490" s="40"/>
      <c r="EB490" s="40"/>
      <c r="EC490" s="424"/>
      <c r="ED490" s="424"/>
      <c r="EE490" s="424"/>
      <c r="EF490" s="424"/>
      <c r="EG490" s="424"/>
      <c r="EH490" s="424"/>
      <c r="EI490" s="424"/>
      <c r="EJ490" s="429">
        <f t="shared" si="4193"/>
        <v>0</v>
      </c>
      <c r="EK490" s="429">
        <f t="shared" si="4194"/>
        <v>0</v>
      </c>
      <c r="EL490" s="429">
        <f t="shared" si="4195"/>
        <v>0</v>
      </c>
      <c r="EM490" s="429">
        <f t="shared" si="4196"/>
        <v>0</v>
      </c>
      <c r="EN490" s="429">
        <f t="shared" si="4197"/>
        <v>0</v>
      </c>
      <c r="EO490" s="429">
        <f t="shared" si="4198"/>
        <v>0</v>
      </c>
      <c r="EP490" s="429">
        <f t="shared" si="4199"/>
        <v>0</v>
      </c>
      <c r="EQ490" s="429">
        <f t="shared" si="4200"/>
        <v>0</v>
      </c>
      <c r="ER490" s="429">
        <f t="shared" si="4201"/>
        <v>0</v>
      </c>
      <c r="ES490" s="429">
        <f t="shared" si="4202"/>
        <v>0</v>
      </c>
      <c r="ET490" s="429">
        <f t="shared" si="4203"/>
        <v>0</v>
      </c>
      <c r="EU490" s="429">
        <f t="shared" si="4204"/>
        <v>0</v>
      </c>
      <c r="EV490" s="429">
        <f t="shared" si="4205"/>
        <v>0</v>
      </c>
      <c r="EW490" s="429">
        <f t="shared" si="4206"/>
        <v>0</v>
      </c>
      <c r="EX490" s="429">
        <f t="shared" si="4207"/>
        <v>0</v>
      </c>
      <c r="EY490" s="429">
        <f t="shared" si="4208"/>
        <v>0</v>
      </c>
      <c r="EZ490" s="429">
        <f t="shared" si="4209"/>
        <v>0</v>
      </c>
      <c r="FA490" s="429">
        <f t="shared" si="4210"/>
        <v>0</v>
      </c>
      <c r="FB490" s="429">
        <f t="shared" si="4211"/>
        <v>0</v>
      </c>
      <c r="FC490" s="429">
        <f t="shared" si="4212"/>
        <v>0</v>
      </c>
      <c r="FD490" s="429">
        <f t="shared" si="4213"/>
        <v>0</v>
      </c>
      <c r="FE490" s="429">
        <f t="shared" si="4214"/>
        <v>0</v>
      </c>
      <c r="FF490" s="429">
        <f t="shared" si="4215"/>
        <v>0</v>
      </c>
      <c r="FG490" s="429">
        <f t="shared" si="4216"/>
        <v>0</v>
      </c>
      <c r="FH490" s="429">
        <f t="shared" si="4217"/>
        <v>0</v>
      </c>
      <c r="FI490" s="429">
        <f t="shared" si="4218"/>
        <v>0</v>
      </c>
      <c r="FJ490" s="429">
        <f t="shared" si="4219"/>
        <v>0</v>
      </c>
      <c r="FK490" s="429">
        <f t="shared" si="4220"/>
        <v>0</v>
      </c>
      <c r="FL490" s="429">
        <f t="shared" si="4221"/>
        <v>0</v>
      </c>
      <c r="FM490" s="429">
        <f t="shared" si="4222"/>
        <v>0</v>
      </c>
      <c r="FN490" s="429">
        <f t="shared" si="4223"/>
        <v>0</v>
      </c>
      <c r="FO490" s="677">
        <f t="shared" si="4224"/>
        <v>0</v>
      </c>
      <c r="FP490" s="429">
        <f t="shared" si="4225"/>
        <v>0</v>
      </c>
      <c r="FQ490" s="429">
        <f t="shared" si="4226"/>
        <v>0</v>
      </c>
      <c r="FR490" s="429">
        <f t="shared" si="4227"/>
        <v>0</v>
      </c>
      <c r="FS490" s="429">
        <f t="shared" si="4228"/>
        <v>0</v>
      </c>
      <c r="FT490" s="429">
        <f t="shared" si="4229"/>
        <v>0</v>
      </c>
      <c r="FU490" s="429">
        <f t="shared" si="4230"/>
        <v>0</v>
      </c>
      <c r="FV490" s="429">
        <f t="shared" si="4231"/>
        <v>0</v>
      </c>
      <c r="FW490" s="429">
        <f t="shared" si="4232"/>
        <v>0</v>
      </c>
      <c r="FX490" s="429">
        <f t="shared" si="4233"/>
        <v>0</v>
      </c>
      <c r="FY490" s="429">
        <f t="shared" si="4234"/>
        <v>0</v>
      </c>
      <c r="FZ490" s="429">
        <f t="shared" si="4235"/>
        <v>0</v>
      </c>
      <c r="GA490" s="429">
        <f t="shared" si="4236"/>
        <v>0</v>
      </c>
      <c r="GB490" s="429">
        <f t="shared" si="4237"/>
        <v>0</v>
      </c>
      <c r="GC490" s="429">
        <f t="shared" si="4238"/>
        <v>0</v>
      </c>
      <c r="GE490" s="429">
        <v>0</v>
      </c>
      <c r="GF490" s="429">
        <v>0</v>
      </c>
      <c r="GG490" s="424"/>
      <c r="GH490" s="424"/>
      <c r="GI490" s="424"/>
      <c r="GJ490" s="424"/>
      <c r="GL490" s="410"/>
      <c r="GM490" s="410"/>
      <c r="GN490" s="9"/>
      <c r="GO490" s="17"/>
      <c r="GP490" s="421"/>
      <c r="GQ490" s="406"/>
      <c r="GR490" s="406"/>
    </row>
    <row r="491" spans="1:200" ht="24.95" customHeight="1" x14ac:dyDescent="0.3">
      <c r="A491" s="424"/>
      <c r="B491" s="84"/>
      <c r="C491" s="612"/>
      <c r="D491" s="612"/>
      <c r="E491" s="612"/>
      <c r="F491" s="612"/>
      <c r="G491" s="606"/>
      <c r="H491" s="606"/>
      <c r="I491" s="606"/>
      <c r="J491" s="747"/>
      <c r="K491" s="606"/>
      <c r="L491" s="71"/>
      <c r="M491" s="608"/>
      <c r="N491" s="70"/>
      <c r="O491" s="923"/>
      <c r="P491" s="924"/>
      <c r="Q491" s="923"/>
      <c r="R491" s="924"/>
      <c r="S491" s="923"/>
      <c r="T491" s="924"/>
      <c r="U491" s="667"/>
      <c r="V491" s="925"/>
      <c r="W491" s="667"/>
      <c r="X491" s="923"/>
      <c r="Y491" s="923"/>
      <c r="Z491" s="925"/>
      <c r="AA491" s="667"/>
      <c r="AB491" s="925"/>
      <c r="AC491" s="923"/>
      <c r="AD491" s="925"/>
      <c r="AE491" s="926"/>
      <c r="AF491" s="925"/>
      <c r="AG491" s="667"/>
      <c r="AH491" s="925"/>
      <c r="AI491" s="667"/>
      <c r="AJ491" s="925"/>
      <c r="AK491" s="667"/>
      <c r="AL491" s="925"/>
      <c r="AM491" s="923"/>
      <c r="AN491" s="925"/>
      <c r="AO491" s="667"/>
      <c r="AP491" s="925"/>
      <c r="AQ491" s="923"/>
      <c r="AR491" s="925"/>
      <c r="AS491" s="923"/>
      <c r="AT491" s="925"/>
      <c r="AU491" s="667"/>
      <c r="AV491" s="925"/>
      <c r="AW491" s="667"/>
      <c r="AX491" s="925"/>
      <c r="AY491" s="667"/>
      <c r="AZ491" s="925"/>
      <c r="BA491" s="667"/>
      <c r="BB491" s="925"/>
      <c r="BC491" s="667"/>
      <c r="BD491" s="925"/>
      <c r="BE491" s="667"/>
      <c r="BF491" s="667"/>
      <c r="BG491" s="667"/>
      <c r="BH491" s="84"/>
      <c r="BI491" s="424"/>
      <c r="BJ491" s="424"/>
      <c r="BK491" s="424"/>
      <c r="BL491" s="424"/>
      <c r="BM491" s="424"/>
      <c r="BN491" s="667"/>
      <c r="BO491" s="867"/>
      <c r="BP491" s="867"/>
      <c r="BQ491" s="612"/>
      <c r="BR491" s="612"/>
      <c r="BS491" s="606"/>
      <c r="BT491" s="606"/>
      <c r="BU491" s="606"/>
      <c r="BV491" s="747"/>
      <c r="BW491" s="749"/>
      <c r="BX491" s="71"/>
      <c r="BY491" s="608"/>
      <c r="BZ491" s="70"/>
      <c r="CA491" s="610"/>
      <c r="CB491" s="663"/>
      <c r="CC491" s="610"/>
      <c r="CD491" s="663"/>
      <c r="CE491" s="610"/>
      <c r="CF491" s="70"/>
      <c r="CG491" s="84"/>
      <c r="CH491" s="609"/>
      <c r="CI491" s="84"/>
      <c r="CJ491" s="84"/>
      <c r="CK491" s="610"/>
      <c r="CL491" s="609"/>
      <c r="CM491" s="84"/>
      <c r="CN491" s="609"/>
      <c r="CO491" s="610"/>
      <c r="CP491" s="609"/>
      <c r="CQ491" s="702"/>
      <c r="CR491" s="609"/>
      <c r="CS491" s="84"/>
      <c r="CT491" s="609"/>
      <c r="CU491" s="84"/>
      <c r="CV491" s="609"/>
      <c r="CW491" s="84"/>
      <c r="CX491" s="609"/>
      <c r="CY491" s="610"/>
      <c r="CZ491" s="609"/>
      <c r="DA491" s="84"/>
      <c r="DB491" s="609"/>
      <c r="DC491" s="610"/>
      <c r="DD491" s="609"/>
      <c r="DE491" s="84"/>
      <c r="DF491" s="609"/>
      <c r="DG491" s="84"/>
      <c r="DH491" s="609"/>
      <c r="DI491" s="84"/>
      <c r="DJ491" s="609"/>
      <c r="DK491" s="84"/>
      <c r="DL491" s="609"/>
      <c r="DM491" s="84"/>
      <c r="DN491" s="609"/>
      <c r="DO491" s="84"/>
      <c r="DP491" s="609"/>
      <c r="DQ491" s="84"/>
      <c r="DR491" s="84"/>
      <c r="DS491" s="84"/>
      <c r="DT491" s="84"/>
      <c r="DU491" s="424"/>
      <c r="DV491" s="424"/>
      <c r="DW491" s="424"/>
      <c r="DX491" s="424"/>
      <c r="DY491" s="424"/>
      <c r="DZ491" s="49"/>
      <c r="EA491" s="40"/>
      <c r="EB491" s="40"/>
      <c r="EC491" s="424"/>
      <c r="ED491" s="424"/>
      <c r="EE491" s="424"/>
      <c r="EF491" s="424"/>
      <c r="EG491" s="424"/>
      <c r="EH491" s="424"/>
      <c r="EI491" s="424"/>
      <c r="EJ491" s="429">
        <f t="shared" si="4193"/>
        <v>0</v>
      </c>
      <c r="EK491" s="429">
        <f t="shared" si="4194"/>
        <v>0</v>
      </c>
      <c r="EL491" s="429">
        <f t="shared" si="4195"/>
        <v>0</v>
      </c>
      <c r="EM491" s="429">
        <f t="shared" si="4196"/>
        <v>0</v>
      </c>
      <c r="EN491" s="429">
        <f t="shared" si="4197"/>
        <v>0</v>
      </c>
      <c r="EO491" s="429">
        <f t="shared" si="4198"/>
        <v>0</v>
      </c>
      <c r="EP491" s="429">
        <f t="shared" si="4199"/>
        <v>0</v>
      </c>
      <c r="EQ491" s="429">
        <f t="shared" si="4200"/>
        <v>0</v>
      </c>
      <c r="ER491" s="429">
        <f t="shared" si="4201"/>
        <v>0</v>
      </c>
      <c r="ES491" s="429">
        <f t="shared" si="4202"/>
        <v>0</v>
      </c>
      <c r="ET491" s="429">
        <f t="shared" si="4203"/>
        <v>0</v>
      </c>
      <c r="EU491" s="429">
        <f t="shared" si="4204"/>
        <v>0</v>
      </c>
      <c r="EV491" s="429">
        <f t="shared" si="4205"/>
        <v>0</v>
      </c>
      <c r="EW491" s="429">
        <f t="shared" si="4206"/>
        <v>0</v>
      </c>
      <c r="EX491" s="429">
        <f t="shared" si="4207"/>
        <v>0</v>
      </c>
      <c r="EY491" s="429">
        <f t="shared" si="4208"/>
        <v>0</v>
      </c>
      <c r="EZ491" s="429">
        <f t="shared" si="4209"/>
        <v>0</v>
      </c>
      <c r="FA491" s="429">
        <f t="shared" si="4210"/>
        <v>0</v>
      </c>
      <c r="FB491" s="429">
        <f t="shared" si="4211"/>
        <v>0</v>
      </c>
      <c r="FC491" s="429">
        <f t="shared" si="4212"/>
        <v>0</v>
      </c>
      <c r="FD491" s="429">
        <f t="shared" si="4213"/>
        <v>0</v>
      </c>
      <c r="FE491" s="429">
        <f t="shared" si="4214"/>
        <v>0</v>
      </c>
      <c r="FF491" s="429">
        <f t="shared" si="4215"/>
        <v>0</v>
      </c>
      <c r="FG491" s="429">
        <f t="shared" si="4216"/>
        <v>0</v>
      </c>
      <c r="FH491" s="429">
        <f t="shared" si="4217"/>
        <v>0</v>
      </c>
      <c r="FI491" s="429">
        <f t="shared" si="4218"/>
        <v>0</v>
      </c>
      <c r="FJ491" s="429">
        <f t="shared" si="4219"/>
        <v>0</v>
      </c>
      <c r="FK491" s="429">
        <f t="shared" si="4220"/>
        <v>0</v>
      </c>
      <c r="FL491" s="429">
        <f t="shared" si="4221"/>
        <v>0</v>
      </c>
      <c r="FM491" s="429">
        <f t="shared" si="4222"/>
        <v>0</v>
      </c>
      <c r="FN491" s="429">
        <f t="shared" si="4223"/>
        <v>0</v>
      </c>
      <c r="FO491" s="677">
        <f t="shared" si="4224"/>
        <v>0</v>
      </c>
      <c r="FP491" s="429">
        <f t="shared" si="4225"/>
        <v>0</v>
      </c>
      <c r="FQ491" s="429">
        <f t="shared" si="4226"/>
        <v>0</v>
      </c>
      <c r="FR491" s="429">
        <f t="shared" si="4227"/>
        <v>0</v>
      </c>
      <c r="FS491" s="429">
        <f t="shared" si="4228"/>
        <v>0</v>
      </c>
      <c r="FT491" s="429">
        <f t="shared" si="4229"/>
        <v>0</v>
      </c>
      <c r="FU491" s="429">
        <f t="shared" si="4230"/>
        <v>0</v>
      </c>
      <c r="FV491" s="429">
        <f t="shared" si="4231"/>
        <v>0</v>
      </c>
      <c r="FW491" s="429">
        <f t="shared" si="4232"/>
        <v>0</v>
      </c>
      <c r="FX491" s="429">
        <f t="shared" si="4233"/>
        <v>0</v>
      </c>
      <c r="FY491" s="429">
        <f t="shared" si="4234"/>
        <v>0</v>
      </c>
      <c r="FZ491" s="429">
        <f t="shared" si="4235"/>
        <v>0</v>
      </c>
      <c r="GA491" s="429">
        <f t="shared" si="4236"/>
        <v>0</v>
      </c>
      <c r="GB491" s="429">
        <f t="shared" si="4237"/>
        <v>0</v>
      </c>
      <c r="GC491" s="429">
        <f t="shared" si="4238"/>
        <v>0</v>
      </c>
      <c r="GE491" s="429">
        <v>0</v>
      </c>
      <c r="GF491" s="429">
        <v>0</v>
      </c>
      <c r="GG491" s="424"/>
      <c r="GH491" s="424"/>
      <c r="GI491" s="424"/>
      <c r="GJ491" s="424"/>
      <c r="GL491" s="410"/>
      <c r="GM491" s="410"/>
      <c r="GN491" s="9"/>
      <c r="GO491" s="17"/>
      <c r="GP491" s="421"/>
      <c r="GQ491" s="406"/>
      <c r="GR491" s="406"/>
    </row>
    <row r="492" spans="1:200" ht="24.95" customHeight="1" x14ac:dyDescent="0.3">
      <c r="A492" s="424"/>
      <c r="B492" s="84"/>
      <c r="C492" s="612"/>
      <c r="D492" s="612"/>
      <c r="E492" s="612"/>
      <c r="F492" s="612"/>
      <c r="G492" s="606"/>
      <c r="H492" s="606"/>
      <c r="I492" s="606"/>
      <c r="J492" s="747"/>
      <c r="K492" s="606"/>
      <c r="L492" s="71"/>
      <c r="M492" s="608"/>
      <c r="N492" s="70"/>
      <c r="O492" s="923"/>
      <c r="P492" s="924"/>
      <c r="Q492" s="923"/>
      <c r="R492" s="924"/>
      <c r="S492" s="923"/>
      <c r="T492" s="924"/>
      <c r="U492" s="667"/>
      <c r="V492" s="925"/>
      <c r="W492" s="667"/>
      <c r="X492" s="923"/>
      <c r="Y492" s="923"/>
      <c r="Z492" s="925"/>
      <c r="AA492" s="667"/>
      <c r="AB492" s="925"/>
      <c r="AC492" s="923"/>
      <c r="AD492" s="925"/>
      <c r="AE492" s="926"/>
      <c r="AF492" s="925"/>
      <c r="AG492" s="667"/>
      <c r="AH492" s="925"/>
      <c r="AI492" s="667"/>
      <c r="AJ492" s="925"/>
      <c r="AK492" s="667"/>
      <c r="AL492" s="925"/>
      <c r="AM492" s="923"/>
      <c r="AN492" s="925"/>
      <c r="AO492" s="667"/>
      <c r="AP492" s="925"/>
      <c r="AQ492" s="923"/>
      <c r="AR492" s="925"/>
      <c r="AS492" s="923"/>
      <c r="AT492" s="925"/>
      <c r="AU492" s="667"/>
      <c r="AV492" s="925"/>
      <c r="AW492" s="667"/>
      <c r="AX492" s="925"/>
      <c r="AY492" s="667"/>
      <c r="AZ492" s="925"/>
      <c r="BA492" s="667"/>
      <c r="BB492" s="925"/>
      <c r="BC492" s="667"/>
      <c r="BD492" s="925"/>
      <c r="BE492" s="667"/>
      <c r="BF492" s="667"/>
      <c r="BG492" s="667"/>
      <c r="BH492" s="84"/>
      <c r="BI492" s="424"/>
      <c r="BJ492" s="424"/>
      <c r="BK492" s="424"/>
      <c r="BL492" s="424"/>
      <c r="BM492" s="424"/>
      <c r="BN492" s="667"/>
      <c r="BO492" s="867"/>
      <c r="BP492" s="867"/>
      <c r="BQ492" s="612"/>
      <c r="BR492" s="612"/>
      <c r="BS492" s="606"/>
      <c r="BT492" s="606"/>
      <c r="BU492" s="606"/>
      <c r="BV492" s="747"/>
      <c r="BW492" s="749"/>
      <c r="BX492" s="71"/>
      <c r="BY492" s="608"/>
      <c r="BZ492" s="70"/>
      <c r="CA492" s="610"/>
      <c r="CB492" s="663"/>
      <c r="CC492" s="610"/>
      <c r="CD492" s="663"/>
      <c r="CE492" s="610"/>
      <c r="CF492" s="70"/>
      <c r="CG492" s="84"/>
      <c r="CH492" s="609"/>
      <c r="CI492" s="84"/>
      <c r="CJ492" s="84"/>
      <c r="CK492" s="610"/>
      <c r="CL492" s="609"/>
      <c r="CM492" s="84"/>
      <c r="CN492" s="609"/>
      <c r="CO492" s="610"/>
      <c r="CP492" s="609"/>
      <c r="CQ492" s="702"/>
      <c r="CR492" s="609"/>
      <c r="CS492" s="84"/>
      <c r="CT492" s="609"/>
      <c r="CU492" s="84"/>
      <c r="CV492" s="609"/>
      <c r="CW492" s="84"/>
      <c r="CX492" s="609"/>
      <c r="CY492" s="610"/>
      <c r="CZ492" s="609"/>
      <c r="DA492" s="84"/>
      <c r="DB492" s="609"/>
      <c r="DC492" s="610"/>
      <c r="DD492" s="609"/>
      <c r="DE492" s="84"/>
      <c r="DF492" s="609"/>
      <c r="DG492" s="84"/>
      <c r="DH492" s="609"/>
      <c r="DI492" s="84"/>
      <c r="DJ492" s="609"/>
      <c r="DK492" s="84"/>
      <c r="DL492" s="609"/>
      <c r="DM492" s="84"/>
      <c r="DN492" s="609"/>
      <c r="DO492" s="84"/>
      <c r="DP492" s="609"/>
      <c r="DQ492" s="84"/>
      <c r="DR492" s="84"/>
      <c r="DS492" s="84"/>
      <c r="DT492" s="84"/>
      <c r="DU492" s="424"/>
      <c r="DV492" s="424"/>
      <c r="DW492" s="424"/>
      <c r="DX492" s="424"/>
      <c r="DY492" s="424"/>
      <c r="DZ492" s="49"/>
      <c r="EA492" s="40"/>
      <c r="EB492" s="40"/>
      <c r="EC492" s="424"/>
      <c r="ED492" s="424"/>
      <c r="EE492" s="424"/>
      <c r="EF492" s="424"/>
      <c r="EG492" s="424"/>
      <c r="EH492" s="424"/>
      <c r="EI492" s="424"/>
      <c r="EJ492" s="429">
        <f t="shared" si="4193"/>
        <v>0</v>
      </c>
      <c r="EK492" s="429">
        <f t="shared" si="4194"/>
        <v>0</v>
      </c>
      <c r="EL492" s="429">
        <f t="shared" si="4195"/>
        <v>0</v>
      </c>
      <c r="EM492" s="429">
        <f t="shared" si="4196"/>
        <v>0</v>
      </c>
      <c r="EN492" s="429">
        <f t="shared" si="4197"/>
        <v>0</v>
      </c>
      <c r="EO492" s="429">
        <f t="shared" si="4198"/>
        <v>0</v>
      </c>
      <c r="EP492" s="429">
        <f t="shared" si="4199"/>
        <v>0</v>
      </c>
      <c r="EQ492" s="429">
        <f t="shared" si="4200"/>
        <v>0</v>
      </c>
      <c r="ER492" s="429">
        <f t="shared" si="4201"/>
        <v>0</v>
      </c>
      <c r="ES492" s="429">
        <f t="shared" si="4202"/>
        <v>0</v>
      </c>
      <c r="ET492" s="429">
        <f t="shared" si="4203"/>
        <v>0</v>
      </c>
      <c r="EU492" s="429">
        <f t="shared" si="4204"/>
        <v>0</v>
      </c>
      <c r="EV492" s="429">
        <f t="shared" si="4205"/>
        <v>0</v>
      </c>
      <c r="EW492" s="429">
        <f t="shared" si="4206"/>
        <v>0</v>
      </c>
      <c r="EX492" s="429">
        <f t="shared" si="4207"/>
        <v>0</v>
      </c>
      <c r="EY492" s="429">
        <f t="shared" si="4208"/>
        <v>0</v>
      </c>
      <c r="EZ492" s="429">
        <f t="shared" si="4209"/>
        <v>0</v>
      </c>
      <c r="FA492" s="429">
        <f t="shared" si="4210"/>
        <v>0</v>
      </c>
      <c r="FB492" s="429">
        <f t="shared" si="4211"/>
        <v>0</v>
      </c>
      <c r="FC492" s="429">
        <f t="shared" si="4212"/>
        <v>0</v>
      </c>
      <c r="FD492" s="429">
        <f t="shared" si="4213"/>
        <v>0</v>
      </c>
      <c r="FE492" s="429">
        <f t="shared" si="4214"/>
        <v>0</v>
      </c>
      <c r="FF492" s="429">
        <f t="shared" si="4215"/>
        <v>0</v>
      </c>
      <c r="FG492" s="429">
        <f t="shared" si="4216"/>
        <v>0</v>
      </c>
      <c r="FH492" s="429">
        <f t="shared" si="4217"/>
        <v>0</v>
      </c>
      <c r="FI492" s="429">
        <f t="shared" si="4218"/>
        <v>0</v>
      </c>
      <c r="FJ492" s="429">
        <f t="shared" si="4219"/>
        <v>0</v>
      </c>
      <c r="FK492" s="429">
        <f t="shared" si="4220"/>
        <v>0</v>
      </c>
      <c r="FL492" s="429">
        <f t="shared" si="4221"/>
        <v>0</v>
      </c>
      <c r="FM492" s="429">
        <f t="shared" si="4222"/>
        <v>0</v>
      </c>
      <c r="FN492" s="429">
        <f t="shared" si="4223"/>
        <v>0</v>
      </c>
      <c r="FO492" s="677">
        <f t="shared" si="4224"/>
        <v>0</v>
      </c>
      <c r="FP492" s="429">
        <f t="shared" si="4225"/>
        <v>0</v>
      </c>
      <c r="FQ492" s="429">
        <f t="shared" si="4226"/>
        <v>0</v>
      </c>
      <c r="FR492" s="429">
        <f t="shared" si="4227"/>
        <v>0</v>
      </c>
      <c r="FS492" s="429">
        <f t="shared" si="4228"/>
        <v>0</v>
      </c>
      <c r="FT492" s="429">
        <f t="shared" si="4229"/>
        <v>0</v>
      </c>
      <c r="FU492" s="429">
        <f t="shared" si="4230"/>
        <v>0</v>
      </c>
      <c r="FV492" s="429">
        <f t="shared" si="4231"/>
        <v>0</v>
      </c>
      <c r="FW492" s="429">
        <f t="shared" si="4232"/>
        <v>0</v>
      </c>
      <c r="FX492" s="429">
        <f t="shared" si="4233"/>
        <v>0</v>
      </c>
      <c r="FY492" s="429">
        <f t="shared" si="4234"/>
        <v>0</v>
      </c>
      <c r="FZ492" s="429">
        <f t="shared" si="4235"/>
        <v>0</v>
      </c>
      <c r="GA492" s="429">
        <f t="shared" si="4236"/>
        <v>0</v>
      </c>
      <c r="GB492" s="429">
        <f t="shared" si="4237"/>
        <v>0</v>
      </c>
      <c r="GC492" s="429">
        <f t="shared" si="4238"/>
        <v>0</v>
      </c>
      <c r="GE492" s="429">
        <v>0</v>
      </c>
      <c r="GF492" s="429">
        <v>0</v>
      </c>
      <c r="GG492" s="424"/>
      <c r="GH492" s="424"/>
      <c r="GI492" s="424"/>
      <c r="GJ492" s="424"/>
      <c r="GL492" s="410"/>
      <c r="GM492" s="410"/>
      <c r="GN492" s="9"/>
      <c r="GO492" s="17"/>
      <c r="GP492" s="421"/>
      <c r="GQ492" s="406"/>
      <c r="GR492" s="406"/>
    </row>
    <row r="493" spans="1:200" ht="24.95" customHeight="1" x14ac:dyDescent="0.3">
      <c r="A493" s="424"/>
      <c r="B493" s="84"/>
      <c r="C493" s="612"/>
      <c r="D493" s="612"/>
      <c r="E493" s="612"/>
      <c r="F493" s="612"/>
      <c r="G493" s="606"/>
      <c r="H493" s="606"/>
      <c r="I493" s="606"/>
      <c r="J493" s="747"/>
      <c r="K493" s="606"/>
      <c r="L493" s="71"/>
      <c r="M493" s="608"/>
      <c r="N493" s="70"/>
      <c r="O493" s="923"/>
      <c r="P493" s="924"/>
      <c r="Q493" s="923"/>
      <c r="R493" s="924"/>
      <c r="S493" s="923"/>
      <c r="T493" s="924"/>
      <c r="U493" s="667"/>
      <c r="V493" s="925"/>
      <c r="W493" s="667"/>
      <c r="X493" s="923"/>
      <c r="Y493" s="923"/>
      <c r="Z493" s="925"/>
      <c r="AA493" s="667"/>
      <c r="AB493" s="925"/>
      <c r="AC493" s="923"/>
      <c r="AD493" s="925"/>
      <c r="AE493" s="926"/>
      <c r="AF493" s="925"/>
      <c r="AG493" s="667"/>
      <c r="AH493" s="925"/>
      <c r="AI493" s="667"/>
      <c r="AJ493" s="925"/>
      <c r="AK493" s="667"/>
      <c r="AL493" s="925"/>
      <c r="AM493" s="923"/>
      <c r="AN493" s="925"/>
      <c r="AO493" s="667"/>
      <c r="AP493" s="925"/>
      <c r="AQ493" s="923"/>
      <c r="AR493" s="925"/>
      <c r="AS493" s="923"/>
      <c r="AT493" s="925"/>
      <c r="AU493" s="667"/>
      <c r="AV493" s="925"/>
      <c r="AW493" s="667"/>
      <c r="AX493" s="925"/>
      <c r="AY493" s="667"/>
      <c r="AZ493" s="925"/>
      <c r="BA493" s="667"/>
      <c r="BB493" s="925"/>
      <c r="BC493" s="667"/>
      <c r="BD493" s="925"/>
      <c r="BE493" s="667"/>
      <c r="BF493" s="667"/>
      <c r="BG493" s="667"/>
      <c r="BH493" s="84"/>
      <c r="BI493" s="424"/>
      <c r="BJ493" s="424"/>
      <c r="BK493" s="424"/>
      <c r="BL493" s="424"/>
      <c r="BM493" s="424"/>
      <c r="BN493" s="667"/>
      <c r="BO493" s="867"/>
      <c r="BP493" s="867"/>
      <c r="BQ493" s="612"/>
      <c r="BR493" s="612"/>
      <c r="BS493" s="606"/>
      <c r="BT493" s="606"/>
      <c r="BU493" s="606"/>
      <c r="BV493" s="747"/>
      <c r="BW493" s="749"/>
      <c r="BX493" s="71"/>
      <c r="BY493" s="608"/>
      <c r="BZ493" s="70"/>
      <c r="CA493" s="610"/>
      <c r="CB493" s="663"/>
      <c r="CC493" s="610"/>
      <c r="CD493" s="663"/>
      <c r="CE493" s="610"/>
      <c r="CF493" s="70"/>
      <c r="CG493" s="84"/>
      <c r="CH493" s="609"/>
      <c r="CI493" s="84"/>
      <c r="CJ493" s="84"/>
      <c r="CK493" s="610"/>
      <c r="CL493" s="609"/>
      <c r="CM493" s="84"/>
      <c r="CN493" s="609"/>
      <c r="CO493" s="610"/>
      <c r="CP493" s="609"/>
      <c r="CQ493" s="702"/>
      <c r="CR493" s="609"/>
      <c r="CS493" s="84"/>
      <c r="CT493" s="609"/>
      <c r="CU493" s="84"/>
      <c r="CV493" s="609"/>
      <c r="CW493" s="84"/>
      <c r="CX493" s="609"/>
      <c r="CY493" s="610"/>
      <c r="CZ493" s="609"/>
      <c r="DA493" s="84"/>
      <c r="DB493" s="609"/>
      <c r="DC493" s="610"/>
      <c r="DD493" s="609"/>
      <c r="DE493" s="84"/>
      <c r="DF493" s="609"/>
      <c r="DG493" s="84"/>
      <c r="DH493" s="609"/>
      <c r="DI493" s="84"/>
      <c r="DJ493" s="609"/>
      <c r="DK493" s="84"/>
      <c r="DL493" s="609"/>
      <c r="DM493" s="84"/>
      <c r="DN493" s="609"/>
      <c r="DO493" s="84"/>
      <c r="DP493" s="609"/>
      <c r="DQ493" s="84"/>
      <c r="DR493" s="84"/>
      <c r="DS493" s="84"/>
      <c r="DT493" s="84"/>
      <c r="DU493" s="424"/>
      <c r="DV493" s="424"/>
      <c r="DW493" s="424"/>
      <c r="DX493" s="424"/>
      <c r="DY493" s="424"/>
      <c r="DZ493" s="49"/>
      <c r="EA493" s="40"/>
      <c r="EB493" s="40"/>
      <c r="EC493" s="424"/>
      <c r="ED493" s="424"/>
      <c r="EE493" s="424"/>
      <c r="EF493" s="424"/>
      <c r="EG493" s="424"/>
      <c r="EH493" s="424"/>
      <c r="EI493" s="424"/>
      <c r="EJ493" s="429">
        <f t="shared" si="4193"/>
        <v>0</v>
      </c>
      <c r="EK493" s="429">
        <f t="shared" si="4194"/>
        <v>0</v>
      </c>
      <c r="EL493" s="429">
        <f t="shared" si="4195"/>
        <v>0</v>
      </c>
      <c r="EM493" s="429">
        <f t="shared" si="4196"/>
        <v>0</v>
      </c>
      <c r="EN493" s="429">
        <f t="shared" si="4197"/>
        <v>0</v>
      </c>
      <c r="EO493" s="429">
        <f t="shared" si="4198"/>
        <v>0</v>
      </c>
      <c r="EP493" s="429">
        <f t="shared" si="4199"/>
        <v>0</v>
      </c>
      <c r="EQ493" s="429">
        <f t="shared" si="4200"/>
        <v>0</v>
      </c>
      <c r="ER493" s="429">
        <f t="shared" si="4201"/>
        <v>0</v>
      </c>
      <c r="ES493" s="429">
        <f t="shared" si="4202"/>
        <v>0</v>
      </c>
      <c r="ET493" s="429">
        <f t="shared" si="4203"/>
        <v>0</v>
      </c>
      <c r="EU493" s="429">
        <f t="shared" si="4204"/>
        <v>0</v>
      </c>
      <c r="EV493" s="429">
        <f t="shared" si="4205"/>
        <v>0</v>
      </c>
      <c r="EW493" s="429">
        <f t="shared" si="4206"/>
        <v>0</v>
      </c>
      <c r="EX493" s="429">
        <f t="shared" si="4207"/>
        <v>0</v>
      </c>
      <c r="EY493" s="429">
        <f t="shared" si="4208"/>
        <v>0</v>
      </c>
      <c r="EZ493" s="429">
        <f t="shared" si="4209"/>
        <v>0</v>
      </c>
      <c r="FA493" s="429">
        <f t="shared" si="4210"/>
        <v>0</v>
      </c>
      <c r="FB493" s="429">
        <f t="shared" si="4211"/>
        <v>0</v>
      </c>
      <c r="FC493" s="429">
        <f t="shared" si="4212"/>
        <v>0</v>
      </c>
      <c r="FD493" s="429">
        <f t="shared" si="4213"/>
        <v>0</v>
      </c>
      <c r="FE493" s="429">
        <f t="shared" si="4214"/>
        <v>0</v>
      </c>
      <c r="FF493" s="429">
        <f t="shared" si="4215"/>
        <v>0</v>
      </c>
      <c r="FG493" s="429">
        <f t="shared" si="4216"/>
        <v>0</v>
      </c>
      <c r="FH493" s="429">
        <f t="shared" si="4217"/>
        <v>0</v>
      </c>
      <c r="FI493" s="429">
        <f t="shared" si="4218"/>
        <v>0</v>
      </c>
      <c r="FJ493" s="429">
        <f t="shared" si="4219"/>
        <v>0</v>
      </c>
      <c r="FK493" s="429">
        <f t="shared" si="4220"/>
        <v>0</v>
      </c>
      <c r="FL493" s="429">
        <f t="shared" si="4221"/>
        <v>0</v>
      </c>
      <c r="FM493" s="429">
        <f t="shared" si="4222"/>
        <v>0</v>
      </c>
      <c r="FN493" s="429">
        <f t="shared" si="4223"/>
        <v>0</v>
      </c>
      <c r="FO493" s="677">
        <f t="shared" si="4224"/>
        <v>0</v>
      </c>
      <c r="FP493" s="429">
        <f t="shared" si="4225"/>
        <v>0</v>
      </c>
      <c r="FQ493" s="429">
        <f t="shared" si="4226"/>
        <v>0</v>
      </c>
      <c r="FR493" s="429">
        <f t="shared" si="4227"/>
        <v>0</v>
      </c>
      <c r="FS493" s="429">
        <f t="shared" si="4228"/>
        <v>0</v>
      </c>
      <c r="FT493" s="429">
        <f t="shared" si="4229"/>
        <v>0</v>
      </c>
      <c r="FU493" s="429">
        <f t="shared" si="4230"/>
        <v>0</v>
      </c>
      <c r="FV493" s="429">
        <f t="shared" si="4231"/>
        <v>0</v>
      </c>
      <c r="FW493" s="429">
        <f t="shared" si="4232"/>
        <v>0</v>
      </c>
      <c r="FX493" s="429">
        <f t="shared" si="4233"/>
        <v>0</v>
      </c>
      <c r="FY493" s="429">
        <f t="shared" si="4234"/>
        <v>0</v>
      </c>
      <c r="FZ493" s="429">
        <f t="shared" si="4235"/>
        <v>0</v>
      </c>
      <c r="GA493" s="429">
        <f t="shared" si="4236"/>
        <v>0</v>
      </c>
      <c r="GB493" s="429">
        <f t="shared" si="4237"/>
        <v>0</v>
      </c>
      <c r="GC493" s="429">
        <f t="shared" si="4238"/>
        <v>0</v>
      </c>
      <c r="GE493" s="429">
        <v>0</v>
      </c>
      <c r="GF493" s="429">
        <v>0</v>
      </c>
      <c r="GG493" s="424"/>
      <c r="GH493" s="424"/>
      <c r="GI493" s="424"/>
      <c r="GJ493" s="424"/>
      <c r="GL493" s="410"/>
      <c r="GM493" s="410"/>
      <c r="GN493" s="9"/>
      <c r="GO493" s="17"/>
      <c r="GP493" s="421"/>
      <c r="GQ493" s="406"/>
      <c r="GR493" s="406"/>
    </row>
    <row r="494" spans="1:200" ht="24.95" customHeight="1" x14ac:dyDescent="0.3">
      <c r="A494" s="424"/>
      <c r="B494" s="84"/>
      <c r="C494" s="612"/>
      <c r="D494" s="612"/>
      <c r="E494" s="612"/>
      <c r="F494" s="612"/>
      <c r="G494" s="606"/>
      <c r="H494" s="606"/>
      <c r="I494" s="606"/>
      <c r="J494" s="747"/>
      <c r="K494" s="606"/>
      <c r="L494" s="71"/>
      <c r="M494" s="608"/>
      <c r="N494" s="70"/>
      <c r="O494" s="923"/>
      <c r="P494" s="924"/>
      <c r="Q494" s="923"/>
      <c r="R494" s="924"/>
      <c r="S494" s="923"/>
      <c r="T494" s="924"/>
      <c r="U494" s="667"/>
      <c r="V494" s="925"/>
      <c r="W494" s="667"/>
      <c r="X494" s="923"/>
      <c r="Y494" s="923"/>
      <c r="Z494" s="925"/>
      <c r="AA494" s="667"/>
      <c r="AB494" s="925"/>
      <c r="AC494" s="923"/>
      <c r="AD494" s="925"/>
      <c r="AE494" s="926"/>
      <c r="AF494" s="925"/>
      <c r="AG494" s="667"/>
      <c r="AH494" s="925"/>
      <c r="AI494" s="667"/>
      <c r="AJ494" s="925"/>
      <c r="AK494" s="667"/>
      <c r="AL494" s="925"/>
      <c r="AM494" s="923"/>
      <c r="AN494" s="925"/>
      <c r="AO494" s="667"/>
      <c r="AP494" s="925"/>
      <c r="AQ494" s="923"/>
      <c r="AR494" s="925"/>
      <c r="AS494" s="923"/>
      <c r="AT494" s="925"/>
      <c r="AU494" s="667"/>
      <c r="AV494" s="925"/>
      <c r="AW494" s="667"/>
      <c r="AX494" s="925"/>
      <c r="AY494" s="667"/>
      <c r="AZ494" s="925"/>
      <c r="BA494" s="667"/>
      <c r="BB494" s="925"/>
      <c r="BC494" s="667"/>
      <c r="BD494" s="925"/>
      <c r="BE494" s="667"/>
      <c r="BF494" s="667"/>
      <c r="BG494" s="667"/>
      <c r="BH494" s="84"/>
      <c r="BI494" s="424"/>
      <c r="BJ494" s="424"/>
      <c r="BK494" s="424"/>
      <c r="BL494" s="424"/>
      <c r="BM494" s="424"/>
      <c r="BN494" s="667"/>
      <c r="BO494" s="867"/>
      <c r="BP494" s="867"/>
      <c r="BQ494" s="612"/>
      <c r="BR494" s="612"/>
      <c r="BS494" s="606"/>
      <c r="BT494" s="606"/>
      <c r="BU494" s="606"/>
      <c r="BV494" s="747"/>
      <c r="BW494" s="749"/>
      <c r="BX494" s="71"/>
      <c r="BY494" s="608"/>
      <c r="BZ494" s="70"/>
      <c r="CA494" s="610"/>
      <c r="CB494" s="663"/>
      <c r="CC494" s="610"/>
      <c r="CD494" s="663"/>
      <c r="CE494" s="610"/>
      <c r="CF494" s="70"/>
      <c r="CG494" s="84"/>
      <c r="CH494" s="609"/>
      <c r="CI494" s="84"/>
      <c r="CJ494" s="84"/>
      <c r="CK494" s="610"/>
      <c r="CL494" s="609"/>
      <c r="CM494" s="84"/>
      <c r="CN494" s="609"/>
      <c r="CO494" s="610"/>
      <c r="CP494" s="609"/>
      <c r="CQ494" s="702"/>
      <c r="CR494" s="609"/>
      <c r="CS494" s="84"/>
      <c r="CT494" s="609"/>
      <c r="CU494" s="84"/>
      <c r="CV494" s="609"/>
      <c r="CW494" s="84"/>
      <c r="CX494" s="609"/>
      <c r="CY494" s="610"/>
      <c r="CZ494" s="609"/>
      <c r="DA494" s="84"/>
      <c r="DB494" s="609"/>
      <c r="DC494" s="610"/>
      <c r="DD494" s="609"/>
      <c r="DE494" s="84"/>
      <c r="DF494" s="609"/>
      <c r="DG494" s="84"/>
      <c r="DH494" s="609"/>
      <c r="DI494" s="84"/>
      <c r="DJ494" s="609"/>
      <c r="DK494" s="84"/>
      <c r="DL494" s="609"/>
      <c r="DM494" s="84"/>
      <c r="DN494" s="609"/>
      <c r="DO494" s="84"/>
      <c r="DP494" s="609"/>
      <c r="DQ494" s="84"/>
      <c r="DR494" s="84"/>
      <c r="DS494" s="84"/>
      <c r="DT494" s="84"/>
      <c r="DU494" s="424"/>
      <c r="DV494" s="424"/>
      <c r="DW494" s="424"/>
      <c r="DX494" s="424"/>
      <c r="DY494" s="424"/>
      <c r="DZ494" s="49"/>
      <c r="EA494" s="40"/>
      <c r="EB494" s="40"/>
      <c r="EC494" s="424"/>
      <c r="ED494" s="424"/>
      <c r="EE494" s="424"/>
      <c r="EF494" s="424"/>
      <c r="EG494" s="424"/>
      <c r="EH494" s="424"/>
      <c r="EI494" s="424"/>
      <c r="EJ494" s="429">
        <f t="shared" si="4193"/>
        <v>0</v>
      </c>
      <c r="EK494" s="429">
        <f t="shared" si="4194"/>
        <v>0</v>
      </c>
      <c r="EL494" s="429">
        <f t="shared" si="4195"/>
        <v>0</v>
      </c>
      <c r="EM494" s="429">
        <f t="shared" si="4196"/>
        <v>0</v>
      </c>
      <c r="EN494" s="429">
        <f t="shared" si="4197"/>
        <v>0</v>
      </c>
      <c r="EO494" s="429">
        <f t="shared" si="4198"/>
        <v>0</v>
      </c>
      <c r="EP494" s="429">
        <f t="shared" si="4199"/>
        <v>0</v>
      </c>
      <c r="EQ494" s="429">
        <f t="shared" si="4200"/>
        <v>0</v>
      </c>
      <c r="ER494" s="429">
        <f t="shared" si="4201"/>
        <v>0</v>
      </c>
      <c r="ES494" s="429">
        <f t="shared" si="4202"/>
        <v>0</v>
      </c>
      <c r="ET494" s="429">
        <f t="shared" si="4203"/>
        <v>0</v>
      </c>
      <c r="EU494" s="429">
        <f t="shared" si="4204"/>
        <v>0</v>
      </c>
      <c r="EV494" s="429">
        <f t="shared" si="4205"/>
        <v>0</v>
      </c>
      <c r="EW494" s="429">
        <f t="shared" si="4206"/>
        <v>0</v>
      </c>
      <c r="EX494" s="429">
        <f t="shared" si="4207"/>
        <v>0</v>
      </c>
      <c r="EY494" s="429">
        <f t="shared" si="4208"/>
        <v>0</v>
      </c>
      <c r="EZ494" s="429">
        <f t="shared" si="4209"/>
        <v>0</v>
      </c>
      <c r="FA494" s="429">
        <f t="shared" si="4210"/>
        <v>0</v>
      </c>
      <c r="FB494" s="429">
        <f t="shared" si="4211"/>
        <v>0</v>
      </c>
      <c r="FC494" s="429">
        <f t="shared" si="4212"/>
        <v>0</v>
      </c>
      <c r="FD494" s="429">
        <f t="shared" si="4213"/>
        <v>0</v>
      </c>
      <c r="FE494" s="429">
        <f t="shared" si="4214"/>
        <v>0</v>
      </c>
      <c r="FF494" s="429">
        <f t="shared" si="4215"/>
        <v>0</v>
      </c>
      <c r="FG494" s="429">
        <f t="shared" si="4216"/>
        <v>0</v>
      </c>
      <c r="FH494" s="429">
        <f t="shared" si="4217"/>
        <v>0</v>
      </c>
      <c r="FI494" s="429">
        <f t="shared" si="4218"/>
        <v>0</v>
      </c>
      <c r="FJ494" s="429">
        <f t="shared" si="4219"/>
        <v>0</v>
      </c>
      <c r="FK494" s="429">
        <f t="shared" si="4220"/>
        <v>0</v>
      </c>
      <c r="FL494" s="429">
        <f t="shared" si="4221"/>
        <v>0</v>
      </c>
      <c r="FM494" s="429">
        <f t="shared" si="4222"/>
        <v>0</v>
      </c>
      <c r="FN494" s="429">
        <f t="shared" si="4223"/>
        <v>0</v>
      </c>
      <c r="FO494" s="677">
        <f t="shared" si="4224"/>
        <v>0</v>
      </c>
      <c r="FP494" s="429">
        <f t="shared" si="4225"/>
        <v>0</v>
      </c>
      <c r="FQ494" s="429">
        <f t="shared" si="4226"/>
        <v>0</v>
      </c>
      <c r="FR494" s="429">
        <f t="shared" si="4227"/>
        <v>0</v>
      </c>
      <c r="FS494" s="429">
        <f t="shared" si="4228"/>
        <v>0</v>
      </c>
      <c r="FT494" s="429">
        <f t="shared" si="4229"/>
        <v>0</v>
      </c>
      <c r="FU494" s="429">
        <f t="shared" si="4230"/>
        <v>0</v>
      </c>
      <c r="FV494" s="429">
        <f t="shared" si="4231"/>
        <v>0</v>
      </c>
      <c r="FW494" s="429">
        <f t="shared" si="4232"/>
        <v>0</v>
      </c>
      <c r="FX494" s="429">
        <f t="shared" si="4233"/>
        <v>0</v>
      </c>
      <c r="FY494" s="429">
        <f t="shared" si="4234"/>
        <v>0</v>
      </c>
      <c r="FZ494" s="429">
        <f t="shared" si="4235"/>
        <v>0</v>
      </c>
      <c r="GA494" s="429">
        <f t="shared" si="4236"/>
        <v>0</v>
      </c>
      <c r="GB494" s="429">
        <f t="shared" si="4237"/>
        <v>0</v>
      </c>
      <c r="GC494" s="429">
        <f t="shared" si="4238"/>
        <v>0</v>
      </c>
      <c r="GE494" s="429">
        <v>0</v>
      </c>
      <c r="GF494" s="429">
        <v>0</v>
      </c>
      <c r="GG494" s="424"/>
      <c r="GH494" s="424"/>
      <c r="GI494" s="424"/>
      <c r="GJ494" s="424"/>
      <c r="GL494" s="410"/>
      <c r="GM494" s="410"/>
      <c r="GN494" s="9"/>
      <c r="GO494" s="17"/>
      <c r="GP494" s="421"/>
      <c r="GQ494" s="406"/>
      <c r="GR494" s="406"/>
    </row>
    <row r="495" spans="1:200" ht="24.95" customHeight="1" x14ac:dyDescent="0.3">
      <c r="A495" s="424"/>
      <c r="B495" s="84"/>
      <c r="C495" s="612"/>
      <c r="D495" s="612"/>
      <c r="E495" s="612"/>
      <c r="F495" s="612"/>
      <c r="G495" s="606"/>
      <c r="H495" s="606"/>
      <c r="I495" s="606"/>
      <c r="J495" s="747"/>
      <c r="K495" s="606"/>
      <c r="L495" s="71"/>
      <c r="M495" s="608"/>
      <c r="N495" s="70"/>
      <c r="O495" s="923"/>
      <c r="P495" s="924"/>
      <c r="Q495" s="923"/>
      <c r="R495" s="924"/>
      <c r="S495" s="923"/>
      <c r="T495" s="924"/>
      <c r="U495" s="667"/>
      <c r="V495" s="925"/>
      <c r="W495" s="667"/>
      <c r="X495" s="923"/>
      <c r="Y495" s="923"/>
      <c r="Z495" s="925"/>
      <c r="AA495" s="667"/>
      <c r="AB495" s="925"/>
      <c r="AC495" s="923"/>
      <c r="AD495" s="925"/>
      <c r="AE495" s="926"/>
      <c r="AF495" s="925"/>
      <c r="AG495" s="667"/>
      <c r="AH495" s="925"/>
      <c r="AI495" s="667"/>
      <c r="AJ495" s="925"/>
      <c r="AK495" s="667"/>
      <c r="AL495" s="925"/>
      <c r="AM495" s="923"/>
      <c r="AN495" s="925"/>
      <c r="AO495" s="667"/>
      <c r="AP495" s="925"/>
      <c r="AQ495" s="923"/>
      <c r="AR495" s="925"/>
      <c r="AS495" s="923"/>
      <c r="AT495" s="925"/>
      <c r="AU495" s="667"/>
      <c r="AV495" s="925"/>
      <c r="AW495" s="667"/>
      <c r="AX495" s="925"/>
      <c r="AY495" s="667"/>
      <c r="AZ495" s="925"/>
      <c r="BA495" s="667"/>
      <c r="BB495" s="925"/>
      <c r="BC495" s="667"/>
      <c r="BD495" s="925"/>
      <c r="BE495" s="667"/>
      <c r="BF495" s="667"/>
      <c r="BG495" s="667"/>
      <c r="BH495" s="84"/>
      <c r="BI495" s="424"/>
      <c r="BJ495" s="424"/>
      <c r="BK495" s="424"/>
      <c r="BL495" s="424"/>
      <c r="BM495" s="424"/>
      <c r="BN495" s="667"/>
      <c r="BO495" s="867"/>
      <c r="BP495" s="867"/>
      <c r="BQ495" s="612"/>
      <c r="BR495" s="612"/>
      <c r="BS495" s="606"/>
      <c r="BT495" s="606"/>
      <c r="BU495" s="606"/>
      <c r="BV495" s="747"/>
      <c r="BW495" s="749"/>
      <c r="BX495" s="71"/>
      <c r="BY495" s="608"/>
      <c r="BZ495" s="70"/>
      <c r="CA495" s="610"/>
      <c r="CB495" s="663"/>
      <c r="CC495" s="610"/>
      <c r="CD495" s="663"/>
      <c r="CE495" s="610"/>
      <c r="CF495" s="70"/>
      <c r="CG495" s="84"/>
      <c r="CH495" s="609"/>
      <c r="CI495" s="84"/>
      <c r="CJ495" s="84"/>
      <c r="CK495" s="610"/>
      <c r="CL495" s="609"/>
      <c r="CM495" s="84"/>
      <c r="CN495" s="609"/>
      <c r="CO495" s="610"/>
      <c r="CP495" s="609"/>
      <c r="CQ495" s="702"/>
      <c r="CR495" s="609"/>
      <c r="CS495" s="84"/>
      <c r="CT495" s="609"/>
      <c r="CU495" s="84"/>
      <c r="CV495" s="609"/>
      <c r="CW495" s="84"/>
      <c r="CX495" s="609"/>
      <c r="CY495" s="610"/>
      <c r="CZ495" s="609"/>
      <c r="DA495" s="84"/>
      <c r="DB495" s="609"/>
      <c r="DC495" s="610"/>
      <c r="DD495" s="609"/>
      <c r="DE495" s="84"/>
      <c r="DF495" s="609"/>
      <c r="DG495" s="84"/>
      <c r="DH495" s="609"/>
      <c r="DI495" s="84"/>
      <c r="DJ495" s="609"/>
      <c r="DK495" s="84"/>
      <c r="DL495" s="609"/>
      <c r="DM495" s="84"/>
      <c r="DN495" s="609"/>
      <c r="DO495" s="84"/>
      <c r="DP495" s="609"/>
      <c r="DQ495" s="84"/>
      <c r="DR495" s="84"/>
      <c r="DS495" s="84"/>
      <c r="DT495" s="84"/>
      <c r="DU495" s="424"/>
      <c r="DV495" s="424"/>
      <c r="DW495" s="424"/>
      <c r="DX495" s="424"/>
      <c r="DY495" s="424"/>
      <c r="DZ495" s="49"/>
      <c r="EA495" s="40"/>
      <c r="EB495" s="40"/>
      <c r="EC495" s="424"/>
      <c r="ED495" s="424"/>
      <c r="EE495" s="424"/>
      <c r="EF495" s="424"/>
      <c r="EG495" s="424"/>
      <c r="EH495" s="424"/>
      <c r="EI495" s="424"/>
      <c r="EJ495" s="429">
        <f t="shared" si="4193"/>
        <v>0</v>
      </c>
      <c r="EK495" s="429">
        <f t="shared" si="4194"/>
        <v>0</v>
      </c>
      <c r="EL495" s="429">
        <f t="shared" si="4195"/>
        <v>0</v>
      </c>
      <c r="EM495" s="429">
        <f t="shared" si="4196"/>
        <v>0</v>
      </c>
      <c r="EN495" s="429">
        <f t="shared" si="4197"/>
        <v>0</v>
      </c>
      <c r="EO495" s="429">
        <f t="shared" si="4198"/>
        <v>0</v>
      </c>
      <c r="EP495" s="429">
        <f t="shared" si="4199"/>
        <v>0</v>
      </c>
      <c r="EQ495" s="429">
        <f t="shared" si="4200"/>
        <v>0</v>
      </c>
      <c r="ER495" s="429">
        <f t="shared" si="4201"/>
        <v>0</v>
      </c>
      <c r="ES495" s="429">
        <f t="shared" si="4202"/>
        <v>0</v>
      </c>
      <c r="ET495" s="429">
        <f t="shared" si="4203"/>
        <v>0</v>
      </c>
      <c r="EU495" s="429">
        <f t="shared" si="4204"/>
        <v>0</v>
      </c>
      <c r="EV495" s="429">
        <f t="shared" si="4205"/>
        <v>0</v>
      </c>
      <c r="EW495" s="429">
        <f t="shared" si="4206"/>
        <v>0</v>
      </c>
      <c r="EX495" s="429">
        <f t="shared" si="4207"/>
        <v>0</v>
      </c>
      <c r="EY495" s="429">
        <f t="shared" si="4208"/>
        <v>0</v>
      </c>
      <c r="EZ495" s="429">
        <f t="shared" si="4209"/>
        <v>0</v>
      </c>
      <c r="FA495" s="429">
        <f t="shared" si="4210"/>
        <v>0</v>
      </c>
      <c r="FB495" s="429">
        <f t="shared" si="4211"/>
        <v>0</v>
      </c>
      <c r="FC495" s="429">
        <f t="shared" si="4212"/>
        <v>0</v>
      </c>
      <c r="FD495" s="429">
        <f t="shared" si="4213"/>
        <v>0</v>
      </c>
      <c r="FE495" s="429">
        <f t="shared" si="4214"/>
        <v>0</v>
      </c>
      <c r="FF495" s="429">
        <f t="shared" si="4215"/>
        <v>0</v>
      </c>
      <c r="FG495" s="429">
        <f t="shared" si="4216"/>
        <v>0</v>
      </c>
      <c r="FH495" s="429">
        <f t="shared" si="4217"/>
        <v>0</v>
      </c>
      <c r="FI495" s="429">
        <f t="shared" si="4218"/>
        <v>0</v>
      </c>
      <c r="FJ495" s="429">
        <f t="shared" si="4219"/>
        <v>0</v>
      </c>
      <c r="FK495" s="429">
        <f t="shared" si="4220"/>
        <v>0</v>
      </c>
      <c r="FL495" s="429">
        <f t="shared" si="4221"/>
        <v>0</v>
      </c>
      <c r="FM495" s="429">
        <f t="shared" si="4222"/>
        <v>0</v>
      </c>
      <c r="FN495" s="429">
        <f t="shared" si="4223"/>
        <v>0</v>
      </c>
      <c r="FO495" s="677">
        <f t="shared" si="4224"/>
        <v>0</v>
      </c>
      <c r="FP495" s="429">
        <f t="shared" si="4225"/>
        <v>0</v>
      </c>
      <c r="FQ495" s="429">
        <f t="shared" si="4226"/>
        <v>0</v>
      </c>
      <c r="FR495" s="429">
        <f t="shared" si="4227"/>
        <v>0</v>
      </c>
      <c r="FS495" s="429">
        <f t="shared" si="4228"/>
        <v>0</v>
      </c>
      <c r="FT495" s="429">
        <f t="shared" si="4229"/>
        <v>0</v>
      </c>
      <c r="FU495" s="429">
        <f t="shared" si="4230"/>
        <v>0</v>
      </c>
      <c r="FV495" s="429">
        <f t="shared" si="4231"/>
        <v>0</v>
      </c>
      <c r="FW495" s="429">
        <f t="shared" si="4232"/>
        <v>0</v>
      </c>
      <c r="FX495" s="429">
        <f t="shared" si="4233"/>
        <v>0</v>
      </c>
      <c r="FY495" s="429">
        <f t="shared" si="4234"/>
        <v>0</v>
      </c>
      <c r="FZ495" s="429">
        <f t="shared" si="4235"/>
        <v>0</v>
      </c>
      <c r="GA495" s="429">
        <f t="shared" si="4236"/>
        <v>0</v>
      </c>
      <c r="GB495" s="429">
        <f t="shared" si="4237"/>
        <v>0</v>
      </c>
      <c r="GC495" s="429">
        <f t="shared" si="4238"/>
        <v>0</v>
      </c>
      <c r="GE495" s="429">
        <v>0</v>
      </c>
      <c r="GF495" s="429">
        <v>0</v>
      </c>
      <c r="GG495" s="424"/>
      <c r="GH495" s="424"/>
      <c r="GI495" s="424"/>
      <c r="GJ495" s="424"/>
      <c r="GL495" s="410"/>
      <c r="GM495" s="410"/>
      <c r="GN495" s="9"/>
      <c r="GO495" s="17"/>
      <c r="GP495" s="421"/>
      <c r="GQ495" s="406"/>
      <c r="GR495" s="406"/>
    </row>
    <row r="496" spans="1:200" s="405" customFormat="1" ht="24.95" customHeight="1" x14ac:dyDescent="0.3">
      <c r="A496" s="590"/>
      <c r="B496" s="683" t="s">
        <v>596</v>
      </c>
      <c r="C496" s="683"/>
      <c r="D496" s="590"/>
      <c r="E496" s="590"/>
      <c r="F496" s="590"/>
      <c r="G496" s="590"/>
      <c r="H496" s="590"/>
      <c r="I496" s="590"/>
      <c r="J496" s="752"/>
      <c r="K496" s="590"/>
      <c r="L496" s="429">
        <f t="shared" ref="L496:BG496" si="4647">SUM(L281+L268+L255+L239+L227+L212+L196+L181+L166+L149+L135+L115+L101+L83+L69+L55+L41+L24+L9+L293+L310+L327+L344+L361+L374+L387+L400+L418+L431+L444+L457+L470+L483+L18)</f>
        <v>4296</v>
      </c>
      <c r="M496" s="429">
        <f t="shared" si="4647"/>
        <v>2962</v>
      </c>
      <c r="N496" s="429">
        <f t="shared" si="4647"/>
        <v>796</v>
      </c>
      <c r="O496" s="838">
        <f t="shared" si="4647"/>
        <v>916</v>
      </c>
      <c r="P496" s="839">
        <f t="shared" si="4647"/>
        <v>722</v>
      </c>
      <c r="Q496" s="838">
        <f t="shared" si="4647"/>
        <v>1192</v>
      </c>
      <c r="R496" s="839">
        <f t="shared" si="4647"/>
        <v>1430</v>
      </c>
      <c r="S496" s="838">
        <f t="shared" si="4647"/>
        <v>2316</v>
      </c>
      <c r="T496" s="839">
        <f t="shared" si="4647"/>
        <v>0</v>
      </c>
      <c r="U496" s="839">
        <f t="shared" si="4647"/>
        <v>0</v>
      </c>
      <c r="V496" s="839">
        <f t="shared" si="4647"/>
        <v>0</v>
      </c>
      <c r="W496" s="839">
        <f t="shared" si="4647"/>
        <v>0</v>
      </c>
      <c r="X496" s="838">
        <f t="shared" si="4647"/>
        <v>54.5</v>
      </c>
      <c r="Y496" s="838">
        <f t="shared" si="4647"/>
        <v>394.7</v>
      </c>
      <c r="Z496" s="839">
        <f t="shared" si="4647"/>
        <v>0</v>
      </c>
      <c r="AA496" s="839">
        <f t="shared" si="4647"/>
        <v>0</v>
      </c>
      <c r="AB496" s="839">
        <f t="shared" si="4647"/>
        <v>253</v>
      </c>
      <c r="AC496" s="838">
        <f t="shared" si="4647"/>
        <v>1929.1666666666667</v>
      </c>
      <c r="AD496" s="839">
        <f t="shared" si="4647"/>
        <v>25</v>
      </c>
      <c r="AE496" s="838">
        <f t="shared" si="4647"/>
        <v>1475</v>
      </c>
      <c r="AF496" s="839">
        <f t="shared" si="4647"/>
        <v>9</v>
      </c>
      <c r="AG496" s="839">
        <f t="shared" si="4647"/>
        <v>882</v>
      </c>
      <c r="AH496" s="839">
        <f t="shared" si="4647"/>
        <v>0</v>
      </c>
      <c r="AI496" s="839">
        <f t="shared" si="4647"/>
        <v>0</v>
      </c>
      <c r="AJ496" s="839">
        <f t="shared" si="4647"/>
        <v>4</v>
      </c>
      <c r="AK496" s="839">
        <f t="shared" si="4647"/>
        <v>124.66666666666667</v>
      </c>
      <c r="AL496" s="839">
        <f t="shared" si="4647"/>
        <v>31</v>
      </c>
      <c r="AM496" s="838">
        <f t="shared" si="4647"/>
        <v>2014</v>
      </c>
      <c r="AN496" s="839">
        <f t="shared" si="4647"/>
        <v>0</v>
      </c>
      <c r="AO496" s="839">
        <f t="shared" si="4647"/>
        <v>0</v>
      </c>
      <c r="AP496" s="839">
        <f t="shared" si="4647"/>
        <v>7</v>
      </c>
      <c r="AQ496" s="838">
        <f t="shared" si="4647"/>
        <v>84</v>
      </c>
      <c r="AR496" s="839">
        <f t="shared" si="4647"/>
        <v>39</v>
      </c>
      <c r="AS496" s="838">
        <f t="shared" si="4647"/>
        <v>549.66666666666674</v>
      </c>
      <c r="AT496" s="839">
        <f t="shared" si="4647"/>
        <v>18</v>
      </c>
      <c r="AU496" s="839">
        <f t="shared" si="4647"/>
        <v>195.00000000000003</v>
      </c>
      <c r="AV496" s="839">
        <f t="shared" si="4647"/>
        <v>0</v>
      </c>
      <c r="AW496" s="839">
        <f t="shared" si="4647"/>
        <v>0</v>
      </c>
      <c r="AX496" s="839">
        <f t="shared" si="4647"/>
        <v>25</v>
      </c>
      <c r="AY496" s="839">
        <f t="shared" si="4647"/>
        <v>304.00000000000006</v>
      </c>
      <c r="AZ496" s="839">
        <f t="shared" si="4647"/>
        <v>2</v>
      </c>
      <c r="BA496" s="839">
        <f t="shared" si="4647"/>
        <v>32</v>
      </c>
      <c r="BB496" s="839">
        <f t="shared" si="4647"/>
        <v>1</v>
      </c>
      <c r="BC496" s="839">
        <f t="shared" si="4647"/>
        <v>1.5</v>
      </c>
      <c r="BD496" s="839">
        <f t="shared" si="4647"/>
        <v>10</v>
      </c>
      <c r="BE496" s="839">
        <f t="shared" si="4647"/>
        <v>250</v>
      </c>
      <c r="BF496" s="839">
        <f t="shared" si="4647"/>
        <v>12714.200000000003</v>
      </c>
      <c r="BG496" s="839">
        <f t="shared" si="4647"/>
        <v>5449.6666666666661</v>
      </c>
      <c r="BH496" s="429"/>
      <c r="BI496" s="429"/>
      <c r="BJ496" s="429"/>
      <c r="BK496" s="429"/>
      <c r="BL496" s="429"/>
      <c r="BM496" s="429"/>
      <c r="BN496" s="935" t="s">
        <v>596</v>
      </c>
      <c r="BO496" s="935"/>
      <c r="BP496" s="590"/>
      <c r="BQ496" s="590"/>
      <c r="BR496" s="590"/>
      <c r="BS496" s="590"/>
      <c r="BT496" s="590"/>
      <c r="BU496" s="590"/>
      <c r="BV496" s="752"/>
      <c r="BW496" s="752"/>
      <c r="BX496" s="429">
        <f t="shared" ref="BX496:DR496" si="4648">SUM(BX281+BX268+BX255+BX239+BX227+BX212+BX196+BX181+BX166+BX149+BX135+BX115+BX101+BX83+BX69+BX55+BX41+BX24+BX9+BX293+BX310+BX327+BX344+BX361+BX374+BX387+BX400+BX418+BX431+BX444+BX457+BX470+BX483+BX18)</f>
        <v>4474</v>
      </c>
      <c r="BY496" s="429">
        <f t="shared" si="4648"/>
        <v>3446</v>
      </c>
      <c r="BZ496" s="429">
        <f t="shared" si="4648"/>
        <v>628</v>
      </c>
      <c r="CA496" s="838">
        <f t="shared" si="4648"/>
        <v>714</v>
      </c>
      <c r="CB496" s="838">
        <f t="shared" si="4648"/>
        <v>686</v>
      </c>
      <c r="CC496" s="838">
        <f t="shared" si="4648"/>
        <v>1078</v>
      </c>
      <c r="CD496" s="838">
        <f t="shared" si="4648"/>
        <v>2116</v>
      </c>
      <c r="CE496" s="838">
        <f t="shared" si="4648"/>
        <v>3326</v>
      </c>
      <c r="CF496" s="839">
        <f t="shared" si="4648"/>
        <v>0</v>
      </c>
      <c r="CG496" s="839">
        <f t="shared" si="4648"/>
        <v>0</v>
      </c>
      <c r="CH496" s="839">
        <f t="shared" si="4648"/>
        <v>0</v>
      </c>
      <c r="CI496" s="839">
        <f t="shared" si="4648"/>
        <v>0</v>
      </c>
      <c r="CJ496" s="839">
        <f t="shared" si="4648"/>
        <v>32.5</v>
      </c>
      <c r="CK496" s="838">
        <f t="shared" si="4648"/>
        <v>352.89999999999992</v>
      </c>
      <c r="CL496" s="839">
        <f t="shared" si="4648"/>
        <v>0</v>
      </c>
      <c r="CM496" s="839">
        <f t="shared" si="4648"/>
        <v>0</v>
      </c>
      <c r="CN496" s="839">
        <f t="shared" si="4648"/>
        <v>54</v>
      </c>
      <c r="CO496" s="838">
        <f t="shared" si="4648"/>
        <v>328</v>
      </c>
      <c r="CP496" s="839">
        <f t="shared" si="4648"/>
        <v>24</v>
      </c>
      <c r="CQ496" s="838">
        <f t="shared" si="4648"/>
        <v>1395</v>
      </c>
      <c r="CR496" s="839">
        <f t="shared" si="4648"/>
        <v>0</v>
      </c>
      <c r="CS496" s="839">
        <f t="shared" si="4648"/>
        <v>0</v>
      </c>
      <c r="CT496" s="839">
        <f t="shared" si="4648"/>
        <v>1</v>
      </c>
      <c r="CU496" s="839">
        <f t="shared" si="4648"/>
        <v>5</v>
      </c>
      <c r="CV496" s="839">
        <f t="shared" si="4648"/>
        <v>1</v>
      </c>
      <c r="CW496" s="839">
        <f t="shared" si="4648"/>
        <v>15.333333333333334</v>
      </c>
      <c r="CX496" s="839">
        <f t="shared" si="4648"/>
        <v>21</v>
      </c>
      <c r="CY496" s="838">
        <f t="shared" si="4648"/>
        <v>1266</v>
      </c>
      <c r="CZ496" s="839">
        <f t="shared" si="4648"/>
        <v>0</v>
      </c>
      <c r="DA496" s="839">
        <f t="shared" si="4648"/>
        <v>0</v>
      </c>
      <c r="DB496" s="839">
        <f t="shared" si="4648"/>
        <v>11</v>
      </c>
      <c r="DC496" s="838">
        <f t="shared" si="4648"/>
        <v>124.99666666666668</v>
      </c>
      <c r="DD496" s="839">
        <f t="shared" si="4648"/>
        <v>56</v>
      </c>
      <c r="DE496" s="839">
        <f t="shared" si="4648"/>
        <v>647.33333333333326</v>
      </c>
      <c r="DF496" s="839">
        <f t="shared" si="4648"/>
        <v>0</v>
      </c>
      <c r="DG496" s="839">
        <f t="shared" si="4648"/>
        <v>0</v>
      </c>
      <c r="DH496" s="839">
        <f t="shared" si="4648"/>
        <v>0</v>
      </c>
      <c r="DI496" s="839">
        <f t="shared" si="4648"/>
        <v>0</v>
      </c>
      <c r="DJ496" s="839">
        <f t="shared" si="4648"/>
        <v>8</v>
      </c>
      <c r="DK496" s="839">
        <f t="shared" si="4648"/>
        <v>98.666666666666657</v>
      </c>
      <c r="DL496" s="839">
        <f t="shared" si="4648"/>
        <v>18</v>
      </c>
      <c r="DM496" s="839">
        <f t="shared" si="4648"/>
        <v>484.66666666666669</v>
      </c>
      <c r="DN496" s="839">
        <f t="shared" si="4648"/>
        <v>1</v>
      </c>
      <c r="DO496" s="839">
        <f t="shared" si="4648"/>
        <v>2</v>
      </c>
      <c r="DP496" s="839">
        <f t="shared" si="4648"/>
        <v>10</v>
      </c>
      <c r="DQ496" s="839">
        <f t="shared" si="4648"/>
        <v>250</v>
      </c>
      <c r="DR496" s="839">
        <f t="shared" si="4648"/>
        <v>10120.396666666671</v>
      </c>
      <c r="DS496" s="839">
        <f t="shared" ref="DS496" si="4649">SUM(DS281+DS268+DS255+DS239+DS227+DS212+DS196+DS181+DS166+DS149+DS135+DS115+DS101+DS83+DS69+DS55+DS41+DS24+DS9+DS293+DS310+DS327+DS344+DS361+DS374+DS387+DS400+DS418+DS431+DS444+DS457+DS470+DS483+DS18)</f>
        <v>6508.163333333333</v>
      </c>
      <c r="DT496" s="429"/>
      <c r="DU496" s="429"/>
      <c r="DV496" s="429"/>
      <c r="DW496" s="429"/>
      <c r="DX496" s="429"/>
      <c r="DY496" s="429"/>
      <c r="DZ496" s="683" t="s">
        <v>596</v>
      </c>
      <c r="EA496" s="429"/>
      <c r="EB496" s="429"/>
      <c r="EC496" s="429"/>
      <c r="ED496" s="429"/>
      <c r="EE496" s="429"/>
      <c r="EF496" s="429"/>
      <c r="EG496" s="429"/>
      <c r="EH496" s="429"/>
      <c r="EI496" s="429"/>
      <c r="EJ496" s="839">
        <f t="shared" ref="EJ496:GC496" si="4650">SUM(EJ281+EJ268+EJ255+EJ239+EJ227+EJ212+EJ196+EJ181+EJ166+EJ149+EJ135+EJ115+EJ101+EJ83+EJ69+EJ55+EJ41+EJ24+EJ9+EJ293+EJ310+EJ327+EJ344+EJ361+EJ374+EJ387+EJ400+EJ418+EJ431+EJ444+EJ457+EJ470+EJ483+EJ18)</f>
        <v>8770</v>
      </c>
      <c r="EK496" s="839">
        <f t="shared" si="4650"/>
        <v>6408</v>
      </c>
      <c r="EL496" s="839">
        <f t="shared" si="4650"/>
        <v>1424</v>
      </c>
      <c r="EM496" s="839">
        <f t="shared" si="4650"/>
        <v>1630</v>
      </c>
      <c r="EN496" s="839">
        <f t="shared" si="4650"/>
        <v>1408</v>
      </c>
      <c r="EO496" s="839">
        <f t="shared" si="4650"/>
        <v>2270</v>
      </c>
      <c r="EP496" s="839">
        <f t="shared" si="4650"/>
        <v>3546</v>
      </c>
      <c r="EQ496" s="839">
        <f t="shared" si="4650"/>
        <v>5642</v>
      </c>
      <c r="ER496" s="839">
        <f t="shared" si="4650"/>
        <v>0</v>
      </c>
      <c r="ES496" s="839">
        <f t="shared" si="4650"/>
        <v>0</v>
      </c>
      <c r="ET496" s="839">
        <f t="shared" si="4650"/>
        <v>0</v>
      </c>
      <c r="EU496" s="839">
        <f t="shared" si="4650"/>
        <v>0</v>
      </c>
      <c r="EV496" s="839">
        <f t="shared" si="4650"/>
        <v>87</v>
      </c>
      <c r="EW496" s="839">
        <f t="shared" si="4650"/>
        <v>747.60000000000036</v>
      </c>
      <c r="EX496" s="839">
        <f t="shared" si="4650"/>
        <v>0</v>
      </c>
      <c r="EY496" s="839">
        <f t="shared" si="4650"/>
        <v>0</v>
      </c>
      <c r="EZ496" s="839">
        <f t="shared" si="4650"/>
        <v>307</v>
      </c>
      <c r="FA496" s="839">
        <f t="shared" si="4650"/>
        <v>2257.166666666667</v>
      </c>
      <c r="FB496" s="839">
        <f t="shared" si="4650"/>
        <v>49</v>
      </c>
      <c r="FC496" s="839">
        <f t="shared" si="4650"/>
        <v>2870</v>
      </c>
      <c r="FD496" s="839">
        <f t="shared" si="4650"/>
        <v>9</v>
      </c>
      <c r="FE496" s="839">
        <f t="shared" si="4650"/>
        <v>882</v>
      </c>
      <c r="FF496" s="839">
        <f t="shared" si="4650"/>
        <v>1</v>
      </c>
      <c r="FG496" s="839">
        <f t="shared" si="4650"/>
        <v>5</v>
      </c>
      <c r="FH496" s="839">
        <f t="shared" si="4650"/>
        <v>5</v>
      </c>
      <c r="FI496" s="839">
        <f t="shared" si="4650"/>
        <v>140</v>
      </c>
      <c r="FJ496" s="839">
        <f t="shared" si="4650"/>
        <v>52</v>
      </c>
      <c r="FK496" s="839">
        <f t="shared" si="4650"/>
        <v>3280</v>
      </c>
      <c r="FL496" s="839">
        <f t="shared" si="4650"/>
        <v>0</v>
      </c>
      <c r="FM496" s="839">
        <f t="shared" si="4650"/>
        <v>0</v>
      </c>
      <c r="FN496" s="839">
        <f t="shared" si="4650"/>
        <v>18</v>
      </c>
      <c r="FO496" s="838">
        <f t="shared" si="4650"/>
        <v>208.99666666666664</v>
      </c>
      <c r="FP496" s="839">
        <f t="shared" si="4650"/>
        <v>95</v>
      </c>
      <c r="FQ496" s="839">
        <f t="shared" si="4650"/>
        <v>1197.0000000000002</v>
      </c>
      <c r="FR496" s="839">
        <f t="shared" si="4650"/>
        <v>18</v>
      </c>
      <c r="FS496" s="839">
        <f t="shared" si="4650"/>
        <v>195.00000000000003</v>
      </c>
      <c r="FT496" s="839">
        <f t="shared" si="4650"/>
        <v>0</v>
      </c>
      <c r="FU496" s="839">
        <f t="shared" si="4650"/>
        <v>0</v>
      </c>
      <c r="FV496" s="839">
        <f t="shared" si="4650"/>
        <v>33</v>
      </c>
      <c r="FW496" s="839">
        <f t="shared" si="4650"/>
        <v>402.66666666666657</v>
      </c>
      <c r="FX496" s="839">
        <f t="shared" si="4650"/>
        <v>20</v>
      </c>
      <c r="FY496" s="839">
        <f t="shared" si="4650"/>
        <v>516.66666666666674</v>
      </c>
      <c r="FZ496" s="839">
        <f t="shared" si="4650"/>
        <v>2</v>
      </c>
      <c r="GA496" s="839">
        <f t="shared" si="4650"/>
        <v>3.5</v>
      </c>
      <c r="GB496" s="839">
        <f t="shared" si="4650"/>
        <v>20</v>
      </c>
      <c r="GC496" s="839">
        <f t="shared" si="4650"/>
        <v>500</v>
      </c>
      <c r="GE496" s="839">
        <v>22834.596666666665</v>
      </c>
      <c r="GF496" s="839">
        <v>11957.830000000002</v>
      </c>
      <c r="GG496" s="429"/>
      <c r="GH496" s="429"/>
      <c r="GI496" s="429"/>
      <c r="GJ496" s="590"/>
      <c r="GL496" s="420"/>
      <c r="GM496" s="420"/>
      <c r="GN496" s="420"/>
      <c r="GO496" s="420"/>
      <c r="GP496" s="420"/>
      <c r="GQ496" s="420"/>
      <c r="GR496" s="420"/>
    </row>
    <row r="497" spans="2:268" ht="45.75" customHeight="1" x14ac:dyDescent="0.3">
      <c r="B497" s="406" t="s">
        <v>594</v>
      </c>
      <c r="AI497" s="411"/>
      <c r="AJ497" s="403" t="s">
        <v>595</v>
      </c>
      <c r="AK497" s="403" t="s">
        <v>693</v>
      </c>
      <c r="BG497" s="411"/>
      <c r="BH497" s="411"/>
      <c r="BI497" s="415"/>
      <c r="BJ497" s="415"/>
      <c r="BK497" s="415"/>
      <c r="BN497" s="406" t="s">
        <v>594</v>
      </c>
      <c r="BO497" s="418"/>
      <c r="BP497" s="413"/>
      <c r="BQ497" s="413"/>
      <c r="BR497" s="413"/>
      <c r="BS497" s="413"/>
      <c r="BT497" s="413"/>
      <c r="BU497" s="413"/>
      <c r="BV497" s="707"/>
      <c r="BW497" s="707"/>
      <c r="BX497" s="413"/>
      <c r="BY497" s="413"/>
      <c r="BZ497" s="413"/>
      <c r="CA497" s="707"/>
      <c r="CB497" s="707"/>
      <c r="CC497" s="707"/>
      <c r="CD497" s="707"/>
      <c r="CE497" s="707"/>
      <c r="CF497" s="413"/>
      <c r="CG497" s="413"/>
      <c r="CH497" s="413"/>
      <c r="CI497" s="413"/>
      <c r="CJ497" s="413"/>
      <c r="CK497" s="707"/>
      <c r="CL497" s="413"/>
      <c r="CM497" s="413"/>
      <c r="CN497" s="413"/>
      <c r="CO497" s="707"/>
      <c r="CP497" s="413"/>
      <c r="CQ497" s="707"/>
      <c r="CR497" s="413"/>
      <c r="CS497" s="413"/>
      <c r="CT497" s="413"/>
      <c r="CU497" s="413"/>
      <c r="CV497" s="413"/>
      <c r="CW497" s="413"/>
      <c r="CX497" s="413"/>
      <c r="CY497" s="542" t="s">
        <v>693</v>
      </c>
      <c r="CZ497" s="413"/>
      <c r="DA497" s="413"/>
      <c r="DB497" s="413"/>
      <c r="DC497" s="707"/>
      <c r="DD497" s="413"/>
      <c r="DE497" s="413"/>
      <c r="DF497" s="413"/>
      <c r="DG497" s="413"/>
      <c r="DH497" s="413"/>
      <c r="DI497" s="413"/>
      <c r="DJ497" s="413"/>
      <c r="DK497" s="413"/>
      <c r="DL497" s="413"/>
      <c r="DM497" s="413"/>
      <c r="DN497" s="413"/>
      <c r="DO497" s="413"/>
      <c r="DP497" s="413"/>
      <c r="DQ497" s="413"/>
      <c r="DR497" s="413"/>
      <c r="DS497" s="419"/>
      <c r="DT497" s="419"/>
      <c r="DU497" s="415"/>
      <c r="DV497" s="415"/>
      <c r="DW497" s="415"/>
      <c r="DZ497" s="406" t="s">
        <v>594</v>
      </c>
      <c r="EA497" s="418"/>
      <c r="EB497" s="413"/>
      <c r="EC497" s="412"/>
      <c r="ED497" s="412"/>
      <c r="EE497" s="412"/>
      <c r="EF497" s="412"/>
      <c r="EG497" s="412"/>
      <c r="EH497" s="412"/>
      <c r="EI497" s="412"/>
      <c r="EJ497" s="412"/>
      <c r="EK497" s="412"/>
      <c r="EL497" s="412"/>
      <c r="EM497" s="412"/>
      <c r="EN497" s="412"/>
      <c r="EO497" s="412"/>
      <c r="EP497" s="412"/>
      <c r="EQ497" s="412"/>
      <c r="ER497" s="412"/>
      <c r="ES497" s="412"/>
      <c r="ET497" s="412"/>
      <c r="EU497" s="412"/>
      <c r="EV497" s="412"/>
      <c r="EW497" s="412"/>
      <c r="EX497" s="412"/>
      <c r="EY497" s="412"/>
      <c r="EZ497" s="412"/>
      <c r="FA497" s="412"/>
      <c r="FB497" s="412"/>
      <c r="FC497" s="412"/>
      <c r="FD497" s="412"/>
      <c r="FE497" s="412"/>
      <c r="FF497" s="412"/>
      <c r="FG497" s="415"/>
      <c r="FH497" s="412"/>
      <c r="FI497" s="412"/>
      <c r="FJ497" s="412"/>
      <c r="FK497" s="412"/>
      <c r="FL497" s="412"/>
      <c r="FM497" s="412"/>
      <c r="FN497" s="412"/>
      <c r="FO497" s="1060"/>
      <c r="FP497" s="412"/>
      <c r="FQ497" s="412"/>
      <c r="FR497" s="412"/>
      <c r="FS497" s="412"/>
      <c r="FT497" s="412"/>
      <c r="FU497" s="412"/>
      <c r="FV497" s="412"/>
      <c r="FW497" s="403" t="s">
        <v>693</v>
      </c>
      <c r="FX497" s="412"/>
      <c r="FY497" s="412"/>
      <c r="FZ497" s="412"/>
      <c r="GA497" s="412"/>
      <c r="GB497" s="412"/>
      <c r="GC497" s="412"/>
      <c r="GD497" s="412"/>
      <c r="GE497" s="417"/>
      <c r="GF497" s="416"/>
      <c r="GG497" s="415"/>
      <c r="GH497" s="415"/>
      <c r="GI497" s="415"/>
      <c r="GK497" s="412"/>
      <c r="GL497" s="413"/>
      <c r="GM497" s="414"/>
      <c r="GN497" s="414"/>
      <c r="GO497" s="413"/>
      <c r="GP497" s="413"/>
      <c r="GQ497" s="413"/>
      <c r="GR497" s="413"/>
      <c r="GS497" s="412"/>
      <c r="GT497" s="412"/>
      <c r="GU497" s="412"/>
      <c r="GV497" s="412"/>
      <c r="GW497" s="412"/>
      <c r="GX497" s="412"/>
      <c r="GY497" s="412"/>
      <c r="GZ497" s="412"/>
      <c r="HA497" s="412"/>
      <c r="HB497" s="412"/>
      <c r="HC497" s="412"/>
      <c r="HD497" s="412"/>
      <c r="HE497" s="412"/>
      <c r="HF497" s="412"/>
      <c r="HG497" s="412"/>
      <c r="HH497" s="412"/>
      <c r="HI497" s="412"/>
      <c r="HJ497" s="412"/>
      <c r="HK497" s="412"/>
      <c r="HL497" s="412"/>
      <c r="HM497" s="412"/>
      <c r="HN497" s="412"/>
      <c r="HO497" s="412"/>
      <c r="HP497" s="412"/>
      <c r="HQ497" s="412"/>
      <c r="HR497" s="412"/>
      <c r="HS497" s="412"/>
      <c r="HT497" s="412"/>
      <c r="HU497" s="412"/>
      <c r="HV497" s="412"/>
      <c r="HW497" s="412"/>
      <c r="HX497" s="412"/>
      <c r="HY497" s="412"/>
      <c r="HZ497" s="412"/>
      <c r="IA497" s="412"/>
      <c r="IB497" s="412"/>
      <c r="IC497" s="412"/>
      <c r="ID497" s="412"/>
      <c r="IE497" s="412"/>
      <c r="IF497" s="412"/>
      <c r="IG497" s="412"/>
      <c r="IH497" s="412"/>
      <c r="II497" s="412"/>
      <c r="IJ497" s="412"/>
      <c r="IK497" s="412"/>
      <c r="IL497" s="412"/>
      <c r="IM497" s="412"/>
      <c r="IN497" s="412"/>
      <c r="IO497" s="412"/>
      <c r="IP497" s="412"/>
      <c r="IQ497" s="412"/>
      <c r="IR497" s="412"/>
      <c r="IS497" s="412"/>
      <c r="IT497" s="412"/>
      <c r="IU497" s="412"/>
      <c r="IV497" s="412"/>
      <c r="IW497" s="412"/>
      <c r="IX497" s="412"/>
      <c r="IY497" s="412"/>
      <c r="IZ497" s="412"/>
      <c r="JA497" s="412"/>
      <c r="JB497" s="412"/>
      <c r="JC497" s="412"/>
      <c r="JD497" s="412"/>
      <c r="JE497" s="412"/>
      <c r="JF497" s="412"/>
      <c r="JG497" s="412"/>
      <c r="JH497" s="412"/>
    </row>
    <row r="498" spans="2:268" x14ac:dyDescent="0.35">
      <c r="L498" s="406"/>
      <c r="M498" s="406"/>
      <c r="N498" s="406"/>
      <c r="O498" s="543"/>
      <c r="P498" s="406"/>
      <c r="Q498" s="543"/>
      <c r="R498" s="406"/>
      <c r="S498" s="543"/>
      <c r="T498" s="406"/>
      <c r="U498" s="406"/>
      <c r="V498" s="406"/>
      <c r="W498" s="406"/>
      <c r="X498" s="543"/>
      <c r="Y498" s="544"/>
      <c r="Z498" s="406"/>
      <c r="AA498" s="406"/>
      <c r="AB498" s="406"/>
      <c r="AC498" s="543"/>
      <c r="AD498" s="406"/>
      <c r="AE498" s="543"/>
      <c r="AF498" s="406"/>
      <c r="AG498" s="406"/>
      <c r="AH498" s="406"/>
      <c r="AI498" s="410"/>
      <c r="AJ498" s="406"/>
      <c r="AK498" s="406"/>
      <c r="AL498" s="406"/>
      <c r="AM498" s="543"/>
      <c r="AN498" s="406"/>
      <c r="AO498" s="406"/>
      <c r="AP498" s="406"/>
      <c r="AQ498" s="543"/>
      <c r="AR498" s="406"/>
      <c r="AS498" s="543"/>
      <c r="AT498" s="406"/>
      <c r="AU498" s="406"/>
      <c r="AV498" s="406"/>
      <c r="AW498" s="406"/>
      <c r="AX498" s="406"/>
      <c r="AY498" s="406"/>
      <c r="AZ498" s="406"/>
      <c r="BA498" s="406"/>
      <c r="BB498" s="406"/>
      <c r="BC498" s="406"/>
      <c r="BD498" s="406"/>
      <c r="BE498" s="406"/>
      <c r="BF498" s="406"/>
      <c r="BG498" s="410">
        <f>O496+Q496+S496+U496+W496+X496+Y496+AA496+AC496+AE496+AG496+AI496+AK496+AM496+AO496+AQ496+AS496+AW496+AY496+BA496+BC496+BE496</f>
        <v>12519.199999999999</v>
      </c>
      <c r="BH498" s="406"/>
      <c r="BI498" s="406"/>
      <c r="BJ498" s="406"/>
      <c r="BK498" s="406"/>
      <c r="BL498" s="406"/>
      <c r="BM498" s="406"/>
      <c r="BN498" s="406"/>
      <c r="BO498" s="406"/>
      <c r="BP498" s="406"/>
      <c r="BQ498" s="406"/>
      <c r="BR498" s="406"/>
      <c r="BS498" s="406"/>
      <c r="BT498" s="406"/>
      <c r="BU498" s="406"/>
      <c r="BV498" s="543"/>
      <c r="BW498" s="543"/>
      <c r="BX498" s="406"/>
      <c r="BY498" s="406"/>
      <c r="BZ498" s="406"/>
      <c r="CA498" s="543"/>
      <c r="CB498" s="543"/>
      <c r="CC498" s="543"/>
      <c r="CD498" s="543"/>
      <c r="CE498" s="543"/>
      <c r="CF498" s="406"/>
      <c r="CG498" s="406"/>
      <c r="CH498" s="406"/>
      <c r="CI498" s="406"/>
      <c r="CJ498" s="406"/>
      <c r="CK498" s="544"/>
      <c r="CL498" s="406"/>
      <c r="CM498" s="406"/>
      <c r="CN498" s="406"/>
      <c r="CO498" s="543"/>
      <c r="CP498" s="406"/>
      <c r="CQ498" s="543"/>
      <c r="CR498" s="406"/>
      <c r="CS498" s="406"/>
      <c r="CT498" s="406"/>
      <c r="CU498" s="406"/>
      <c r="CV498" s="406"/>
      <c r="CW498" s="406"/>
      <c r="CX498" s="406"/>
      <c r="CY498" s="543"/>
      <c r="CZ498" s="406"/>
      <c r="DA498" s="406"/>
      <c r="DB498" s="406"/>
      <c r="DC498" s="543"/>
      <c r="DD498" s="406"/>
      <c r="DE498" s="406"/>
      <c r="DF498" s="406"/>
      <c r="DG498" s="406"/>
      <c r="DH498" s="406"/>
      <c r="DI498" s="406"/>
      <c r="DJ498" s="406"/>
      <c r="DK498" s="406"/>
      <c r="DL498" s="406"/>
      <c r="DM498" s="406"/>
      <c r="DN498" s="406"/>
      <c r="DO498" s="406"/>
      <c r="DP498" s="406"/>
      <c r="DQ498" s="406"/>
      <c r="DR498" s="406"/>
      <c r="DS498" s="406"/>
      <c r="DT498" s="406"/>
      <c r="DU498" s="406"/>
      <c r="DV498" s="406"/>
      <c r="DW498" s="406"/>
      <c r="DX498" s="406"/>
      <c r="DY498" s="406"/>
      <c r="DZ498" s="406"/>
      <c r="EA498" s="406"/>
      <c r="EB498" s="406"/>
      <c r="EC498" s="406"/>
      <c r="ED498" s="406"/>
      <c r="EE498" s="406"/>
      <c r="EF498" s="406"/>
      <c r="EG498" s="406"/>
      <c r="EH498" s="406"/>
      <c r="FG498" s="411"/>
      <c r="GL498" s="406"/>
      <c r="GM498" s="406"/>
      <c r="GN498" s="406"/>
      <c r="GO498" s="406"/>
      <c r="GP498" s="406"/>
      <c r="GQ498" s="406"/>
      <c r="GR498" s="406"/>
    </row>
    <row r="499" spans="2:268" x14ac:dyDescent="0.35">
      <c r="L499" s="406">
        <v>2002</v>
      </c>
      <c r="M499" s="406">
        <v>2002</v>
      </c>
      <c r="N499" s="406">
        <v>766</v>
      </c>
      <c r="O499" s="543">
        <v>916</v>
      </c>
      <c r="P499" s="406">
        <v>422</v>
      </c>
      <c r="Q499" s="543">
        <v>1192</v>
      </c>
      <c r="R499" s="406">
        <v>814</v>
      </c>
      <c r="S499" s="543">
        <v>2316</v>
      </c>
      <c r="T499" s="406">
        <v>0</v>
      </c>
      <c r="U499" s="406">
        <v>0</v>
      </c>
      <c r="V499" s="406">
        <v>0</v>
      </c>
      <c r="W499" s="406">
        <v>0</v>
      </c>
      <c r="X499" s="543">
        <v>54.5</v>
      </c>
      <c r="Y499" s="543">
        <v>394.7</v>
      </c>
      <c r="Z499" s="406">
        <v>0</v>
      </c>
      <c r="AA499" s="406">
        <v>0</v>
      </c>
      <c r="AB499" s="406">
        <v>100</v>
      </c>
      <c r="AC499" s="543">
        <v>1929.1666666666667</v>
      </c>
      <c r="AD499" s="406">
        <v>5</v>
      </c>
      <c r="AE499" s="543">
        <v>1475</v>
      </c>
      <c r="AF499" s="406">
        <v>5</v>
      </c>
      <c r="AG499" s="406">
        <v>882</v>
      </c>
      <c r="AH499" s="406">
        <v>0</v>
      </c>
      <c r="AI499" s="406">
        <v>0</v>
      </c>
      <c r="AJ499" s="406">
        <v>3</v>
      </c>
      <c r="AK499" s="406">
        <v>124.66666666666667</v>
      </c>
      <c r="AL499" s="406">
        <v>16</v>
      </c>
      <c r="AM499" s="543">
        <v>2014</v>
      </c>
      <c r="AN499" s="406">
        <v>0</v>
      </c>
      <c r="AO499" s="406">
        <v>0</v>
      </c>
      <c r="AP499" s="406">
        <v>4</v>
      </c>
      <c r="AQ499" s="543">
        <v>84</v>
      </c>
      <c r="AR499" s="406">
        <v>30</v>
      </c>
      <c r="AS499" s="543">
        <v>549.66666666666663</v>
      </c>
      <c r="AT499" s="406">
        <v>9</v>
      </c>
      <c r="AU499" s="406">
        <v>195</v>
      </c>
      <c r="AV499" s="406">
        <v>0</v>
      </c>
      <c r="AW499" s="406">
        <v>0</v>
      </c>
      <c r="AX499" s="406">
        <v>14</v>
      </c>
      <c r="AY499" s="406">
        <v>304</v>
      </c>
      <c r="AZ499" s="406">
        <v>2</v>
      </c>
      <c r="BA499" s="406">
        <v>32</v>
      </c>
      <c r="BB499" s="406">
        <v>1</v>
      </c>
      <c r="BC499" s="406">
        <v>1.5</v>
      </c>
      <c r="BD499" s="406">
        <v>10</v>
      </c>
      <c r="BE499" s="406">
        <v>250</v>
      </c>
      <c r="BF499" s="406">
        <v>12714.199999999997</v>
      </c>
      <c r="BG499" s="406">
        <v>5449.6666666666679</v>
      </c>
      <c r="BH499" s="406"/>
      <c r="BI499" s="406"/>
      <c r="BJ499" s="406"/>
      <c r="BK499" s="406"/>
      <c r="BL499" s="406"/>
      <c r="BM499" s="406"/>
      <c r="BN499" s="406"/>
      <c r="BO499" s="406"/>
      <c r="BP499" s="406"/>
      <c r="BQ499" s="406"/>
      <c r="BR499" s="406"/>
      <c r="BS499" s="406"/>
      <c r="BT499" s="406"/>
      <c r="BU499" s="406"/>
      <c r="BV499" s="543"/>
      <c r="BW499" s="543"/>
      <c r="BX499" s="406">
        <v>2510</v>
      </c>
      <c r="BY499" s="406">
        <v>2510</v>
      </c>
      <c r="BZ499" s="406">
        <v>696</v>
      </c>
      <c r="CA499" s="543">
        <v>714</v>
      </c>
      <c r="CB499" s="543">
        <v>404</v>
      </c>
      <c r="CC499" s="543">
        <v>1078</v>
      </c>
      <c r="CD499" s="543">
        <v>1186</v>
      </c>
      <c r="CE499" s="543">
        <v>3326</v>
      </c>
      <c r="CF499" s="406">
        <v>0</v>
      </c>
      <c r="CG499" s="406">
        <v>0</v>
      </c>
      <c r="CH499" s="406">
        <v>0</v>
      </c>
      <c r="CI499" s="406">
        <v>0</v>
      </c>
      <c r="CJ499" s="406">
        <v>32.5</v>
      </c>
      <c r="CK499" s="543">
        <v>352.9</v>
      </c>
      <c r="CL499" s="406">
        <v>0</v>
      </c>
      <c r="CM499" s="406">
        <v>0</v>
      </c>
      <c r="CN499" s="406">
        <v>34</v>
      </c>
      <c r="CO499" s="543">
        <v>328</v>
      </c>
      <c r="CP499" s="406">
        <v>4</v>
      </c>
      <c r="CQ499" s="543">
        <v>1395</v>
      </c>
      <c r="CR499" s="406">
        <v>0</v>
      </c>
      <c r="CS499" s="406">
        <v>0</v>
      </c>
      <c r="CT499" s="406">
        <v>1</v>
      </c>
      <c r="CU499" s="406">
        <v>5</v>
      </c>
      <c r="CV499" s="406">
        <v>1</v>
      </c>
      <c r="CW499" s="406">
        <v>15.333333333333334</v>
      </c>
      <c r="CX499" s="406">
        <v>11</v>
      </c>
      <c r="CY499" s="543">
        <v>1266</v>
      </c>
      <c r="CZ499" s="406">
        <v>0</v>
      </c>
      <c r="DA499" s="406">
        <v>0</v>
      </c>
      <c r="DB499" s="406">
        <v>5</v>
      </c>
      <c r="DC499" s="543">
        <v>125</v>
      </c>
      <c r="DD499" s="406">
        <v>40</v>
      </c>
      <c r="DE499" s="406">
        <v>647.33333333333337</v>
      </c>
      <c r="DF499" s="406">
        <v>0</v>
      </c>
      <c r="DG499" s="406">
        <v>0</v>
      </c>
      <c r="DH499" s="406">
        <v>0</v>
      </c>
      <c r="DI499" s="406">
        <v>0</v>
      </c>
      <c r="DJ499" s="406">
        <v>6</v>
      </c>
      <c r="DK499" s="406">
        <v>98.666666666666671</v>
      </c>
      <c r="DL499" s="406">
        <v>14</v>
      </c>
      <c r="DM499" s="406">
        <v>484.66666666666669</v>
      </c>
      <c r="DN499" s="406">
        <v>1</v>
      </c>
      <c r="DO499" s="406">
        <v>2</v>
      </c>
      <c r="DP499" s="406">
        <v>10</v>
      </c>
      <c r="DQ499" s="406">
        <v>250</v>
      </c>
      <c r="DR499" s="406">
        <v>10120.4</v>
      </c>
      <c r="DS499" s="406">
        <v>6508.166666666667</v>
      </c>
      <c r="DT499" s="406"/>
      <c r="DU499" s="406"/>
      <c r="DV499" s="406"/>
      <c r="DW499" s="406"/>
      <c r="DX499" s="406"/>
      <c r="DY499" s="406"/>
      <c r="DZ499" s="406"/>
      <c r="EA499" s="406"/>
      <c r="EB499" s="406"/>
      <c r="EC499" s="406"/>
      <c r="ED499" s="406"/>
      <c r="EE499" s="406"/>
      <c r="EF499" s="406"/>
      <c r="EG499" s="406"/>
      <c r="EH499" s="406"/>
      <c r="EJ499" s="403">
        <v>4512</v>
      </c>
      <c r="EK499" s="403">
        <v>4512</v>
      </c>
      <c r="EL499" s="403">
        <v>1462</v>
      </c>
      <c r="EM499" s="403">
        <v>1630</v>
      </c>
      <c r="EN499" s="403">
        <v>826</v>
      </c>
      <c r="EO499" s="403">
        <v>2270</v>
      </c>
      <c r="EP499" s="403">
        <v>2000</v>
      </c>
      <c r="EQ499" s="403">
        <v>5642</v>
      </c>
      <c r="ER499" s="403">
        <v>0</v>
      </c>
      <c r="ES499" s="403">
        <v>0</v>
      </c>
      <c r="ET499" s="403">
        <v>0</v>
      </c>
      <c r="EU499" s="403">
        <v>0</v>
      </c>
      <c r="EV499" s="403">
        <v>87</v>
      </c>
      <c r="EW499" s="403">
        <v>747.59999999999991</v>
      </c>
      <c r="EX499" s="403">
        <v>0</v>
      </c>
      <c r="EY499" s="403">
        <v>0</v>
      </c>
      <c r="EZ499" s="403">
        <v>134</v>
      </c>
      <c r="FA499" s="403">
        <v>2257.166666666667</v>
      </c>
      <c r="FB499" s="403">
        <v>9</v>
      </c>
      <c r="FC499" s="403">
        <v>2870</v>
      </c>
      <c r="FD499" s="403">
        <v>5</v>
      </c>
      <c r="FE499" s="403">
        <v>882</v>
      </c>
      <c r="FF499" s="403">
        <v>1</v>
      </c>
      <c r="FG499" s="403">
        <v>5</v>
      </c>
      <c r="FH499" s="403">
        <v>4</v>
      </c>
      <c r="FI499" s="403">
        <v>140</v>
      </c>
      <c r="FJ499" s="403">
        <v>27</v>
      </c>
      <c r="FK499" s="403">
        <v>3280</v>
      </c>
      <c r="FL499" s="403">
        <v>0</v>
      </c>
      <c r="FM499" s="403">
        <v>0</v>
      </c>
      <c r="FN499" s="403">
        <v>9</v>
      </c>
      <c r="FO499" s="542">
        <v>209</v>
      </c>
      <c r="FP499" s="403">
        <v>70</v>
      </c>
      <c r="FQ499" s="403">
        <v>1197</v>
      </c>
      <c r="FR499" s="403">
        <v>9</v>
      </c>
      <c r="FS499" s="403">
        <v>195</v>
      </c>
      <c r="FT499" s="403">
        <v>0</v>
      </c>
      <c r="FU499" s="403">
        <v>0</v>
      </c>
      <c r="FV499" s="403">
        <v>20</v>
      </c>
      <c r="FW499" s="403">
        <v>402.66666666666663</v>
      </c>
      <c r="FX499" s="403">
        <v>16</v>
      </c>
      <c r="FY499" s="403">
        <v>516.66666666666674</v>
      </c>
      <c r="FZ499" s="403">
        <v>2</v>
      </c>
      <c r="GA499" s="403">
        <v>3.5</v>
      </c>
      <c r="GB499" s="403">
        <v>20</v>
      </c>
      <c r="GC499" s="403">
        <v>500</v>
      </c>
      <c r="GD499" s="403">
        <v>22834.6</v>
      </c>
      <c r="GE499" s="405">
        <v>11957.833333333334</v>
      </c>
    </row>
    <row r="500" spans="2:268" ht="357" thickBot="1" x14ac:dyDescent="0.4">
      <c r="L500" s="406"/>
      <c r="M500" s="406"/>
      <c r="N500" s="406"/>
      <c r="O500" s="561" t="s">
        <v>622</v>
      </c>
      <c r="P500" s="446"/>
      <c r="Q500" s="561" t="s">
        <v>621</v>
      </c>
      <c r="R500" s="446"/>
      <c r="S500" s="561" t="s">
        <v>620</v>
      </c>
      <c r="T500" s="446"/>
      <c r="U500" s="446" t="s">
        <v>619</v>
      </c>
      <c r="V500" s="446"/>
      <c r="W500" s="446" t="s">
        <v>618</v>
      </c>
      <c r="X500" s="539" t="s">
        <v>617</v>
      </c>
      <c r="Y500" s="539" t="s">
        <v>616</v>
      </c>
      <c r="Z500" s="446"/>
      <c r="AA500" s="446" t="s">
        <v>615</v>
      </c>
      <c r="AB500" s="446"/>
      <c r="AC500" s="561" t="s">
        <v>614</v>
      </c>
      <c r="AD500" s="446"/>
      <c r="AE500" s="561" t="s">
        <v>613</v>
      </c>
      <c r="AF500" s="446"/>
      <c r="AG500" s="446" t="s">
        <v>612</v>
      </c>
      <c r="AH500" s="446"/>
      <c r="AI500" s="446" t="s">
        <v>611</v>
      </c>
      <c r="AJ500" s="446"/>
      <c r="AK500" s="446" t="s">
        <v>610</v>
      </c>
      <c r="AL500" s="446"/>
      <c r="AM500" s="561" t="s">
        <v>609</v>
      </c>
      <c r="AN500" s="446"/>
      <c r="AO500" s="446" t="s">
        <v>608</v>
      </c>
      <c r="AP500" s="446"/>
      <c r="AQ500" s="561" t="s">
        <v>607</v>
      </c>
      <c r="AR500" s="446"/>
      <c r="AS500" s="561" t="s">
        <v>606</v>
      </c>
      <c r="AT500" s="446"/>
      <c r="AU500" s="446" t="s">
        <v>605</v>
      </c>
      <c r="AV500" s="446"/>
      <c r="AW500" s="446" t="s">
        <v>604</v>
      </c>
      <c r="AX500" s="446"/>
      <c r="AY500" s="446" t="s">
        <v>603</v>
      </c>
      <c r="AZ500" s="446"/>
      <c r="BA500" s="446" t="s">
        <v>602</v>
      </c>
      <c r="BB500" s="446"/>
      <c r="BC500" s="446" t="s">
        <v>601</v>
      </c>
      <c r="BD500" s="446"/>
      <c r="BE500" s="446" t="s">
        <v>600</v>
      </c>
      <c r="BF500" s="444" t="s">
        <v>599</v>
      </c>
      <c r="BG500" s="444" t="s">
        <v>598</v>
      </c>
      <c r="BH500" s="444"/>
      <c r="BI500" s="406"/>
      <c r="BJ500" s="406"/>
      <c r="BK500" s="406"/>
      <c r="BL500" s="406"/>
      <c r="BM500" s="406"/>
      <c r="BN500" s="406"/>
      <c r="BO500" s="406"/>
      <c r="BP500" s="406"/>
      <c r="BQ500" s="406"/>
      <c r="BR500" s="406"/>
      <c r="BS500" s="406"/>
      <c r="BT500" s="406"/>
      <c r="BU500" s="406"/>
      <c r="BV500" s="543"/>
      <c r="BW500" s="543"/>
      <c r="BX500" s="406"/>
      <c r="BY500" s="406"/>
      <c r="BZ500" s="406"/>
      <c r="CA500" s="561" t="s">
        <v>622</v>
      </c>
      <c r="CB500" s="561"/>
      <c r="CC500" s="561" t="s">
        <v>621</v>
      </c>
      <c r="CD500" s="561"/>
      <c r="CE500" s="561" t="s">
        <v>620</v>
      </c>
      <c r="CF500" s="446"/>
      <c r="CG500" s="446" t="s">
        <v>619</v>
      </c>
      <c r="CH500" s="446"/>
      <c r="CI500" s="446" t="s">
        <v>618</v>
      </c>
      <c r="CJ500" s="445" t="s">
        <v>617</v>
      </c>
      <c r="CK500" s="539" t="s">
        <v>616</v>
      </c>
      <c r="CL500" s="446"/>
      <c r="CM500" s="446" t="s">
        <v>615</v>
      </c>
      <c r="CN500" s="446"/>
      <c r="CO500" s="561" t="s">
        <v>614</v>
      </c>
      <c r="CP500" s="446"/>
      <c r="CQ500" s="561" t="s">
        <v>613</v>
      </c>
      <c r="CR500" s="446"/>
      <c r="CS500" s="446" t="s">
        <v>612</v>
      </c>
      <c r="CT500" s="446"/>
      <c r="CU500" s="446" t="s">
        <v>611</v>
      </c>
      <c r="CV500" s="446"/>
      <c r="CW500" s="446" t="s">
        <v>610</v>
      </c>
      <c r="CX500" s="446"/>
      <c r="CY500" s="561" t="s">
        <v>609</v>
      </c>
      <c r="CZ500" s="446"/>
      <c r="DA500" s="446" t="s">
        <v>608</v>
      </c>
      <c r="DB500" s="446"/>
      <c r="DC500" s="561" t="s">
        <v>607</v>
      </c>
      <c r="DD500" s="446"/>
      <c r="DE500" s="446" t="s">
        <v>606</v>
      </c>
      <c r="DF500" s="446"/>
      <c r="DG500" s="446" t="s">
        <v>605</v>
      </c>
      <c r="DH500" s="446"/>
      <c r="DI500" s="446" t="s">
        <v>604</v>
      </c>
      <c r="DJ500" s="446"/>
      <c r="DK500" s="446" t="s">
        <v>603</v>
      </c>
      <c r="DL500" s="446"/>
      <c r="DM500" s="446" t="s">
        <v>602</v>
      </c>
      <c r="DN500" s="446"/>
      <c r="DO500" s="446" t="s">
        <v>601</v>
      </c>
      <c r="DP500" s="446"/>
      <c r="DQ500" s="446" t="s">
        <v>600</v>
      </c>
      <c r="DR500" s="444" t="s">
        <v>599</v>
      </c>
      <c r="DS500" s="444" t="s">
        <v>598</v>
      </c>
      <c r="DT500" s="410"/>
      <c r="DU500" s="406"/>
      <c r="DV500" s="406"/>
      <c r="DW500" s="406"/>
      <c r="DX500" s="406"/>
      <c r="DY500" s="406"/>
      <c r="DZ500" s="406"/>
      <c r="EA500" s="406"/>
      <c r="EB500" s="406"/>
      <c r="EC500" s="406"/>
      <c r="ED500" s="406"/>
      <c r="EE500" s="406"/>
      <c r="EF500" s="406"/>
      <c r="EG500" s="406"/>
      <c r="EH500" s="406"/>
      <c r="EM500" s="446" t="s">
        <v>622</v>
      </c>
      <c r="EN500" s="446"/>
      <c r="EO500" s="446" t="s">
        <v>621</v>
      </c>
      <c r="EP500" s="446"/>
      <c r="EQ500" s="446" t="s">
        <v>620</v>
      </c>
      <c r="ER500" s="446"/>
      <c r="ES500" s="446" t="s">
        <v>619</v>
      </c>
      <c r="ET500" s="446"/>
      <c r="EU500" s="446" t="s">
        <v>618</v>
      </c>
      <c r="EV500" s="445" t="s">
        <v>617</v>
      </c>
      <c r="EW500" s="445" t="s">
        <v>616</v>
      </c>
      <c r="EX500" s="446"/>
      <c r="EY500" s="446" t="s">
        <v>615</v>
      </c>
      <c r="EZ500" s="446"/>
      <c r="FA500" s="446" t="s">
        <v>614</v>
      </c>
      <c r="FB500" s="446"/>
      <c r="FC500" s="446" t="s">
        <v>613</v>
      </c>
      <c r="FD500" s="446"/>
      <c r="FE500" s="446" t="s">
        <v>612</v>
      </c>
      <c r="FF500" s="446"/>
      <c r="FG500" s="446" t="s">
        <v>611</v>
      </c>
      <c r="FH500" s="446"/>
      <c r="FI500" s="446" t="s">
        <v>610</v>
      </c>
      <c r="FJ500" s="446"/>
      <c r="FK500" s="446" t="s">
        <v>609</v>
      </c>
      <c r="FL500" s="446"/>
      <c r="FM500" s="446" t="s">
        <v>608</v>
      </c>
      <c r="FN500" s="446"/>
      <c r="FO500" s="561" t="s">
        <v>607</v>
      </c>
      <c r="FP500" s="446"/>
      <c r="FQ500" s="446" t="s">
        <v>606</v>
      </c>
      <c r="FR500" s="446"/>
      <c r="FS500" s="446" t="s">
        <v>605</v>
      </c>
      <c r="FT500" s="446"/>
      <c r="FU500" s="446" t="s">
        <v>604</v>
      </c>
      <c r="FV500" s="446"/>
      <c r="FW500" s="446" t="s">
        <v>603</v>
      </c>
      <c r="FX500" s="446"/>
      <c r="FY500" s="446" t="s">
        <v>602</v>
      </c>
      <c r="FZ500" s="446"/>
      <c r="GA500" s="446" t="s">
        <v>601</v>
      </c>
      <c r="GB500" s="446"/>
      <c r="GC500" s="446" t="s">
        <v>600</v>
      </c>
      <c r="GD500" s="444" t="s">
        <v>599</v>
      </c>
      <c r="GE500" s="444" t="s">
        <v>598</v>
      </c>
    </row>
    <row r="501" spans="2:268" x14ac:dyDescent="0.35">
      <c r="BR501" s="406"/>
      <c r="BS501" s="406"/>
      <c r="BT501" s="406"/>
      <c r="BU501" s="406"/>
      <c r="BV501" s="543"/>
      <c r="BW501" s="543"/>
      <c r="BX501" s="406"/>
      <c r="BY501" s="406"/>
      <c r="BZ501" s="406"/>
      <c r="CA501" s="543"/>
      <c r="CB501" s="543"/>
      <c r="CC501" s="543"/>
      <c r="CD501" s="543"/>
      <c r="CE501" s="543"/>
      <c r="CF501" s="406"/>
      <c r="CG501" s="406"/>
      <c r="CH501" s="406"/>
      <c r="CI501" s="406"/>
      <c r="CJ501" s="406"/>
      <c r="CK501" s="543"/>
      <c r="CL501" s="406"/>
      <c r="CM501" s="406"/>
      <c r="CN501" s="406"/>
      <c r="CO501" s="543"/>
      <c r="CP501" s="406"/>
      <c r="CQ501" s="543"/>
      <c r="CR501" s="406"/>
      <c r="CS501" s="406"/>
      <c r="CT501" s="406"/>
      <c r="CU501" s="406"/>
      <c r="CV501" s="406"/>
      <c r="CW501" s="406"/>
      <c r="CX501" s="406"/>
      <c r="CY501" s="543"/>
      <c r="CZ501" s="406"/>
      <c r="DA501" s="406"/>
      <c r="DB501" s="406"/>
      <c r="DC501" s="543"/>
      <c r="DD501" s="406"/>
      <c r="DE501" s="406"/>
      <c r="DF501" s="406"/>
      <c r="DG501" s="406"/>
      <c r="DH501" s="406"/>
      <c r="DI501" s="406"/>
      <c r="DJ501" s="406"/>
      <c r="DK501" s="406"/>
      <c r="DL501" s="406"/>
      <c r="DM501" s="406"/>
      <c r="DN501" s="406"/>
      <c r="DO501" s="406"/>
      <c r="DP501" s="406"/>
      <c r="DQ501" s="406"/>
      <c r="DR501" s="406"/>
      <c r="DS501" s="410"/>
      <c r="DT501" s="410"/>
      <c r="DU501" s="406"/>
      <c r="DV501" s="406"/>
      <c r="DW501" s="406"/>
      <c r="DX501" s="406"/>
      <c r="DY501" s="406"/>
      <c r="DZ501" s="406"/>
      <c r="EA501" s="406"/>
    </row>
    <row r="502" spans="2:268" x14ac:dyDescent="0.35">
      <c r="BN502" s="6"/>
      <c r="BO502" s="58"/>
      <c r="BP502" s="58"/>
      <c r="BQ502" s="58"/>
      <c r="BR502" s="80"/>
      <c r="BS502" s="409"/>
      <c r="BT502" s="409"/>
      <c r="BU502" s="409"/>
      <c r="BV502" s="753"/>
      <c r="BW502" s="759"/>
      <c r="BX502" s="8"/>
      <c r="BY502" s="408"/>
      <c r="BZ502" s="69"/>
      <c r="CA502" s="757"/>
      <c r="CB502" s="762"/>
      <c r="CC502" s="757"/>
      <c r="CD502" s="762"/>
      <c r="CE502" s="757"/>
      <c r="CF502" s="69"/>
      <c r="CG502" s="6"/>
      <c r="CH502" s="407"/>
      <c r="CI502" s="6"/>
      <c r="CJ502" s="6"/>
      <c r="CK502" s="757"/>
      <c r="CL502" s="407"/>
      <c r="CM502" s="6"/>
      <c r="CN502" s="407"/>
      <c r="CO502" s="757"/>
      <c r="CP502" s="407"/>
      <c r="CQ502" s="708"/>
      <c r="CR502" s="407"/>
      <c r="CS502" s="6"/>
      <c r="CT502" s="407"/>
      <c r="CU502" s="6"/>
      <c r="CV502" s="407"/>
      <c r="CW502" s="6"/>
      <c r="CX502" s="407"/>
      <c r="CY502" s="757"/>
      <c r="CZ502" s="407"/>
      <c r="DA502" s="6"/>
      <c r="DB502" s="407"/>
      <c r="DC502" s="757"/>
      <c r="DD502" s="407"/>
      <c r="DE502" s="6"/>
      <c r="DF502" s="6"/>
      <c r="DG502" s="6"/>
      <c r="DH502" s="407"/>
      <c r="DI502" s="6"/>
      <c r="DJ502" s="407"/>
      <c r="DK502" s="7"/>
      <c r="DL502" s="407"/>
      <c r="DM502" s="6"/>
      <c r="DN502" s="407"/>
      <c r="DO502" s="6"/>
      <c r="DP502" s="407"/>
      <c r="DQ502" s="6"/>
      <c r="DR502" s="6"/>
      <c r="DS502" s="6"/>
      <c r="DT502" s="6"/>
      <c r="DU502" s="406"/>
      <c r="DV502" s="406"/>
      <c r="DW502" s="406"/>
      <c r="DX502" s="406"/>
      <c r="DY502" s="406"/>
      <c r="DZ502" s="406"/>
      <c r="EA502" s="406"/>
    </row>
    <row r="503" spans="2:268" x14ac:dyDescent="0.35">
      <c r="BR503" s="406"/>
      <c r="BS503" s="406"/>
      <c r="BT503" s="406"/>
      <c r="BU503" s="406"/>
      <c r="BV503" s="543"/>
      <c r="BW503" s="543"/>
      <c r="BX503" s="406"/>
      <c r="BY503" s="406"/>
      <c r="BZ503" s="406"/>
      <c r="CA503" s="543"/>
      <c r="CB503" s="543"/>
      <c r="CC503" s="543"/>
      <c r="CD503" s="543"/>
      <c r="CE503" s="543"/>
      <c r="CF503" s="406"/>
      <c r="CG503" s="406"/>
      <c r="CH503" s="406"/>
      <c r="CI503" s="406"/>
      <c r="CJ503" s="406"/>
      <c r="CK503" s="543"/>
      <c r="CL503" s="406"/>
      <c r="CM503" s="406"/>
      <c r="CN503" s="406"/>
      <c r="CO503" s="543"/>
      <c r="CP503" s="406"/>
      <c r="CQ503" s="543"/>
      <c r="CR503" s="406"/>
      <c r="CS503" s="406"/>
      <c r="CT503" s="406"/>
      <c r="CU503" s="406"/>
      <c r="CV503" s="406"/>
      <c r="CW503" s="406"/>
      <c r="CX503" s="406"/>
      <c r="CY503" s="543"/>
      <c r="CZ503" s="406"/>
      <c r="DA503" s="406"/>
      <c r="DB503" s="406"/>
      <c r="DC503" s="543"/>
      <c r="DD503" s="406"/>
      <c r="DE503" s="406"/>
      <c r="DF503" s="406"/>
      <c r="DG503" s="406"/>
      <c r="DH503" s="406"/>
      <c r="DI503" s="406"/>
      <c r="DJ503" s="406"/>
      <c r="DK503" s="406"/>
      <c r="DL503" s="406"/>
      <c r="DM503" s="406"/>
      <c r="DN503" s="406"/>
      <c r="DO503" s="406"/>
      <c r="DP503" s="406"/>
      <c r="DQ503" s="406"/>
      <c r="DR503" s="406"/>
      <c r="DS503" s="406"/>
      <c r="DT503" s="406"/>
      <c r="DU503" s="406"/>
      <c r="DV503" s="406"/>
      <c r="DW503" s="406"/>
      <c r="DX503" s="406"/>
      <c r="DY503" s="406"/>
      <c r="DZ503" s="406"/>
      <c r="EA503" s="406"/>
    </row>
    <row r="504" spans="2:268" x14ac:dyDescent="0.35">
      <c r="BR504" s="406"/>
      <c r="BS504" s="406"/>
      <c r="BT504" s="406"/>
      <c r="BU504" s="406"/>
      <c r="BV504" s="543"/>
      <c r="BW504" s="543"/>
      <c r="BX504" s="406"/>
      <c r="BY504" s="406"/>
      <c r="BZ504" s="406"/>
      <c r="CA504" s="543"/>
      <c r="CB504" s="543"/>
      <c r="CC504" s="543"/>
      <c r="CD504" s="543"/>
      <c r="CE504" s="543"/>
      <c r="CF504" s="406"/>
      <c r="CG504" s="406"/>
      <c r="CH504" s="406"/>
      <c r="CI504" s="406"/>
      <c r="CJ504" s="406"/>
      <c r="CK504" s="543"/>
      <c r="CL504" s="406"/>
      <c r="CM504" s="406"/>
      <c r="CN504" s="406"/>
      <c r="CO504" s="543"/>
      <c r="CP504" s="406"/>
      <c r="CQ504" s="543"/>
      <c r="CR504" s="406"/>
      <c r="CS504" s="406"/>
      <c r="CT504" s="406"/>
      <c r="CU504" s="406"/>
      <c r="CV504" s="406"/>
      <c r="CW504" s="406"/>
      <c r="CX504" s="406"/>
      <c r="CY504" s="543"/>
      <c r="CZ504" s="406"/>
      <c r="DA504" s="406"/>
      <c r="DB504" s="406"/>
      <c r="DC504" s="543"/>
      <c r="DD504" s="406"/>
      <c r="DE504" s="406"/>
      <c r="DF504" s="406"/>
      <c r="DG504" s="406"/>
      <c r="DH504" s="406"/>
      <c r="DI504" s="406"/>
      <c r="DJ504" s="406"/>
      <c r="DK504" s="406"/>
      <c r="DL504" s="406"/>
      <c r="DM504" s="406"/>
      <c r="DN504" s="406"/>
      <c r="DO504" s="406"/>
      <c r="DP504" s="406"/>
      <c r="DQ504" s="406"/>
      <c r="DR504" s="406"/>
      <c r="DS504" s="406"/>
      <c r="DT504" s="406"/>
      <c r="DU504" s="406"/>
      <c r="DV504" s="406"/>
      <c r="DW504" s="406"/>
      <c r="DX504" s="406"/>
      <c r="DY504" s="406"/>
      <c r="DZ504" s="406"/>
      <c r="EA504" s="406"/>
    </row>
    <row r="505" spans="2:268" x14ac:dyDescent="0.35">
      <c r="BR505" s="406"/>
      <c r="BS505" s="406"/>
      <c r="BT505" s="406"/>
      <c r="BU505" s="406"/>
      <c r="BV505" s="543"/>
      <c r="BW505" s="543"/>
      <c r="BX505" s="406"/>
      <c r="BY505" s="406"/>
      <c r="BZ505" s="406"/>
      <c r="CA505" s="543"/>
      <c r="CB505" s="543"/>
      <c r="CC505" s="543"/>
      <c r="CD505" s="543"/>
      <c r="CE505" s="543"/>
      <c r="CF505" s="406"/>
      <c r="CG505" s="406"/>
      <c r="CH505" s="406"/>
      <c r="CI505" s="406"/>
      <c r="CJ505" s="406"/>
      <c r="CK505" s="543"/>
      <c r="CL505" s="406"/>
      <c r="CM505" s="406"/>
      <c r="CN505" s="406"/>
      <c r="CO505" s="543"/>
      <c r="CP505" s="406"/>
      <c r="CQ505" s="543"/>
      <c r="CR505" s="406"/>
      <c r="CS505" s="406"/>
      <c r="CT505" s="406"/>
      <c r="CU505" s="406"/>
      <c r="CV505" s="406"/>
      <c r="CW505" s="406"/>
      <c r="CX505" s="406"/>
      <c r="CY505" s="543"/>
      <c r="CZ505" s="406"/>
      <c r="DA505" s="406"/>
      <c r="DB505" s="406"/>
      <c r="DC505" s="543"/>
      <c r="DD505" s="406"/>
      <c r="DE505" s="406"/>
      <c r="DF505" s="406"/>
      <c r="DG505" s="406"/>
      <c r="DH505" s="406"/>
      <c r="DI505" s="406"/>
      <c r="DJ505" s="406"/>
      <c r="DK505" s="406"/>
      <c r="DL505" s="406"/>
      <c r="DM505" s="406"/>
      <c r="DN505" s="406"/>
      <c r="DO505" s="406"/>
      <c r="DP505" s="406"/>
      <c r="DQ505" s="406"/>
      <c r="DR505" s="406"/>
      <c r="DS505" s="406"/>
      <c r="DT505" s="406"/>
      <c r="DU505" s="406"/>
      <c r="DV505" s="406"/>
      <c r="DW505" s="406"/>
      <c r="DX505" s="406"/>
      <c r="DY505" s="406"/>
      <c r="DZ505" s="406"/>
      <c r="EA505" s="406"/>
    </row>
  </sheetData>
  <autoFilter ref="B8:DX497"/>
  <mergeCells count="35">
    <mergeCell ref="BO18:BP18"/>
    <mergeCell ref="EA18:EB18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EA6:EA7"/>
    <mergeCell ref="EB6:EB7"/>
    <mergeCell ref="EC6:EE7"/>
    <mergeCell ref="EF6:EI7"/>
    <mergeCell ref="EJ6:EK7"/>
    <mergeCell ref="DY6:DY7"/>
    <mergeCell ref="BO6:BO7"/>
    <mergeCell ref="BP6:BP7"/>
    <mergeCell ref="BQ6:BS7"/>
    <mergeCell ref="BT6:BW7"/>
    <mergeCell ref="BX6:BY7"/>
    <mergeCell ref="DY3:GJ3"/>
    <mergeCell ref="A4:BL4"/>
    <mergeCell ref="BM4:DX4"/>
    <mergeCell ref="DY4:GJ4"/>
    <mergeCell ref="A1:BL1"/>
    <mergeCell ref="BM1:DX1"/>
    <mergeCell ref="DY1:GJ1"/>
    <mergeCell ref="A2:BL2"/>
    <mergeCell ref="BM2:DX2"/>
    <mergeCell ref="DY2:GJ2"/>
    <mergeCell ref="A3:BL3"/>
    <mergeCell ref="BM3:DX3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0" fitToWidth="0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O235"/>
  <sheetViews>
    <sheetView topLeftCell="A7" zoomScale="84" zoomScaleNormal="79" zoomScaleSheetLayoutView="64" workbookViewId="0">
      <pane xSplit="10" ySplit="2" topLeftCell="BC212" activePane="bottomRight" state="frozenSplit"/>
      <selection activeCell="D1037" sqref="D1037"/>
      <selection pane="topRight" activeCell="M8" sqref="M8"/>
      <selection pane="bottomLeft" activeCell="A9" sqref="A9"/>
      <selection pane="bottomRight" activeCell="BE235" sqref="BE235:BF235"/>
    </sheetView>
  </sheetViews>
  <sheetFormatPr defaultRowHeight="12.75" outlineLevelRow="1" x14ac:dyDescent="0.2"/>
  <cols>
    <col min="1" max="1" width="44.42578125" style="1" customWidth="1"/>
    <col min="2" max="2" width="17.5703125" style="5" customWidth="1"/>
    <col min="3" max="3" width="14.7109375" style="1" customWidth="1"/>
    <col min="4" max="4" width="11.7109375" style="5" customWidth="1"/>
    <col min="5" max="5" width="18.28515625" style="5" customWidth="1"/>
    <col min="6" max="6" width="9" style="5" customWidth="1"/>
    <col min="7" max="7" width="9.140625" style="5" customWidth="1"/>
    <col min="8" max="8" width="7.28515625" style="1" customWidth="1"/>
    <col min="9" max="9" width="7.140625" style="1" customWidth="1"/>
    <col min="10" max="10" width="7.7109375" style="1" customWidth="1"/>
    <col min="11" max="11" width="7.85546875" style="23" customWidth="1"/>
    <col min="12" max="12" width="8.140625" style="116" customWidth="1"/>
    <col min="13" max="13" width="8" style="69" customWidth="1"/>
    <col min="14" max="14" width="8.85546875" style="709" customWidth="1"/>
    <col min="15" max="15" width="7.5703125" style="69" customWidth="1"/>
    <col min="16" max="16" width="7.42578125" style="8" customWidth="1"/>
    <col min="17" max="17" width="7.140625" style="69" customWidth="1"/>
    <col min="18" max="18" width="8.85546875" style="8" customWidth="1"/>
    <col min="19" max="19" width="7" style="54" customWidth="1"/>
    <col min="20" max="20" width="8.140625" style="8" customWidth="1"/>
    <col min="21" max="21" width="6.85546875" style="69" customWidth="1"/>
    <col min="22" max="22" width="7.5703125" style="8" customWidth="1"/>
    <col min="23" max="23" width="8.5703125" style="26" customWidth="1"/>
    <col min="24" max="24" width="10.28515625" style="26" customWidth="1"/>
    <col min="25" max="25" width="6.140625" style="69" customWidth="1"/>
    <col min="26" max="26" width="6.7109375" style="8" customWidth="1"/>
    <col min="27" max="27" width="7.5703125" style="69" customWidth="1"/>
    <col min="28" max="28" width="10" style="756" customWidth="1"/>
    <col min="29" max="29" width="7.5703125" style="69" customWidth="1"/>
    <col min="30" max="30" width="8.7109375" style="8" customWidth="1"/>
    <col min="31" max="31" width="7.28515625" style="69" customWidth="1"/>
    <col min="32" max="32" width="8" style="8" customWidth="1"/>
    <col min="33" max="33" width="9" style="69" customWidth="1"/>
    <col min="34" max="34" width="9.85546875" style="26" customWidth="1"/>
    <col min="35" max="35" width="5.85546875" style="69" customWidth="1"/>
    <col min="36" max="36" width="9.42578125" style="26" customWidth="1"/>
    <col min="37" max="37" width="6.5703125" style="69" customWidth="1"/>
    <col min="38" max="38" width="8.5703125" style="8" customWidth="1"/>
    <col min="39" max="39" width="5.28515625" style="69" customWidth="1"/>
    <col min="40" max="40" width="9.28515625" style="8" customWidth="1"/>
    <col min="41" max="41" width="5.5703125" style="69" customWidth="1"/>
    <col min="42" max="42" width="8.85546875" style="756" customWidth="1"/>
    <col min="43" max="43" width="6.28515625" style="69" customWidth="1"/>
    <col min="44" max="44" width="8.85546875" style="26" customWidth="1"/>
    <col min="45" max="45" width="5.140625" style="69" customWidth="1"/>
    <col min="46" max="46" width="8.7109375" style="26" customWidth="1"/>
    <col min="47" max="47" width="5" style="69" customWidth="1"/>
    <col min="48" max="48" width="8.5703125" style="26" customWidth="1"/>
    <col min="49" max="49" width="5.42578125" style="69" customWidth="1"/>
    <col min="50" max="50" width="9.42578125" style="26" customWidth="1"/>
    <col min="51" max="51" width="5.5703125" style="69" customWidth="1"/>
    <col min="52" max="52" width="10.42578125" style="26" customWidth="1"/>
    <col min="53" max="53" width="5" style="69" customWidth="1"/>
    <col min="54" max="54" width="9.28515625" style="26" customWidth="1"/>
    <col min="55" max="55" width="5.85546875" style="69" customWidth="1"/>
    <col min="56" max="56" width="10" style="6" customWidth="1"/>
    <col min="57" max="57" width="12" style="26" customWidth="1"/>
    <col min="58" max="58" width="11.7109375" style="26" customWidth="1"/>
    <col min="59" max="59" width="10.7109375" style="1" customWidth="1"/>
    <col min="60" max="60" width="10" style="1" customWidth="1"/>
    <col min="61" max="62" width="8.85546875" style="1" customWidth="1"/>
    <col min="63" max="63" width="8.7109375" style="1" customWidth="1"/>
    <col min="64" max="64" width="9.28515625" style="1" customWidth="1"/>
    <col min="65" max="65" width="10.42578125" style="1" customWidth="1"/>
    <col min="66" max="66" width="11.5703125" style="1" customWidth="1"/>
    <col min="67" max="67" width="11.5703125" style="9" customWidth="1"/>
    <col min="68" max="68" width="9.85546875" style="9" customWidth="1"/>
    <col min="69" max="69" width="8.28515625" style="9" customWidth="1"/>
    <col min="70" max="70" width="7" style="9" customWidth="1"/>
    <col min="71" max="71" width="11.42578125" style="22" customWidth="1"/>
    <col min="72" max="16384" width="9.140625" style="1"/>
  </cols>
  <sheetData>
    <row r="1" spans="1:71" ht="16.5" hidden="1" customHeight="1" x14ac:dyDescent="0.3">
      <c r="S1" s="69"/>
      <c r="AB1" s="1056" t="s">
        <v>111</v>
      </c>
    </row>
    <row r="2" spans="1:71" ht="16.5" hidden="1" customHeight="1" x14ac:dyDescent="0.3">
      <c r="S2" s="69"/>
      <c r="AB2" s="1056" t="s">
        <v>112</v>
      </c>
    </row>
    <row r="3" spans="1:71" ht="21.75" hidden="1" customHeight="1" x14ac:dyDescent="0.3">
      <c r="S3" s="69"/>
      <c r="AB3" s="1056" t="s">
        <v>405</v>
      </c>
    </row>
    <row r="4" spans="1:71" ht="17.25" hidden="1" customHeight="1" x14ac:dyDescent="0.3">
      <c r="S4" s="69"/>
      <c r="AB4" s="1056" t="s">
        <v>404</v>
      </c>
    </row>
    <row r="5" spans="1:71" ht="15.75" hidden="1" customHeight="1" x14ac:dyDescent="0.2">
      <c r="S5" s="69"/>
    </row>
    <row r="6" spans="1:71" ht="12.75" hidden="1" customHeight="1" x14ac:dyDescent="0.2">
      <c r="S6" s="69"/>
    </row>
    <row r="7" spans="1:71" s="32" customFormat="1" ht="24.75" customHeight="1" x14ac:dyDescent="0.2">
      <c r="A7" s="144" t="s">
        <v>22</v>
      </c>
      <c r="B7" s="108" t="s">
        <v>77</v>
      </c>
      <c r="C7" s="125" t="s">
        <v>0</v>
      </c>
      <c r="D7" s="144" t="s">
        <v>1</v>
      </c>
      <c r="E7" s="148" t="s">
        <v>89</v>
      </c>
      <c r="F7" s="148" t="s">
        <v>571</v>
      </c>
      <c r="G7" s="149"/>
      <c r="H7" s="146" t="s">
        <v>3</v>
      </c>
      <c r="I7" s="53"/>
      <c r="J7" s="97"/>
      <c r="K7" s="150" t="s">
        <v>7</v>
      </c>
      <c r="L7" s="117" t="s">
        <v>7</v>
      </c>
      <c r="M7" s="1079" t="s">
        <v>8</v>
      </c>
      <c r="N7" s="1086"/>
      <c r="O7" s="1079" t="s">
        <v>336</v>
      </c>
      <c r="P7" s="1086"/>
      <c r="Q7" s="1079" t="s">
        <v>337</v>
      </c>
      <c r="R7" s="1086"/>
      <c r="S7" s="1079" t="s">
        <v>10</v>
      </c>
      <c r="T7" s="1086"/>
      <c r="U7" s="1084" t="s">
        <v>363</v>
      </c>
      <c r="V7" s="1085"/>
      <c r="W7" s="151" t="s">
        <v>81</v>
      </c>
      <c r="X7" s="152"/>
      <c r="Y7" s="1079" t="s">
        <v>12</v>
      </c>
      <c r="Z7" s="1086"/>
      <c r="AA7" s="1079" t="s">
        <v>364</v>
      </c>
      <c r="AB7" s="1080"/>
      <c r="AC7" s="1084" t="s">
        <v>365</v>
      </c>
      <c r="AD7" s="1085"/>
      <c r="AE7" s="1079" t="s">
        <v>15</v>
      </c>
      <c r="AF7" s="1086"/>
      <c r="AG7" s="1084" t="s">
        <v>338</v>
      </c>
      <c r="AH7" s="1085"/>
      <c r="AI7" s="1084" t="s">
        <v>339</v>
      </c>
      <c r="AJ7" s="1085"/>
      <c r="AK7" s="1084" t="s">
        <v>362</v>
      </c>
      <c r="AL7" s="1085"/>
      <c r="AM7" s="1079" t="s">
        <v>110</v>
      </c>
      <c r="AN7" s="1080"/>
      <c r="AO7" s="1084" t="s">
        <v>366</v>
      </c>
      <c r="AP7" s="1085"/>
      <c r="AQ7" s="1084" t="s">
        <v>566</v>
      </c>
      <c r="AR7" s="1085"/>
      <c r="AS7" s="1084" t="s">
        <v>567</v>
      </c>
      <c r="AT7" s="1085"/>
      <c r="AU7" s="1084" t="s">
        <v>568</v>
      </c>
      <c r="AV7" s="1085"/>
      <c r="AW7" s="1079" t="s">
        <v>18</v>
      </c>
      <c r="AX7" s="1080"/>
      <c r="AY7" s="1079" t="s">
        <v>19</v>
      </c>
      <c r="AZ7" s="1080"/>
      <c r="BA7" s="1079" t="s">
        <v>416</v>
      </c>
      <c r="BB7" s="1080"/>
      <c r="BC7" s="1079" t="s">
        <v>367</v>
      </c>
      <c r="BD7" s="1081"/>
      <c r="BE7" s="153" t="s">
        <v>20</v>
      </c>
      <c r="BF7" s="154" t="s">
        <v>78</v>
      </c>
      <c r="BG7" s="155" t="s">
        <v>66</v>
      </c>
      <c r="BH7" s="53"/>
      <c r="BI7" s="146"/>
      <c r="BJ7" s="1082" t="s">
        <v>579</v>
      </c>
      <c r="BK7" s="1083"/>
      <c r="BL7" s="285" t="s">
        <v>115</v>
      </c>
      <c r="BM7" s="285" t="s">
        <v>90</v>
      </c>
      <c r="BN7" s="285"/>
      <c r="BO7" s="285" t="s">
        <v>93</v>
      </c>
      <c r="BP7" s="285" t="s">
        <v>250</v>
      </c>
      <c r="BQ7" s="285" t="s">
        <v>108</v>
      </c>
      <c r="BR7" s="285" t="s">
        <v>113</v>
      </c>
      <c r="BS7" s="367" t="s">
        <v>251</v>
      </c>
    </row>
    <row r="8" spans="1:71" ht="12" customHeight="1" x14ac:dyDescent="0.2">
      <c r="A8" s="50" t="s">
        <v>23</v>
      </c>
      <c r="B8" s="131"/>
      <c r="C8" s="38"/>
      <c r="D8" s="50"/>
      <c r="E8" s="62" t="s">
        <v>88</v>
      </c>
      <c r="F8" s="62"/>
      <c r="G8" s="40" t="s">
        <v>2</v>
      </c>
      <c r="H8" s="49" t="s">
        <v>4</v>
      </c>
      <c r="I8" s="49" t="s">
        <v>5</v>
      </c>
      <c r="J8" s="49" t="s">
        <v>6</v>
      </c>
      <c r="K8" s="133"/>
      <c r="L8" s="118"/>
      <c r="M8" s="70" t="s">
        <v>9</v>
      </c>
      <c r="N8" s="664" t="s">
        <v>11</v>
      </c>
      <c r="O8" s="70" t="s">
        <v>9</v>
      </c>
      <c r="P8" s="71" t="s">
        <v>11</v>
      </c>
      <c r="Q8" s="70" t="s">
        <v>9</v>
      </c>
      <c r="R8" s="71" t="s">
        <v>11</v>
      </c>
      <c r="S8" s="386" t="s">
        <v>9</v>
      </c>
      <c r="T8" s="71" t="s">
        <v>11</v>
      </c>
      <c r="U8" s="70" t="s">
        <v>9</v>
      </c>
      <c r="V8" s="71" t="s">
        <v>11</v>
      </c>
      <c r="W8" s="139" t="s">
        <v>79</v>
      </c>
      <c r="X8" s="64" t="s">
        <v>80</v>
      </c>
      <c r="Y8" s="70" t="s">
        <v>13</v>
      </c>
      <c r="Z8" s="71" t="s">
        <v>11</v>
      </c>
      <c r="AA8" s="70" t="s">
        <v>14</v>
      </c>
      <c r="AB8" s="597" t="s">
        <v>11</v>
      </c>
      <c r="AC8" s="70" t="s">
        <v>17</v>
      </c>
      <c r="AD8" s="71" t="s">
        <v>11</v>
      </c>
      <c r="AE8" s="70" t="s">
        <v>16</v>
      </c>
      <c r="AF8" s="71" t="s">
        <v>11</v>
      </c>
      <c r="AG8" s="70" t="s">
        <v>16</v>
      </c>
      <c r="AH8" s="64" t="s">
        <v>11</v>
      </c>
      <c r="AI8" s="70" t="s">
        <v>16</v>
      </c>
      <c r="AJ8" s="64" t="s">
        <v>11</v>
      </c>
      <c r="AK8" s="70" t="s">
        <v>16</v>
      </c>
      <c r="AL8" s="71" t="s">
        <v>11</v>
      </c>
      <c r="AM8" s="70" t="s">
        <v>16</v>
      </c>
      <c r="AN8" s="71" t="s">
        <v>11</v>
      </c>
      <c r="AO8" s="70" t="s">
        <v>16</v>
      </c>
      <c r="AP8" s="597" t="s">
        <v>11</v>
      </c>
      <c r="AQ8" s="123" t="s">
        <v>16</v>
      </c>
      <c r="AR8" s="4" t="s">
        <v>11</v>
      </c>
      <c r="AS8" s="123" t="s">
        <v>16</v>
      </c>
      <c r="AT8" s="4" t="s">
        <v>11</v>
      </c>
      <c r="AU8" s="164" t="s">
        <v>16</v>
      </c>
      <c r="AV8" s="64" t="s">
        <v>11</v>
      </c>
      <c r="AW8" s="70" t="s">
        <v>16</v>
      </c>
      <c r="AX8" s="64" t="s">
        <v>11</v>
      </c>
      <c r="AY8" s="70" t="s">
        <v>16</v>
      </c>
      <c r="AZ8" s="64" t="s">
        <v>11</v>
      </c>
      <c r="BA8" s="70" t="s">
        <v>16</v>
      </c>
      <c r="BB8" s="64" t="s">
        <v>11</v>
      </c>
      <c r="BC8" s="70" t="s">
        <v>16</v>
      </c>
      <c r="BD8" s="84" t="s">
        <v>11</v>
      </c>
      <c r="BE8" s="65" t="s">
        <v>21</v>
      </c>
      <c r="BF8" s="66" t="s">
        <v>21</v>
      </c>
      <c r="BG8" s="11">
        <v>450</v>
      </c>
      <c r="BH8" s="50">
        <v>675</v>
      </c>
      <c r="BI8" s="11">
        <v>900</v>
      </c>
      <c r="BJ8" s="37" t="s">
        <v>75</v>
      </c>
      <c r="BK8" s="37" t="s">
        <v>76</v>
      </c>
      <c r="BL8" s="49" t="s">
        <v>116</v>
      </c>
      <c r="BM8" s="49" t="s">
        <v>91</v>
      </c>
      <c r="BN8" s="49" t="s">
        <v>92</v>
      </c>
      <c r="BO8" s="49" t="s">
        <v>91</v>
      </c>
      <c r="BP8" s="49" t="s">
        <v>250</v>
      </c>
      <c r="BQ8" s="49" t="s">
        <v>109</v>
      </c>
      <c r="BR8" s="49" t="s">
        <v>114</v>
      </c>
      <c r="BS8" s="49" t="s">
        <v>250</v>
      </c>
    </row>
    <row r="9" spans="1:71" s="475" customFormat="1" ht="14.25" customHeight="1" outlineLevel="1" x14ac:dyDescent="0.2">
      <c r="A9" s="504" t="s">
        <v>148</v>
      </c>
      <c r="B9" s="505" t="s">
        <v>182</v>
      </c>
      <c r="C9" s="528" t="s">
        <v>24</v>
      </c>
      <c r="D9" s="528" t="s">
        <v>307</v>
      </c>
      <c r="E9" s="506" t="s">
        <v>432</v>
      </c>
      <c r="F9" s="532">
        <v>5</v>
      </c>
      <c r="G9" s="506">
        <v>123</v>
      </c>
      <c r="H9" s="506">
        <v>1</v>
      </c>
      <c r="I9" s="506">
        <v>5</v>
      </c>
      <c r="J9" s="506">
        <f>SUM(I9)*2</f>
        <v>10</v>
      </c>
      <c r="K9" s="507">
        <v>70</v>
      </c>
      <c r="L9" s="508">
        <f t="shared" ref="L9:L26" si="0">SUM(M9+O9+Q9+S9+U9)</f>
        <v>70</v>
      </c>
      <c r="M9" s="514">
        <v>24</v>
      </c>
      <c r="N9" s="709">
        <f t="shared" ref="N9:N26" si="1">SUM(M9)*H9</f>
        <v>24</v>
      </c>
      <c r="O9" s="514">
        <v>12</v>
      </c>
      <c r="P9" s="513">
        <f t="shared" ref="P9:P26" si="2">O9*I9</f>
        <v>60</v>
      </c>
      <c r="Q9" s="514">
        <v>34</v>
      </c>
      <c r="R9" s="513">
        <f t="shared" ref="R9:R26" si="3">SUM(Q9)*I9</f>
        <v>170</v>
      </c>
      <c r="S9" s="514"/>
      <c r="T9" s="513">
        <f t="shared" ref="T9:T26" si="4">SUM(S9)*J9</f>
        <v>0</v>
      </c>
      <c r="U9" s="514"/>
      <c r="V9" s="513">
        <f t="shared" ref="V9:V26" si="5">SUM(U9)*I9*5</f>
        <v>0</v>
      </c>
      <c r="W9" s="511">
        <f t="shared" ref="W9:W26" si="6">SUM(I9*AW9*2+J9*AY9*2)</f>
        <v>0</v>
      </c>
      <c r="X9" s="535">
        <f t="shared" ref="X9:X10" si="7">SUM(K9*5/100*I9)</f>
        <v>17.5</v>
      </c>
      <c r="Y9" s="514"/>
      <c r="Z9" s="513"/>
      <c r="AA9" s="514"/>
      <c r="AB9" s="754">
        <f t="shared" ref="AB9:AB24" si="8">SUM(AA9)*3*G9/5</f>
        <v>0</v>
      </c>
      <c r="AC9" s="514"/>
      <c r="AD9" s="546">
        <f t="shared" ref="AD9:AD26" si="9">SUM(AC9*G9*(30+4))</f>
        <v>0</v>
      </c>
      <c r="AE9" s="514"/>
      <c r="AF9" s="510">
        <f t="shared" ref="AF9:AF26" si="10">SUM(AE9*G9*3)</f>
        <v>0</v>
      </c>
      <c r="AG9" s="510"/>
      <c r="AH9" s="536">
        <f t="shared" ref="AH9:AH26" si="11">SUM(AG9*G9/3)</f>
        <v>0</v>
      </c>
      <c r="AI9" s="514"/>
      <c r="AJ9" s="511">
        <f t="shared" ref="AJ9:AJ26" si="12">SUM(AI9*G9*2/3)</f>
        <v>0</v>
      </c>
      <c r="AK9" s="514">
        <v>1</v>
      </c>
      <c r="AL9" s="513">
        <f t="shared" ref="AL9:AL19" si="13">SUM(AK9*G9*2)</f>
        <v>246</v>
      </c>
      <c r="AM9" s="514"/>
      <c r="AN9" s="513">
        <f t="shared" ref="AN9:AN26" si="14">SUM(AM9*I9*2)</f>
        <v>0</v>
      </c>
      <c r="AO9" s="514"/>
      <c r="AP9" s="756">
        <f t="shared" ref="AP9:AP26" si="15">SUM(AO9*G9*2)</f>
        <v>0</v>
      </c>
      <c r="AQ9" s="514"/>
      <c r="AR9" s="511">
        <f>SUM(I9*AQ9*6)</f>
        <v>0</v>
      </c>
      <c r="AS9" s="514">
        <v>1</v>
      </c>
      <c r="AT9" s="511">
        <f t="shared" ref="AT9:AT26" si="16">AS9*G9/3</f>
        <v>41</v>
      </c>
      <c r="AU9" s="549"/>
      <c r="AV9" s="510">
        <f t="shared" ref="AV9" si="17">SUM(AU9*G9/3)</f>
        <v>0</v>
      </c>
      <c r="AW9" s="509"/>
      <c r="AX9" s="511">
        <f t="shared" ref="AX9" si="18">SUM(AW9*G9/3)</f>
        <v>0</v>
      </c>
      <c r="AY9" s="549"/>
      <c r="AZ9" s="511">
        <f t="shared" ref="AZ9:AZ26" si="19">SUM(AY9*J9*5*6)</f>
        <v>0</v>
      </c>
      <c r="BA9" s="549"/>
      <c r="BB9" s="550">
        <f t="shared" ref="BB9:BB26" si="20">SUM(BA9*J9*4*6)</f>
        <v>0</v>
      </c>
      <c r="BC9" s="549"/>
      <c r="BD9" s="515">
        <f>SUM(BC9*50)/2</f>
        <v>0</v>
      </c>
      <c r="BE9" s="511">
        <f t="shared" ref="BE9:BE26" si="21">N9+P9+R9+T9+V9+W9+X9+Z9+AB9+AD9+AF9+AH9+AJ9+AL9+AN9+AP9+AR9+AT9+AV9+AX9+AZ9+BB9+BD9</f>
        <v>558.5</v>
      </c>
      <c r="BF9" s="511">
        <f t="shared" ref="BF9:BF26" si="22">BB9+AZ9+AX9+AV9+AR9+AP9+W9+V9+T9+R9+P9+N9</f>
        <v>254</v>
      </c>
      <c r="BM9" s="476"/>
      <c r="BN9" s="476"/>
      <c r="BO9" s="238"/>
      <c r="BP9" s="238"/>
      <c r="BQ9" s="238"/>
      <c r="BR9" s="238"/>
      <c r="BS9" s="238"/>
    </row>
    <row r="10" spans="1:71" s="238" customFormat="1" ht="12.75" customHeight="1" outlineLevel="1" x14ac:dyDescent="0.2">
      <c r="A10" s="507" t="s">
        <v>148</v>
      </c>
      <c r="B10" s="505" t="s">
        <v>182</v>
      </c>
      <c r="C10" s="505" t="s">
        <v>24</v>
      </c>
      <c r="D10" s="506" t="s">
        <v>342</v>
      </c>
      <c r="E10" s="532" t="s">
        <v>382</v>
      </c>
      <c r="F10" s="506">
        <v>5</v>
      </c>
      <c r="G10" s="506">
        <v>94</v>
      </c>
      <c r="H10" s="506">
        <v>1</v>
      </c>
      <c r="I10" s="506">
        <v>4</v>
      </c>
      <c r="J10" s="506">
        <f t="shared" ref="J10:J19" si="23">SUM(I10)*2</f>
        <v>8</v>
      </c>
      <c r="K10" s="507">
        <v>70</v>
      </c>
      <c r="L10" s="508">
        <f t="shared" si="0"/>
        <v>70</v>
      </c>
      <c r="M10" s="509">
        <v>24</v>
      </c>
      <c r="N10" s="710">
        <f t="shared" si="1"/>
        <v>24</v>
      </c>
      <c r="O10" s="509">
        <v>12</v>
      </c>
      <c r="P10" s="510">
        <f t="shared" si="2"/>
        <v>48</v>
      </c>
      <c r="Q10" s="509">
        <v>34</v>
      </c>
      <c r="R10" s="510">
        <f t="shared" si="3"/>
        <v>136</v>
      </c>
      <c r="S10" s="509"/>
      <c r="T10" s="510">
        <f t="shared" si="4"/>
        <v>0</v>
      </c>
      <c r="U10" s="509"/>
      <c r="V10" s="510">
        <f t="shared" si="5"/>
        <v>0</v>
      </c>
      <c r="W10" s="511">
        <f t="shared" si="6"/>
        <v>0</v>
      </c>
      <c r="X10" s="535">
        <f t="shared" si="7"/>
        <v>14</v>
      </c>
      <c r="Y10" s="509"/>
      <c r="Z10" s="510"/>
      <c r="AA10" s="509"/>
      <c r="AB10" s="754">
        <f t="shared" si="8"/>
        <v>0</v>
      </c>
      <c r="AC10" s="509"/>
      <c r="AD10" s="512">
        <f t="shared" si="9"/>
        <v>0</v>
      </c>
      <c r="AE10" s="509"/>
      <c r="AF10" s="510">
        <f t="shared" si="10"/>
        <v>0</v>
      </c>
      <c r="AG10" s="510"/>
      <c r="AH10" s="511">
        <f t="shared" si="11"/>
        <v>0</v>
      </c>
      <c r="AI10" s="509"/>
      <c r="AJ10" s="511">
        <f t="shared" si="12"/>
        <v>0</v>
      </c>
      <c r="AK10" s="509">
        <v>1</v>
      </c>
      <c r="AL10" s="513">
        <f t="shared" si="13"/>
        <v>188</v>
      </c>
      <c r="AM10" s="509"/>
      <c r="AN10" s="510">
        <f t="shared" si="14"/>
        <v>0</v>
      </c>
      <c r="AO10" s="509"/>
      <c r="AP10" s="754">
        <f t="shared" si="15"/>
        <v>0</v>
      </c>
      <c r="AQ10" s="509"/>
      <c r="AR10" s="511">
        <f>SUM(I10*AQ10*6)</f>
        <v>0</v>
      </c>
      <c r="AS10" s="514">
        <v>1</v>
      </c>
      <c r="AT10" s="511">
        <f t="shared" si="16"/>
        <v>31.333333333333332</v>
      </c>
      <c r="AU10" s="509"/>
      <c r="AV10" s="510">
        <f t="shared" ref="AV10:AV21" si="24">SUM(I10*AU10*6)</f>
        <v>0</v>
      </c>
      <c r="AW10" s="509"/>
      <c r="AX10" s="511">
        <f>SUM(I10*AW10*8)</f>
        <v>0</v>
      </c>
      <c r="AY10" s="510"/>
      <c r="AZ10" s="511">
        <f t="shared" si="19"/>
        <v>0</v>
      </c>
      <c r="BA10" s="509"/>
      <c r="BB10" s="511">
        <f t="shared" si="20"/>
        <v>0</v>
      </c>
      <c r="BC10" s="509"/>
      <c r="BD10" s="515">
        <f t="shared" ref="BD10:BD20" si="25">SUM(BC10*50)</f>
        <v>0</v>
      </c>
      <c r="BE10" s="511">
        <f t="shared" si="21"/>
        <v>441.33333333333331</v>
      </c>
      <c r="BF10" s="511">
        <f t="shared" si="22"/>
        <v>208</v>
      </c>
      <c r="BM10" s="240"/>
      <c r="BN10" s="240"/>
    </row>
    <row r="11" spans="1:71" s="238" customFormat="1" ht="12.75" customHeight="1" outlineLevel="1" x14ac:dyDescent="0.2">
      <c r="A11" s="507" t="s">
        <v>148</v>
      </c>
      <c r="B11" s="506" t="s">
        <v>183</v>
      </c>
      <c r="C11" s="506" t="s">
        <v>24</v>
      </c>
      <c r="D11" s="506" t="s">
        <v>323</v>
      </c>
      <c r="E11" s="506" t="s">
        <v>267</v>
      </c>
      <c r="F11" s="506">
        <v>5</v>
      </c>
      <c r="G11" s="506">
        <v>73</v>
      </c>
      <c r="H11" s="506">
        <v>1</v>
      </c>
      <c r="I11" s="506">
        <v>3</v>
      </c>
      <c r="J11" s="506">
        <f t="shared" si="23"/>
        <v>6</v>
      </c>
      <c r="K11" s="527">
        <v>80</v>
      </c>
      <c r="L11" s="508">
        <f t="shared" si="0"/>
        <v>80</v>
      </c>
      <c r="M11" s="509">
        <v>30</v>
      </c>
      <c r="N11" s="710">
        <f t="shared" si="1"/>
        <v>30</v>
      </c>
      <c r="O11" s="509">
        <v>14</v>
      </c>
      <c r="P11" s="510">
        <f t="shared" si="2"/>
        <v>42</v>
      </c>
      <c r="Q11" s="509">
        <v>36</v>
      </c>
      <c r="R11" s="510">
        <f t="shared" si="3"/>
        <v>108</v>
      </c>
      <c r="S11" s="509"/>
      <c r="T11" s="510">
        <f t="shared" si="4"/>
        <v>0</v>
      </c>
      <c r="U11" s="509"/>
      <c r="V11" s="510">
        <f t="shared" si="5"/>
        <v>0</v>
      </c>
      <c r="W11" s="511">
        <f t="shared" si="6"/>
        <v>0</v>
      </c>
      <c r="X11" s="511">
        <f t="shared" ref="X11" si="26">K11*I11*0.05</f>
        <v>12</v>
      </c>
      <c r="Y11" s="509"/>
      <c r="Z11" s="510"/>
      <c r="AA11" s="509"/>
      <c r="AB11" s="754">
        <f t="shared" si="8"/>
        <v>0</v>
      </c>
      <c r="AC11" s="509"/>
      <c r="AD11" s="512">
        <f t="shared" si="9"/>
        <v>0</v>
      </c>
      <c r="AE11" s="509"/>
      <c r="AF11" s="510">
        <f t="shared" si="10"/>
        <v>0</v>
      </c>
      <c r="AG11" s="510"/>
      <c r="AH11" s="511">
        <f t="shared" si="11"/>
        <v>0</v>
      </c>
      <c r="AI11" s="509"/>
      <c r="AJ11" s="511">
        <f t="shared" si="12"/>
        <v>0</v>
      </c>
      <c r="AK11" s="509">
        <v>1</v>
      </c>
      <c r="AL11" s="513">
        <f t="shared" si="13"/>
        <v>146</v>
      </c>
      <c r="AM11" s="509"/>
      <c r="AN11" s="510">
        <f t="shared" si="14"/>
        <v>0</v>
      </c>
      <c r="AO11" s="509"/>
      <c r="AP11" s="754">
        <f t="shared" si="15"/>
        <v>0</v>
      </c>
      <c r="AQ11" s="509"/>
      <c r="AR11" s="511">
        <f>SUM(I11*AQ11*6)</f>
        <v>0</v>
      </c>
      <c r="AS11" s="514">
        <v>1</v>
      </c>
      <c r="AT11" s="511">
        <f t="shared" si="16"/>
        <v>24.333333333333332</v>
      </c>
      <c r="AU11" s="509"/>
      <c r="AV11" s="510">
        <f t="shared" si="24"/>
        <v>0</v>
      </c>
      <c r="AW11" s="509"/>
      <c r="AX11" s="511">
        <f>SUM(I11*AW11*8)</f>
        <v>0</v>
      </c>
      <c r="AY11" s="510"/>
      <c r="AZ11" s="511">
        <f t="shared" si="19"/>
        <v>0</v>
      </c>
      <c r="BA11" s="509"/>
      <c r="BB11" s="511">
        <f t="shared" si="20"/>
        <v>0</v>
      </c>
      <c r="BC11" s="509"/>
      <c r="BD11" s="515">
        <f t="shared" si="25"/>
        <v>0</v>
      </c>
      <c r="BE11" s="511">
        <f t="shared" si="21"/>
        <v>362.33333333333331</v>
      </c>
      <c r="BF11" s="511">
        <f t="shared" si="22"/>
        <v>180</v>
      </c>
      <c r="BM11" s="240"/>
      <c r="BN11" s="240"/>
    </row>
    <row r="12" spans="1:71" s="238" customFormat="1" ht="12.75" customHeight="1" outlineLevel="1" x14ac:dyDescent="0.2">
      <c r="A12" s="545" t="s">
        <v>148</v>
      </c>
      <c r="B12" s="505" t="s">
        <v>516</v>
      </c>
      <c r="C12" s="505" t="s">
        <v>24</v>
      </c>
      <c r="D12" s="505" t="s">
        <v>25</v>
      </c>
      <c r="E12" s="506" t="s">
        <v>27</v>
      </c>
      <c r="F12" s="505">
        <v>5</v>
      </c>
      <c r="G12" s="506">
        <v>49</v>
      </c>
      <c r="H12" s="506">
        <v>1</v>
      </c>
      <c r="I12" s="506">
        <v>2</v>
      </c>
      <c r="J12" s="506">
        <f>SUM(I12)*2</f>
        <v>4</v>
      </c>
      <c r="K12" s="527">
        <v>80</v>
      </c>
      <c r="L12" s="508">
        <f t="shared" si="0"/>
        <v>80</v>
      </c>
      <c r="M12" s="509">
        <v>32</v>
      </c>
      <c r="N12" s="710">
        <f t="shared" si="1"/>
        <v>32</v>
      </c>
      <c r="O12" s="509">
        <v>16</v>
      </c>
      <c r="P12" s="510">
        <f t="shared" si="2"/>
        <v>32</v>
      </c>
      <c r="Q12" s="509">
        <v>32</v>
      </c>
      <c r="R12" s="510">
        <f t="shared" si="3"/>
        <v>64</v>
      </c>
      <c r="S12" s="509"/>
      <c r="T12" s="510">
        <f t="shared" si="4"/>
        <v>0</v>
      </c>
      <c r="U12" s="509"/>
      <c r="V12" s="510">
        <f t="shared" si="5"/>
        <v>0</v>
      </c>
      <c r="W12" s="511">
        <f t="shared" si="6"/>
        <v>0</v>
      </c>
      <c r="X12" s="535">
        <f t="shared" ref="X12" si="27">SUM(K12*5/100*I12)</f>
        <v>8</v>
      </c>
      <c r="Y12" s="509"/>
      <c r="Z12" s="510"/>
      <c r="AA12" s="509"/>
      <c r="AB12" s="754">
        <f t="shared" si="8"/>
        <v>0</v>
      </c>
      <c r="AC12" s="509"/>
      <c r="AD12" s="512">
        <f t="shared" si="9"/>
        <v>0</v>
      </c>
      <c r="AE12" s="509"/>
      <c r="AF12" s="510">
        <f t="shared" si="10"/>
        <v>0</v>
      </c>
      <c r="AG12" s="509"/>
      <c r="AH12" s="511">
        <f t="shared" si="11"/>
        <v>0</v>
      </c>
      <c r="AI12" s="509"/>
      <c r="AJ12" s="511">
        <f t="shared" si="12"/>
        <v>0</v>
      </c>
      <c r="AK12" s="509">
        <v>1</v>
      </c>
      <c r="AL12" s="513">
        <f t="shared" si="13"/>
        <v>98</v>
      </c>
      <c r="AM12" s="509"/>
      <c r="AN12" s="510">
        <f t="shared" si="14"/>
        <v>0</v>
      </c>
      <c r="AO12" s="509"/>
      <c r="AP12" s="754">
        <f t="shared" si="15"/>
        <v>0</v>
      </c>
      <c r="AQ12" s="509"/>
      <c r="AR12" s="511">
        <f>SUM(I12*AQ12*6)</f>
        <v>0</v>
      </c>
      <c r="AS12" s="514">
        <v>1</v>
      </c>
      <c r="AT12" s="511">
        <f t="shared" si="16"/>
        <v>16.333333333333332</v>
      </c>
      <c r="AU12" s="509"/>
      <c r="AV12" s="510">
        <f t="shared" si="24"/>
        <v>0</v>
      </c>
      <c r="AW12" s="509"/>
      <c r="AX12" s="511">
        <f>SUM(I12*AW12*8)</f>
        <v>0</v>
      </c>
      <c r="AY12" s="509"/>
      <c r="AZ12" s="511">
        <f t="shared" si="19"/>
        <v>0</v>
      </c>
      <c r="BA12" s="509"/>
      <c r="BB12" s="511">
        <f t="shared" si="20"/>
        <v>0</v>
      </c>
      <c r="BC12" s="509"/>
      <c r="BD12" s="515">
        <f>SUM(BC12*50)</f>
        <v>0</v>
      </c>
      <c r="BE12" s="511">
        <f t="shared" si="21"/>
        <v>250.33333333333334</v>
      </c>
      <c r="BF12" s="511">
        <f t="shared" si="22"/>
        <v>128</v>
      </c>
      <c r="BM12" s="240"/>
      <c r="BN12" s="240"/>
      <c r="BS12" s="341"/>
    </row>
    <row r="13" spans="1:71" s="507" customFormat="1" ht="12.75" customHeight="1" outlineLevel="1" x14ac:dyDescent="0.2">
      <c r="A13" s="504" t="s">
        <v>148</v>
      </c>
      <c r="B13" s="505" t="s">
        <v>183</v>
      </c>
      <c r="C13" s="506" t="s">
        <v>24</v>
      </c>
      <c r="D13" s="506" t="s">
        <v>323</v>
      </c>
      <c r="E13" s="506" t="s">
        <v>328</v>
      </c>
      <c r="F13" s="506">
        <v>5</v>
      </c>
      <c r="G13" s="506">
        <v>141</v>
      </c>
      <c r="H13" s="506">
        <v>2</v>
      </c>
      <c r="I13" s="506">
        <v>6</v>
      </c>
      <c r="J13" s="506">
        <f>SUM(I13)*2</f>
        <v>12</v>
      </c>
      <c r="K13" s="507">
        <v>80</v>
      </c>
      <c r="L13" s="508">
        <f t="shared" si="0"/>
        <v>80</v>
      </c>
      <c r="M13" s="509">
        <v>30</v>
      </c>
      <c r="N13" s="710">
        <f t="shared" si="1"/>
        <v>60</v>
      </c>
      <c r="O13" s="509">
        <v>14</v>
      </c>
      <c r="P13" s="510">
        <f t="shared" si="2"/>
        <v>84</v>
      </c>
      <c r="Q13" s="509">
        <v>36</v>
      </c>
      <c r="R13" s="510">
        <f t="shared" si="3"/>
        <v>216</v>
      </c>
      <c r="S13" s="509"/>
      <c r="T13" s="510">
        <f t="shared" si="4"/>
        <v>0</v>
      </c>
      <c r="U13" s="509"/>
      <c r="V13" s="510">
        <f t="shared" si="5"/>
        <v>0</v>
      </c>
      <c r="W13" s="511">
        <f t="shared" si="6"/>
        <v>0</v>
      </c>
      <c r="X13" s="511">
        <f t="shared" ref="X13" si="28">K13*I13*0.05</f>
        <v>24</v>
      </c>
      <c r="Y13" s="509"/>
      <c r="Z13" s="510"/>
      <c r="AA13" s="509"/>
      <c r="AB13" s="754">
        <f t="shared" si="8"/>
        <v>0</v>
      </c>
      <c r="AC13" s="509"/>
      <c r="AD13" s="512">
        <f t="shared" si="9"/>
        <v>0</v>
      </c>
      <c r="AE13" s="509"/>
      <c r="AF13" s="510">
        <f t="shared" si="10"/>
        <v>0</v>
      </c>
      <c r="AG13" s="510"/>
      <c r="AH13" s="511">
        <f t="shared" si="11"/>
        <v>0</v>
      </c>
      <c r="AI13" s="509"/>
      <c r="AJ13" s="511">
        <f t="shared" si="12"/>
        <v>0</v>
      </c>
      <c r="AK13" s="509">
        <v>1</v>
      </c>
      <c r="AL13" s="513">
        <f t="shared" si="13"/>
        <v>282</v>
      </c>
      <c r="AM13" s="509"/>
      <c r="AN13" s="510">
        <f t="shared" si="14"/>
        <v>0</v>
      </c>
      <c r="AO13" s="509"/>
      <c r="AP13" s="754">
        <f t="shared" si="15"/>
        <v>0</v>
      </c>
      <c r="AQ13" s="509"/>
      <c r="AR13" s="511">
        <f>SUM(I13*AQ13*6)</f>
        <v>0</v>
      </c>
      <c r="AS13" s="514">
        <v>1</v>
      </c>
      <c r="AT13" s="511">
        <f t="shared" si="16"/>
        <v>47</v>
      </c>
      <c r="AU13" s="509"/>
      <c r="AV13" s="510">
        <f t="shared" si="24"/>
        <v>0</v>
      </c>
      <c r="AW13" s="509"/>
      <c r="AX13" s="511">
        <f>SUM(I13*AW13*8)</f>
        <v>0</v>
      </c>
      <c r="AY13" s="510"/>
      <c r="AZ13" s="511">
        <f t="shared" si="19"/>
        <v>0</v>
      </c>
      <c r="BA13" s="509"/>
      <c r="BB13" s="511">
        <f t="shared" si="20"/>
        <v>0</v>
      </c>
      <c r="BC13" s="509"/>
      <c r="BD13" s="515">
        <f t="shared" si="25"/>
        <v>0</v>
      </c>
      <c r="BE13" s="511">
        <f t="shared" si="21"/>
        <v>713</v>
      </c>
      <c r="BF13" s="511">
        <f t="shared" si="22"/>
        <v>360</v>
      </c>
      <c r="BM13" s="515"/>
      <c r="BN13" s="515"/>
    </row>
    <row r="14" spans="1:71" s="238" customFormat="1" ht="12.75" customHeight="1" outlineLevel="1" x14ac:dyDescent="0.2">
      <c r="A14" s="507" t="s">
        <v>148</v>
      </c>
      <c r="B14" s="532" t="s">
        <v>183</v>
      </c>
      <c r="C14" s="506" t="s">
        <v>24</v>
      </c>
      <c r="D14" s="506" t="s">
        <v>87</v>
      </c>
      <c r="E14" s="506" t="s">
        <v>47</v>
      </c>
      <c r="F14" s="506">
        <v>5</v>
      </c>
      <c r="G14" s="506">
        <v>12</v>
      </c>
      <c r="H14" s="506">
        <v>2</v>
      </c>
      <c r="I14" s="506">
        <v>2</v>
      </c>
      <c r="J14" s="506">
        <v>2</v>
      </c>
      <c r="K14" s="507">
        <v>80</v>
      </c>
      <c r="L14" s="508">
        <f t="shared" si="0"/>
        <v>80</v>
      </c>
      <c r="M14" s="509">
        <v>30</v>
      </c>
      <c r="N14" s="710">
        <f t="shared" si="1"/>
        <v>60</v>
      </c>
      <c r="O14" s="509">
        <v>14</v>
      </c>
      <c r="P14" s="510">
        <f t="shared" si="2"/>
        <v>28</v>
      </c>
      <c r="Q14" s="509">
        <v>36</v>
      </c>
      <c r="R14" s="510">
        <f t="shared" si="3"/>
        <v>72</v>
      </c>
      <c r="S14" s="509"/>
      <c r="T14" s="510">
        <f t="shared" si="4"/>
        <v>0</v>
      </c>
      <c r="U14" s="509"/>
      <c r="V14" s="510">
        <f t="shared" si="5"/>
        <v>0</v>
      </c>
      <c r="W14" s="511">
        <f t="shared" si="6"/>
        <v>0</v>
      </c>
      <c r="X14" s="535">
        <f t="shared" ref="X14:X15" si="29">SUM(K14*5/100*I14)</f>
        <v>8</v>
      </c>
      <c r="Y14" s="509"/>
      <c r="Z14" s="510"/>
      <c r="AA14" s="509"/>
      <c r="AB14" s="754">
        <f t="shared" si="8"/>
        <v>0</v>
      </c>
      <c r="AC14" s="509"/>
      <c r="AD14" s="512">
        <f t="shared" si="9"/>
        <v>0</v>
      </c>
      <c r="AE14" s="509"/>
      <c r="AF14" s="510">
        <f t="shared" si="10"/>
        <v>0</v>
      </c>
      <c r="AG14" s="510"/>
      <c r="AH14" s="511">
        <f t="shared" si="11"/>
        <v>0</v>
      </c>
      <c r="AI14" s="509"/>
      <c r="AJ14" s="511">
        <f t="shared" si="12"/>
        <v>0</v>
      </c>
      <c r="AK14" s="509">
        <v>1</v>
      </c>
      <c r="AL14" s="513">
        <f t="shared" si="13"/>
        <v>24</v>
      </c>
      <c r="AM14" s="509"/>
      <c r="AN14" s="510">
        <f t="shared" si="14"/>
        <v>0</v>
      </c>
      <c r="AO14" s="509"/>
      <c r="AP14" s="754">
        <f t="shared" si="15"/>
        <v>0</v>
      </c>
      <c r="AQ14" s="509"/>
      <c r="AR14" s="511">
        <f>AQ14*G14/3</f>
        <v>0</v>
      </c>
      <c r="AS14" s="514">
        <v>1</v>
      </c>
      <c r="AT14" s="511">
        <f t="shared" si="16"/>
        <v>4</v>
      </c>
      <c r="AU14" s="509"/>
      <c r="AV14" s="510">
        <f t="shared" si="24"/>
        <v>0</v>
      </c>
      <c r="AW14" s="509"/>
      <c r="AX14" s="511">
        <f>AW14*G14/3</f>
        <v>0</v>
      </c>
      <c r="AY14" s="510"/>
      <c r="AZ14" s="511">
        <f t="shared" si="19"/>
        <v>0</v>
      </c>
      <c r="BA14" s="509"/>
      <c r="BB14" s="511">
        <f t="shared" si="20"/>
        <v>0</v>
      </c>
      <c r="BC14" s="509"/>
      <c r="BD14" s="515">
        <f>SUM(BC14*50)</f>
        <v>0</v>
      </c>
      <c r="BE14" s="511">
        <f t="shared" si="21"/>
        <v>196</v>
      </c>
      <c r="BF14" s="511">
        <f t="shared" si="22"/>
        <v>160</v>
      </c>
      <c r="BM14" s="240"/>
      <c r="BN14" s="240"/>
    </row>
    <row r="15" spans="1:71" s="238" customFormat="1" ht="15" customHeight="1" outlineLevel="1" x14ac:dyDescent="0.2">
      <c r="A15" s="507" t="s">
        <v>148</v>
      </c>
      <c r="B15" s="532" t="s">
        <v>183</v>
      </c>
      <c r="C15" s="506" t="s">
        <v>24</v>
      </c>
      <c r="D15" s="532" t="s">
        <v>356</v>
      </c>
      <c r="E15" s="505" t="s">
        <v>448</v>
      </c>
      <c r="F15" s="506">
        <v>7</v>
      </c>
      <c r="G15" s="506">
        <v>5</v>
      </c>
      <c r="H15" s="506">
        <v>1</v>
      </c>
      <c r="I15" s="506">
        <v>1</v>
      </c>
      <c r="J15" s="506">
        <v>1</v>
      </c>
      <c r="K15" s="507">
        <v>50</v>
      </c>
      <c r="L15" s="508">
        <f t="shared" si="0"/>
        <v>50</v>
      </c>
      <c r="M15" s="509">
        <v>24</v>
      </c>
      <c r="N15" s="710">
        <f t="shared" si="1"/>
        <v>24</v>
      </c>
      <c r="O15" s="509">
        <v>10</v>
      </c>
      <c r="P15" s="510">
        <f t="shared" si="2"/>
        <v>10</v>
      </c>
      <c r="Q15" s="509">
        <v>16</v>
      </c>
      <c r="R15" s="510">
        <f t="shared" si="3"/>
        <v>16</v>
      </c>
      <c r="S15" s="509"/>
      <c r="T15" s="510">
        <f t="shared" si="4"/>
        <v>0</v>
      </c>
      <c r="U15" s="509"/>
      <c r="V15" s="510">
        <f t="shared" si="5"/>
        <v>0</v>
      </c>
      <c r="W15" s="511">
        <f t="shared" si="6"/>
        <v>2</v>
      </c>
      <c r="X15" s="535">
        <f t="shared" si="29"/>
        <v>2.5</v>
      </c>
      <c r="Y15" s="509"/>
      <c r="Z15" s="510"/>
      <c r="AA15" s="509"/>
      <c r="AB15" s="754">
        <f t="shared" si="8"/>
        <v>0</v>
      </c>
      <c r="AC15" s="509"/>
      <c r="AD15" s="512">
        <f t="shared" si="9"/>
        <v>0</v>
      </c>
      <c r="AE15" s="509">
        <v>1</v>
      </c>
      <c r="AF15" s="510">
        <f t="shared" si="10"/>
        <v>15</v>
      </c>
      <c r="AG15" s="510"/>
      <c r="AH15" s="511">
        <f t="shared" si="11"/>
        <v>0</v>
      </c>
      <c r="AI15" s="509"/>
      <c r="AJ15" s="511">
        <f t="shared" si="12"/>
        <v>0</v>
      </c>
      <c r="AK15" s="509"/>
      <c r="AL15" s="513">
        <f t="shared" si="13"/>
        <v>0</v>
      </c>
      <c r="AM15" s="509"/>
      <c r="AN15" s="510">
        <f t="shared" si="14"/>
        <v>0</v>
      </c>
      <c r="AO15" s="509"/>
      <c r="AP15" s="754">
        <f t="shared" si="15"/>
        <v>0</v>
      </c>
      <c r="AQ15" s="509"/>
      <c r="AR15" s="511">
        <f>AQ15*G15/3</f>
        <v>0</v>
      </c>
      <c r="AS15" s="514"/>
      <c r="AT15" s="511">
        <f t="shared" si="16"/>
        <v>0</v>
      </c>
      <c r="AU15" s="509"/>
      <c r="AV15" s="510">
        <f t="shared" si="24"/>
        <v>0</v>
      </c>
      <c r="AW15" s="509">
        <v>1</v>
      </c>
      <c r="AX15" s="511">
        <f>AW15*G15/3</f>
        <v>1.6666666666666667</v>
      </c>
      <c r="AY15" s="510"/>
      <c r="AZ15" s="511">
        <f t="shared" si="19"/>
        <v>0</v>
      </c>
      <c r="BA15" s="509"/>
      <c r="BB15" s="511">
        <f t="shared" si="20"/>
        <v>0</v>
      </c>
      <c r="BC15" s="509"/>
      <c r="BD15" s="515">
        <f t="shared" si="25"/>
        <v>0</v>
      </c>
      <c r="BE15" s="511">
        <f t="shared" si="21"/>
        <v>71.166666666666671</v>
      </c>
      <c r="BF15" s="511">
        <f t="shared" si="22"/>
        <v>53.666666666666671</v>
      </c>
      <c r="BM15" s="240"/>
      <c r="BN15" s="240"/>
    </row>
    <row r="16" spans="1:71" s="238" customFormat="1" ht="12.75" customHeight="1" outlineLevel="1" x14ac:dyDescent="0.2">
      <c r="A16" s="507" t="s">
        <v>148</v>
      </c>
      <c r="B16" s="532" t="s">
        <v>183</v>
      </c>
      <c r="C16" s="505" t="s">
        <v>85</v>
      </c>
      <c r="D16" s="505" t="s">
        <v>30</v>
      </c>
      <c r="E16" s="505" t="s">
        <v>47</v>
      </c>
      <c r="F16" s="506">
        <v>5</v>
      </c>
      <c r="G16" s="506">
        <v>24</v>
      </c>
      <c r="H16" s="506">
        <v>1</v>
      </c>
      <c r="I16" s="506">
        <v>1</v>
      </c>
      <c r="J16" s="506">
        <f t="shared" si="23"/>
        <v>2</v>
      </c>
      <c r="K16" s="507">
        <v>60</v>
      </c>
      <c r="L16" s="508">
        <f t="shared" si="0"/>
        <v>60</v>
      </c>
      <c r="M16" s="509">
        <v>24</v>
      </c>
      <c r="N16" s="710">
        <f t="shared" si="1"/>
        <v>24</v>
      </c>
      <c r="O16" s="509">
        <v>6</v>
      </c>
      <c r="P16" s="510">
        <f t="shared" si="2"/>
        <v>6</v>
      </c>
      <c r="Q16" s="509">
        <v>30</v>
      </c>
      <c r="R16" s="510">
        <f t="shared" si="3"/>
        <v>30</v>
      </c>
      <c r="S16" s="509"/>
      <c r="T16" s="510">
        <f t="shared" si="4"/>
        <v>0</v>
      </c>
      <c r="U16" s="509"/>
      <c r="V16" s="510">
        <f t="shared" si="5"/>
        <v>0</v>
      </c>
      <c r="W16" s="511">
        <f t="shared" si="6"/>
        <v>0</v>
      </c>
      <c r="X16" s="535">
        <f t="shared" ref="X16:X24" si="30">SUM(K16*5/100*I16)</f>
        <v>3</v>
      </c>
      <c r="Y16" s="509"/>
      <c r="Z16" s="510"/>
      <c r="AA16" s="509"/>
      <c r="AB16" s="754">
        <f t="shared" si="8"/>
        <v>0</v>
      </c>
      <c r="AC16" s="509"/>
      <c r="AD16" s="512">
        <f t="shared" si="9"/>
        <v>0</v>
      </c>
      <c r="AE16" s="509"/>
      <c r="AF16" s="510">
        <f t="shared" si="10"/>
        <v>0</v>
      </c>
      <c r="AG16" s="510"/>
      <c r="AH16" s="511">
        <f t="shared" si="11"/>
        <v>0</v>
      </c>
      <c r="AI16" s="509"/>
      <c r="AJ16" s="511">
        <f t="shared" si="12"/>
        <v>0</v>
      </c>
      <c r="AK16" s="509">
        <v>1</v>
      </c>
      <c r="AL16" s="513">
        <f t="shared" si="13"/>
        <v>48</v>
      </c>
      <c r="AM16" s="509"/>
      <c r="AN16" s="510">
        <f t="shared" si="14"/>
        <v>0</v>
      </c>
      <c r="AO16" s="509"/>
      <c r="AP16" s="754">
        <f t="shared" si="15"/>
        <v>0</v>
      </c>
      <c r="AQ16" s="509"/>
      <c r="AR16" s="511">
        <f>SUM(I16*AQ16*6)</f>
        <v>0</v>
      </c>
      <c r="AS16" s="514">
        <v>1</v>
      </c>
      <c r="AT16" s="511">
        <f t="shared" si="16"/>
        <v>8</v>
      </c>
      <c r="AU16" s="509"/>
      <c r="AV16" s="510">
        <f t="shared" si="24"/>
        <v>0</v>
      </c>
      <c r="AW16" s="509"/>
      <c r="AX16" s="511">
        <f t="shared" ref="AX16:AX22" si="31">SUM(I16*AW16*8)</f>
        <v>0</v>
      </c>
      <c r="AY16" s="510"/>
      <c r="AZ16" s="511">
        <f t="shared" si="19"/>
        <v>0</v>
      </c>
      <c r="BA16" s="509"/>
      <c r="BB16" s="511">
        <f t="shared" si="20"/>
        <v>0</v>
      </c>
      <c r="BC16" s="509"/>
      <c r="BD16" s="515">
        <f t="shared" si="25"/>
        <v>0</v>
      </c>
      <c r="BE16" s="511">
        <f t="shared" si="21"/>
        <v>119</v>
      </c>
      <c r="BF16" s="511">
        <f t="shared" si="22"/>
        <v>60</v>
      </c>
      <c r="BM16" s="240"/>
      <c r="BN16" s="240"/>
    </row>
    <row r="17" spans="1:71" s="238" customFormat="1" ht="12.75" customHeight="1" outlineLevel="1" x14ac:dyDescent="0.2">
      <c r="A17" s="507" t="s">
        <v>148</v>
      </c>
      <c r="B17" s="532" t="s">
        <v>183</v>
      </c>
      <c r="C17" s="505" t="s">
        <v>84</v>
      </c>
      <c r="D17" s="505" t="s">
        <v>30</v>
      </c>
      <c r="E17" s="505" t="s">
        <v>47</v>
      </c>
      <c r="F17" s="506">
        <v>5</v>
      </c>
      <c r="G17" s="506">
        <v>22</v>
      </c>
      <c r="H17" s="506">
        <v>1</v>
      </c>
      <c r="I17" s="506">
        <v>1</v>
      </c>
      <c r="J17" s="506">
        <f t="shared" si="23"/>
        <v>2</v>
      </c>
      <c r="K17" s="507">
        <v>60</v>
      </c>
      <c r="L17" s="508">
        <f t="shared" si="0"/>
        <v>60</v>
      </c>
      <c r="M17" s="509">
        <v>24</v>
      </c>
      <c r="N17" s="710">
        <f t="shared" si="1"/>
        <v>24</v>
      </c>
      <c r="O17" s="509">
        <v>6</v>
      </c>
      <c r="P17" s="510">
        <f t="shared" si="2"/>
        <v>6</v>
      </c>
      <c r="Q17" s="509">
        <v>30</v>
      </c>
      <c r="R17" s="510">
        <f t="shared" si="3"/>
        <v>30</v>
      </c>
      <c r="S17" s="509"/>
      <c r="T17" s="510">
        <f t="shared" si="4"/>
        <v>0</v>
      </c>
      <c r="U17" s="509"/>
      <c r="V17" s="510">
        <f t="shared" si="5"/>
        <v>0</v>
      </c>
      <c r="W17" s="511">
        <f t="shared" si="6"/>
        <v>0</v>
      </c>
      <c r="X17" s="535">
        <f t="shared" si="30"/>
        <v>3</v>
      </c>
      <c r="Y17" s="509"/>
      <c r="Z17" s="510"/>
      <c r="AA17" s="509"/>
      <c r="AB17" s="754">
        <f t="shared" si="8"/>
        <v>0</v>
      </c>
      <c r="AC17" s="509"/>
      <c r="AD17" s="512">
        <f t="shared" si="9"/>
        <v>0</v>
      </c>
      <c r="AE17" s="509"/>
      <c r="AF17" s="510">
        <f t="shared" si="10"/>
        <v>0</v>
      </c>
      <c r="AG17" s="510"/>
      <c r="AH17" s="511">
        <f t="shared" si="11"/>
        <v>0</v>
      </c>
      <c r="AI17" s="509"/>
      <c r="AJ17" s="511">
        <f t="shared" si="12"/>
        <v>0</v>
      </c>
      <c r="AK17" s="509">
        <v>1</v>
      </c>
      <c r="AL17" s="513">
        <f t="shared" si="13"/>
        <v>44</v>
      </c>
      <c r="AM17" s="509"/>
      <c r="AN17" s="510">
        <f t="shared" si="14"/>
        <v>0</v>
      </c>
      <c r="AO17" s="509"/>
      <c r="AP17" s="754">
        <f t="shared" si="15"/>
        <v>0</v>
      </c>
      <c r="AQ17" s="509"/>
      <c r="AR17" s="511">
        <f>SUM(I17*AQ17*6)</f>
        <v>0</v>
      </c>
      <c r="AS17" s="514">
        <v>1</v>
      </c>
      <c r="AT17" s="511">
        <f t="shared" si="16"/>
        <v>7.333333333333333</v>
      </c>
      <c r="AU17" s="509"/>
      <c r="AV17" s="510">
        <f t="shared" si="24"/>
        <v>0</v>
      </c>
      <c r="AW17" s="509"/>
      <c r="AX17" s="511">
        <f t="shared" si="31"/>
        <v>0</v>
      </c>
      <c r="AY17" s="510"/>
      <c r="AZ17" s="511">
        <f t="shared" si="19"/>
        <v>0</v>
      </c>
      <c r="BA17" s="509"/>
      <c r="BB17" s="511">
        <f t="shared" si="20"/>
        <v>0</v>
      </c>
      <c r="BC17" s="509"/>
      <c r="BD17" s="515">
        <f t="shared" si="25"/>
        <v>0</v>
      </c>
      <c r="BE17" s="511">
        <f t="shared" si="21"/>
        <v>114.33333333333333</v>
      </c>
      <c r="BF17" s="511">
        <f t="shared" si="22"/>
        <v>60</v>
      </c>
      <c r="BM17" s="240"/>
      <c r="BN17" s="240"/>
    </row>
    <row r="18" spans="1:71" s="238" customFormat="1" ht="12.75" customHeight="1" outlineLevel="1" x14ac:dyDescent="0.2">
      <c r="A18" s="507" t="s">
        <v>148</v>
      </c>
      <c r="B18" s="532" t="s">
        <v>183</v>
      </c>
      <c r="C18" s="532" t="s">
        <v>349</v>
      </c>
      <c r="D18" s="528" t="s">
        <v>30</v>
      </c>
      <c r="E18" s="532" t="s">
        <v>47</v>
      </c>
      <c r="F18" s="528">
        <v>5</v>
      </c>
      <c r="G18" s="506">
        <f>22+25</f>
        <v>47</v>
      </c>
      <c r="H18" s="506">
        <v>1</v>
      </c>
      <c r="I18" s="506">
        <v>2</v>
      </c>
      <c r="J18" s="506">
        <f>SUM(I18)*2</f>
        <v>4</v>
      </c>
      <c r="K18" s="507">
        <v>60</v>
      </c>
      <c r="L18" s="508">
        <f t="shared" si="0"/>
        <v>60</v>
      </c>
      <c r="M18" s="509">
        <v>24</v>
      </c>
      <c r="N18" s="710">
        <f t="shared" si="1"/>
        <v>24</v>
      </c>
      <c r="O18" s="509">
        <v>6</v>
      </c>
      <c r="P18" s="510">
        <f t="shared" si="2"/>
        <v>12</v>
      </c>
      <c r="Q18" s="509">
        <v>30</v>
      </c>
      <c r="R18" s="510">
        <f t="shared" si="3"/>
        <v>60</v>
      </c>
      <c r="S18" s="509"/>
      <c r="T18" s="510">
        <f t="shared" si="4"/>
        <v>0</v>
      </c>
      <c r="U18" s="509"/>
      <c r="V18" s="510">
        <f t="shared" si="5"/>
        <v>0</v>
      </c>
      <c r="W18" s="511">
        <f t="shared" si="6"/>
        <v>0</v>
      </c>
      <c r="X18" s="535">
        <f t="shared" si="30"/>
        <v>6</v>
      </c>
      <c r="Y18" s="509"/>
      <c r="Z18" s="510"/>
      <c r="AA18" s="509"/>
      <c r="AB18" s="754">
        <f t="shared" si="8"/>
        <v>0</v>
      </c>
      <c r="AC18" s="509"/>
      <c r="AD18" s="512">
        <f t="shared" si="9"/>
        <v>0</v>
      </c>
      <c r="AE18" s="509"/>
      <c r="AF18" s="510">
        <f t="shared" si="10"/>
        <v>0</v>
      </c>
      <c r="AG18" s="510"/>
      <c r="AH18" s="511">
        <f t="shared" si="11"/>
        <v>0</v>
      </c>
      <c r="AI18" s="509"/>
      <c r="AJ18" s="511">
        <f t="shared" si="12"/>
        <v>0</v>
      </c>
      <c r="AK18" s="509">
        <v>1</v>
      </c>
      <c r="AL18" s="513">
        <f t="shared" si="13"/>
        <v>94</v>
      </c>
      <c r="AM18" s="509"/>
      <c r="AN18" s="510">
        <f t="shared" si="14"/>
        <v>0</v>
      </c>
      <c r="AO18" s="509"/>
      <c r="AP18" s="754">
        <f t="shared" si="15"/>
        <v>0</v>
      </c>
      <c r="AQ18" s="509"/>
      <c r="AR18" s="511">
        <f>SUM(I18*AQ18*6)</f>
        <v>0</v>
      </c>
      <c r="AS18" s="514">
        <v>1</v>
      </c>
      <c r="AT18" s="511">
        <f t="shared" si="16"/>
        <v>15.666666666666666</v>
      </c>
      <c r="AU18" s="509"/>
      <c r="AV18" s="510">
        <f t="shared" si="24"/>
        <v>0</v>
      </c>
      <c r="AW18" s="509"/>
      <c r="AX18" s="511">
        <f t="shared" si="31"/>
        <v>0</v>
      </c>
      <c r="AY18" s="510"/>
      <c r="AZ18" s="511">
        <f t="shared" si="19"/>
        <v>0</v>
      </c>
      <c r="BA18" s="509"/>
      <c r="BB18" s="511">
        <f t="shared" si="20"/>
        <v>0</v>
      </c>
      <c r="BC18" s="509"/>
      <c r="BD18" s="515">
        <f>SUM(BC18*50)</f>
        <v>0</v>
      </c>
      <c r="BE18" s="511">
        <f t="shared" si="21"/>
        <v>211.66666666666666</v>
      </c>
      <c r="BF18" s="511">
        <f t="shared" si="22"/>
        <v>96</v>
      </c>
      <c r="BM18" s="240"/>
      <c r="BN18" s="240"/>
    </row>
    <row r="19" spans="1:71" s="238" customFormat="1" ht="12.75" customHeight="1" outlineLevel="1" x14ac:dyDescent="0.2">
      <c r="A19" s="529" t="s">
        <v>148</v>
      </c>
      <c r="B19" s="506" t="s">
        <v>257</v>
      </c>
      <c r="C19" s="505" t="s">
        <v>24</v>
      </c>
      <c r="D19" s="506" t="s">
        <v>320</v>
      </c>
      <c r="E19" s="506" t="s">
        <v>42</v>
      </c>
      <c r="F19" s="505">
        <v>5</v>
      </c>
      <c r="G19" s="506">
        <f>23+22+21</f>
        <v>66</v>
      </c>
      <c r="H19" s="506">
        <v>1</v>
      </c>
      <c r="I19" s="506">
        <v>3</v>
      </c>
      <c r="J19" s="506">
        <f t="shared" si="23"/>
        <v>6</v>
      </c>
      <c r="K19" s="527">
        <v>60</v>
      </c>
      <c r="L19" s="508">
        <f t="shared" si="0"/>
        <v>60</v>
      </c>
      <c r="M19" s="509">
        <v>16</v>
      </c>
      <c r="N19" s="710">
        <f t="shared" si="1"/>
        <v>16</v>
      </c>
      <c r="O19" s="509">
        <v>12</v>
      </c>
      <c r="P19" s="510">
        <f t="shared" si="2"/>
        <v>36</v>
      </c>
      <c r="Q19" s="509">
        <v>32</v>
      </c>
      <c r="R19" s="510">
        <f t="shared" si="3"/>
        <v>96</v>
      </c>
      <c r="S19" s="509"/>
      <c r="T19" s="510">
        <f t="shared" si="4"/>
        <v>0</v>
      </c>
      <c r="U19" s="509"/>
      <c r="V19" s="510">
        <f t="shared" si="5"/>
        <v>0</v>
      </c>
      <c r="W19" s="511">
        <f t="shared" si="6"/>
        <v>0</v>
      </c>
      <c r="X19" s="535">
        <f t="shared" si="30"/>
        <v>9</v>
      </c>
      <c r="Y19" s="509"/>
      <c r="Z19" s="510"/>
      <c r="AA19" s="509"/>
      <c r="AB19" s="754">
        <f t="shared" si="8"/>
        <v>0</v>
      </c>
      <c r="AC19" s="509"/>
      <c r="AD19" s="512">
        <f t="shared" si="9"/>
        <v>0</v>
      </c>
      <c r="AE19" s="509"/>
      <c r="AF19" s="510">
        <f t="shared" si="10"/>
        <v>0</v>
      </c>
      <c r="AG19" s="509"/>
      <c r="AH19" s="511">
        <f t="shared" si="11"/>
        <v>0</v>
      </c>
      <c r="AI19" s="509"/>
      <c r="AJ19" s="511">
        <f t="shared" si="12"/>
        <v>0</v>
      </c>
      <c r="AK19" s="509">
        <v>1</v>
      </c>
      <c r="AL19" s="513">
        <f t="shared" si="13"/>
        <v>132</v>
      </c>
      <c r="AM19" s="509"/>
      <c r="AN19" s="510">
        <f t="shared" si="14"/>
        <v>0</v>
      </c>
      <c r="AO19" s="509"/>
      <c r="AP19" s="754">
        <f t="shared" si="15"/>
        <v>0</v>
      </c>
      <c r="AQ19" s="509">
        <v>1</v>
      </c>
      <c r="AR19" s="511">
        <f>AQ19*I19*6</f>
        <v>18</v>
      </c>
      <c r="AS19" s="514"/>
      <c r="AT19" s="511">
        <f t="shared" si="16"/>
        <v>0</v>
      </c>
      <c r="AU19" s="509"/>
      <c r="AV19" s="510">
        <f t="shared" si="24"/>
        <v>0</v>
      </c>
      <c r="AW19" s="509"/>
      <c r="AX19" s="511">
        <f t="shared" si="31"/>
        <v>0</v>
      </c>
      <c r="AY19" s="509"/>
      <c r="AZ19" s="511">
        <f t="shared" si="19"/>
        <v>0</v>
      </c>
      <c r="BA19" s="509"/>
      <c r="BB19" s="511">
        <f t="shared" si="20"/>
        <v>0</v>
      </c>
      <c r="BC19" s="509"/>
      <c r="BD19" s="515">
        <f>SUM(BC19*50)</f>
        <v>0</v>
      </c>
      <c r="BE19" s="511">
        <f t="shared" si="21"/>
        <v>307</v>
      </c>
      <c r="BF19" s="511">
        <f t="shared" si="22"/>
        <v>166</v>
      </c>
      <c r="BM19" s="240"/>
      <c r="BN19" s="240"/>
    </row>
    <row r="20" spans="1:71" s="238" customFormat="1" ht="12.75" customHeight="1" outlineLevel="1" x14ac:dyDescent="0.2">
      <c r="A20" s="507" t="s">
        <v>148</v>
      </c>
      <c r="B20" s="532" t="s">
        <v>183</v>
      </c>
      <c r="C20" s="505" t="s">
        <v>85</v>
      </c>
      <c r="D20" s="505" t="s">
        <v>30</v>
      </c>
      <c r="E20" s="506" t="s">
        <v>48</v>
      </c>
      <c r="F20" s="505">
        <v>7</v>
      </c>
      <c r="G20" s="506">
        <v>25</v>
      </c>
      <c r="H20" s="506">
        <v>1</v>
      </c>
      <c r="I20" s="506">
        <v>1</v>
      </c>
      <c r="J20" s="506">
        <f>SUM(I20)*2</f>
        <v>2</v>
      </c>
      <c r="K20" s="547">
        <v>60</v>
      </c>
      <c r="L20" s="508">
        <f t="shared" si="0"/>
        <v>60</v>
      </c>
      <c r="M20" s="509">
        <v>24</v>
      </c>
      <c r="N20" s="710">
        <f t="shared" si="1"/>
        <v>24</v>
      </c>
      <c r="O20" s="509">
        <v>16</v>
      </c>
      <c r="P20" s="510">
        <f t="shared" si="2"/>
        <v>16</v>
      </c>
      <c r="Q20" s="509">
        <v>20</v>
      </c>
      <c r="R20" s="510">
        <f t="shared" si="3"/>
        <v>20</v>
      </c>
      <c r="S20" s="509"/>
      <c r="T20" s="510">
        <f t="shared" si="4"/>
        <v>0</v>
      </c>
      <c r="U20" s="509"/>
      <c r="V20" s="510">
        <f t="shared" si="5"/>
        <v>0</v>
      </c>
      <c r="W20" s="511">
        <f t="shared" si="6"/>
        <v>2</v>
      </c>
      <c r="X20" s="535">
        <f t="shared" si="30"/>
        <v>3</v>
      </c>
      <c r="Y20" s="509"/>
      <c r="Z20" s="510"/>
      <c r="AA20" s="509"/>
      <c r="AB20" s="754">
        <f t="shared" si="8"/>
        <v>0</v>
      </c>
      <c r="AC20" s="509"/>
      <c r="AD20" s="512">
        <f t="shared" si="9"/>
        <v>0</v>
      </c>
      <c r="AE20" s="509"/>
      <c r="AF20" s="510">
        <f t="shared" si="10"/>
        <v>0</v>
      </c>
      <c r="AG20" s="509"/>
      <c r="AH20" s="511">
        <f t="shared" si="11"/>
        <v>0</v>
      </c>
      <c r="AI20" s="509"/>
      <c r="AJ20" s="511">
        <f t="shared" si="12"/>
        <v>0</v>
      </c>
      <c r="AK20" s="509"/>
      <c r="AL20" s="510">
        <f>SUM(AK20*G20*2)</f>
        <v>0</v>
      </c>
      <c r="AM20" s="509"/>
      <c r="AN20" s="510">
        <f t="shared" si="14"/>
        <v>0</v>
      </c>
      <c r="AO20" s="509"/>
      <c r="AP20" s="754">
        <f t="shared" si="15"/>
        <v>0</v>
      </c>
      <c r="AQ20" s="509"/>
      <c r="AR20" s="511">
        <f>SUM(I20*AQ20*8)</f>
        <v>0</v>
      </c>
      <c r="AS20" s="514"/>
      <c r="AT20" s="511">
        <f t="shared" si="16"/>
        <v>0</v>
      </c>
      <c r="AU20" s="509"/>
      <c r="AV20" s="510">
        <f t="shared" si="24"/>
        <v>0</v>
      </c>
      <c r="AW20" s="509">
        <v>1</v>
      </c>
      <c r="AX20" s="511">
        <f t="shared" si="31"/>
        <v>8</v>
      </c>
      <c r="AY20" s="509"/>
      <c r="AZ20" s="511">
        <f t="shared" si="19"/>
        <v>0</v>
      </c>
      <c r="BA20" s="509"/>
      <c r="BB20" s="511">
        <f t="shared" si="20"/>
        <v>0</v>
      </c>
      <c r="BC20" s="509"/>
      <c r="BD20" s="515">
        <f t="shared" si="25"/>
        <v>0</v>
      </c>
      <c r="BE20" s="511">
        <f t="shared" si="21"/>
        <v>73</v>
      </c>
      <c r="BF20" s="511">
        <f t="shared" si="22"/>
        <v>70</v>
      </c>
      <c r="BM20" s="240"/>
      <c r="BN20" s="240"/>
      <c r="BS20" s="341"/>
    </row>
    <row r="21" spans="1:71" s="238" customFormat="1" ht="12.75" customHeight="1" outlineLevel="1" x14ac:dyDescent="0.2">
      <c r="A21" s="507" t="s">
        <v>148</v>
      </c>
      <c r="B21" s="532" t="s">
        <v>183</v>
      </c>
      <c r="C21" s="505" t="s">
        <v>84</v>
      </c>
      <c r="D21" s="505" t="s">
        <v>30</v>
      </c>
      <c r="E21" s="506" t="s">
        <v>48</v>
      </c>
      <c r="F21" s="505">
        <v>7</v>
      </c>
      <c r="G21" s="506">
        <v>25</v>
      </c>
      <c r="H21" s="506">
        <v>1</v>
      </c>
      <c r="I21" s="506">
        <v>1</v>
      </c>
      <c r="J21" s="506">
        <f>SUM(I21)*2</f>
        <v>2</v>
      </c>
      <c r="K21" s="527">
        <v>60</v>
      </c>
      <c r="L21" s="508">
        <f t="shared" si="0"/>
        <v>60</v>
      </c>
      <c r="M21" s="509">
        <v>24</v>
      </c>
      <c r="N21" s="710">
        <f t="shared" si="1"/>
        <v>24</v>
      </c>
      <c r="O21" s="509">
        <v>16</v>
      </c>
      <c r="P21" s="510">
        <f t="shared" si="2"/>
        <v>16</v>
      </c>
      <c r="Q21" s="509">
        <v>20</v>
      </c>
      <c r="R21" s="510">
        <f t="shared" si="3"/>
        <v>20</v>
      </c>
      <c r="S21" s="509"/>
      <c r="T21" s="510">
        <f t="shared" si="4"/>
        <v>0</v>
      </c>
      <c r="U21" s="509"/>
      <c r="V21" s="510">
        <f t="shared" si="5"/>
        <v>0</v>
      </c>
      <c r="W21" s="511">
        <f t="shared" si="6"/>
        <v>2</v>
      </c>
      <c r="X21" s="511">
        <f t="shared" si="30"/>
        <v>3</v>
      </c>
      <c r="Y21" s="509"/>
      <c r="Z21" s="510"/>
      <c r="AA21" s="509"/>
      <c r="AB21" s="754">
        <f t="shared" si="8"/>
        <v>0</v>
      </c>
      <c r="AC21" s="509"/>
      <c r="AD21" s="512">
        <f t="shared" si="9"/>
        <v>0</v>
      </c>
      <c r="AE21" s="509"/>
      <c r="AF21" s="510">
        <f t="shared" si="10"/>
        <v>0</v>
      </c>
      <c r="AG21" s="509"/>
      <c r="AH21" s="511">
        <f t="shared" si="11"/>
        <v>0</v>
      </c>
      <c r="AI21" s="509"/>
      <c r="AJ21" s="511">
        <f t="shared" si="12"/>
        <v>0</v>
      </c>
      <c r="AK21" s="509"/>
      <c r="AL21" s="510">
        <f>SUM(AK21*G21*2)</f>
        <v>0</v>
      </c>
      <c r="AM21" s="509"/>
      <c r="AN21" s="510">
        <f t="shared" si="14"/>
        <v>0</v>
      </c>
      <c r="AO21" s="509"/>
      <c r="AP21" s="754">
        <f t="shared" si="15"/>
        <v>0</v>
      </c>
      <c r="AQ21" s="509"/>
      <c r="AR21" s="511">
        <f>SUM(I21*AQ21*8)</f>
        <v>0</v>
      </c>
      <c r="AS21" s="514"/>
      <c r="AT21" s="511">
        <f t="shared" si="16"/>
        <v>0</v>
      </c>
      <c r="AU21" s="509"/>
      <c r="AV21" s="510">
        <f t="shared" si="24"/>
        <v>0</v>
      </c>
      <c r="AW21" s="509">
        <v>1</v>
      </c>
      <c r="AX21" s="511">
        <f t="shared" si="31"/>
        <v>8</v>
      </c>
      <c r="AY21" s="509"/>
      <c r="AZ21" s="511">
        <f t="shared" si="19"/>
        <v>0</v>
      </c>
      <c r="BA21" s="509"/>
      <c r="BB21" s="511">
        <f t="shared" si="20"/>
        <v>0</v>
      </c>
      <c r="BC21" s="509"/>
      <c r="BD21" s="515">
        <f t="shared" ref="BD21:BD26" si="32">SUM(BC21*50)</f>
        <v>0</v>
      </c>
      <c r="BE21" s="511">
        <f t="shared" si="21"/>
        <v>73</v>
      </c>
      <c r="BF21" s="511">
        <f t="shared" si="22"/>
        <v>70</v>
      </c>
      <c r="BM21" s="240"/>
      <c r="BN21" s="240"/>
      <c r="BS21" s="341"/>
    </row>
    <row r="22" spans="1:71" s="238" customFormat="1" ht="12.75" customHeight="1" outlineLevel="1" x14ac:dyDescent="0.2">
      <c r="A22" s="507" t="s">
        <v>148</v>
      </c>
      <c r="B22" s="532" t="s">
        <v>183</v>
      </c>
      <c r="C22" s="505" t="s">
        <v>349</v>
      </c>
      <c r="D22" s="505" t="s">
        <v>30</v>
      </c>
      <c r="E22" s="506" t="s">
        <v>48</v>
      </c>
      <c r="F22" s="505">
        <v>7</v>
      </c>
      <c r="G22" s="506">
        <v>24</v>
      </c>
      <c r="H22" s="506">
        <v>1</v>
      </c>
      <c r="I22" s="506">
        <v>1</v>
      </c>
      <c r="J22" s="506">
        <f>SUM(I22)*2</f>
        <v>2</v>
      </c>
      <c r="K22" s="527">
        <v>60</v>
      </c>
      <c r="L22" s="508">
        <f t="shared" si="0"/>
        <v>60</v>
      </c>
      <c r="M22" s="509">
        <v>24</v>
      </c>
      <c r="N22" s="710">
        <f t="shared" si="1"/>
        <v>24</v>
      </c>
      <c r="O22" s="509">
        <v>16</v>
      </c>
      <c r="P22" s="510">
        <f t="shared" si="2"/>
        <v>16</v>
      </c>
      <c r="Q22" s="509">
        <v>20</v>
      </c>
      <c r="R22" s="510">
        <f t="shared" si="3"/>
        <v>20</v>
      </c>
      <c r="S22" s="509"/>
      <c r="T22" s="510">
        <f t="shared" si="4"/>
        <v>0</v>
      </c>
      <c r="U22" s="509"/>
      <c r="V22" s="510">
        <f t="shared" si="5"/>
        <v>0</v>
      </c>
      <c r="W22" s="511">
        <f t="shared" si="6"/>
        <v>2</v>
      </c>
      <c r="X22" s="511">
        <f t="shared" ref="X22" si="33">SUM(K22*5/100*I22)</f>
        <v>3</v>
      </c>
      <c r="Y22" s="509"/>
      <c r="Z22" s="510"/>
      <c r="AA22" s="509"/>
      <c r="AB22" s="754">
        <f t="shared" si="8"/>
        <v>0</v>
      </c>
      <c r="AC22" s="509"/>
      <c r="AD22" s="512">
        <f t="shared" si="9"/>
        <v>0</v>
      </c>
      <c r="AE22" s="509"/>
      <c r="AF22" s="510">
        <f t="shared" si="10"/>
        <v>0</v>
      </c>
      <c r="AG22" s="509"/>
      <c r="AH22" s="511">
        <f t="shared" si="11"/>
        <v>0</v>
      </c>
      <c r="AI22" s="509"/>
      <c r="AJ22" s="511">
        <f t="shared" si="12"/>
        <v>0</v>
      </c>
      <c r="AK22" s="509"/>
      <c r="AL22" s="510">
        <f t="shared" ref="AL22" si="34">SUM(AK22*G22*2)</f>
        <v>0</v>
      </c>
      <c r="AM22" s="509"/>
      <c r="AN22" s="510">
        <f t="shared" si="14"/>
        <v>0</v>
      </c>
      <c r="AO22" s="509"/>
      <c r="AP22" s="754">
        <f t="shared" si="15"/>
        <v>0</v>
      </c>
      <c r="AQ22" s="509"/>
      <c r="AR22" s="511">
        <f>SUM(I22*AQ22*8)</f>
        <v>0</v>
      </c>
      <c r="AS22" s="514"/>
      <c r="AT22" s="511">
        <f t="shared" si="16"/>
        <v>0</v>
      </c>
      <c r="AU22" s="509"/>
      <c r="AV22" s="510">
        <f t="shared" ref="AV22" si="35">SUM(I22*AU22*6)</f>
        <v>0</v>
      </c>
      <c r="AW22" s="509">
        <v>1</v>
      </c>
      <c r="AX22" s="511">
        <f t="shared" si="31"/>
        <v>8</v>
      </c>
      <c r="AY22" s="509"/>
      <c r="AZ22" s="511">
        <f t="shared" si="19"/>
        <v>0</v>
      </c>
      <c r="BA22" s="509"/>
      <c r="BB22" s="511">
        <f t="shared" si="20"/>
        <v>0</v>
      </c>
      <c r="BC22" s="509"/>
      <c r="BD22" s="515">
        <f t="shared" si="32"/>
        <v>0</v>
      </c>
      <c r="BE22" s="511">
        <f t="shared" si="21"/>
        <v>73</v>
      </c>
      <c r="BF22" s="511">
        <f t="shared" si="22"/>
        <v>70</v>
      </c>
      <c r="BM22" s="240"/>
      <c r="BN22" s="240"/>
      <c r="BS22" s="341"/>
    </row>
    <row r="23" spans="1:71" s="238" customFormat="1" ht="12.75" customHeight="1" outlineLevel="1" x14ac:dyDescent="0.2">
      <c r="A23" s="507" t="s">
        <v>148</v>
      </c>
      <c r="B23" s="505" t="s">
        <v>182</v>
      </c>
      <c r="C23" s="505" t="s">
        <v>24</v>
      </c>
      <c r="D23" s="505" t="s">
        <v>307</v>
      </c>
      <c r="E23" s="506" t="s">
        <v>433</v>
      </c>
      <c r="F23" s="506">
        <v>7</v>
      </c>
      <c r="G23" s="506">
        <v>141</v>
      </c>
      <c r="H23" s="506">
        <v>2</v>
      </c>
      <c r="I23" s="506">
        <v>6</v>
      </c>
      <c r="J23" s="506">
        <f>SUM(I23)*2</f>
        <v>12</v>
      </c>
      <c r="K23" s="527">
        <v>60</v>
      </c>
      <c r="L23" s="508">
        <f t="shared" si="0"/>
        <v>60</v>
      </c>
      <c r="M23" s="509">
        <v>22</v>
      </c>
      <c r="N23" s="710">
        <f t="shared" si="1"/>
        <v>44</v>
      </c>
      <c r="O23" s="509">
        <v>8</v>
      </c>
      <c r="P23" s="510">
        <f t="shared" si="2"/>
        <v>48</v>
      </c>
      <c r="Q23" s="509">
        <v>30</v>
      </c>
      <c r="R23" s="510">
        <f t="shared" si="3"/>
        <v>180</v>
      </c>
      <c r="S23" s="509"/>
      <c r="T23" s="510">
        <f t="shared" si="4"/>
        <v>0</v>
      </c>
      <c r="U23" s="509"/>
      <c r="V23" s="510">
        <f t="shared" si="5"/>
        <v>0</v>
      </c>
      <c r="W23" s="511">
        <f t="shared" si="6"/>
        <v>12</v>
      </c>
      <c r="X23" s="511">
        <f t="shared" si="30"/>
        <v>18</v>
      </c>
      <c r="Y23" s="509"/>
      <c r="Z23" s="510"/>
      <c r="AA23" s="509"/>
      <c r="AB23" s="754">
        <f t="shared" si="8"/>
        <v>0</v>
      </c>
      <c r="AC23" s="509"/>
      <c r="AD23" s="512">
        <f t="shared" si="9"/>
        <v>0</v>
      </c>
      <c r="AE23" s="509"/>
      <c r="AF23" s="510">
        <f t="shared" si="10"/>
        <v>0</v>
      </c>
      <c r="AG23" s="509"/>
      <c r="AH23" s="511">
        <f t="shared" si="11"/>
        <v>0</v>
      </c>
      <c r="AI23" s="509"/>
      <c r="AJ23" s="511">
        <f t="shared" si="12"/>
        <v>0</v>
      </c>
      <c r="AK23" s="509"/>
      <c r="AL23" s="510">
        <f>SUM(AK23*G23*2)</f>
        <v>0</v>
      </c>
      <c r="AM23" s="509"/>
      <c r="AN23" s="510">
        <f t="shared" si="14"/>
        <v>0</v>
      </c>
      <c r="AO23" s="509"/>
      <c r="AP23" s="754">
        <f t="shared" si="15"/>
        <v>0</v>
      </c>
      <c r="AQ23" s="509"/>
      <c r="AR23" s="511">
        <f>SUM(I23*AQ23*6)</f>
        <v>0</v>
      </c>
      <c r="AS23" s="514"/>
      <c r="AT23" s="511">
        <f t="shared" si="16"/>
        <v>0</v>
      </c>
      <c r="AU23" s="509"/>
      <c r="AV23" s="510">
        <f>SUM(I23*AU23*6)</f>
        <v>0</v>
      </c>
      <c r="AW23" s="509">
        <v>1</v>
      </c>
      <c r="AX23" s="511">
        <f>AW23*G23/3</f>
        <v>47</v>
      </c>
      <c r="AY23" s="509"/>
      <c r="AZ23" s="511">
        <f t="shared" si="19"/>
        <v>0</v>
      </c>
      <c r="BA23" s="509"/>
      <c r="BB23" s="511">
        <f t="shared" si="20"/>
        <v>0</v>
      </c>
      <c r="BC23" s="509"/>
      <c r="BD23" s="515">
        <f t="shared" si="32"/>
        <v>0</v>
      </c>
      <c r="BE23" s="511">
        <f t="shared" si="21"/>
        <v>349</v>
      </c>
      <c r="BF23" s="511">
        <f t="shared" si="22"/>
        <v>331</v>
      </c>
      <c r="BM23" s="240"/>
      <c r="BN23" s="240"/>
      <c r="BS23" s="341"/>
    </row>
    <row r="24" spans="1:71" s="238" customFormat="1" ht="12.75" customHeight="1" outlineLevel="1" x14ac:dyDescent="0.2">
      <c r="A24" s="507" t="s">
        <v>148</v>
      </c>
      <c r="B24" s="505" t="s">
        <v>182</v>
      </c>
      <c r="C24" s="505" t="s">
        <v>24</v>
      </c>
      <c r="D24" s="506" t="s">
        <v>342</v>
      </c>
      <c r="E24" s="506" t="s">
        <v>469</v>
      </c>
      <c r="F24" s="506">
        <v>7</v>
      </c>
      <c r="G24" s="506">
        <v>87</v>
      </c>
      <c r="H24" s="506">
        <v>1</v>
      </c>
      <c r="I24" s="506">
        <v>4</v>
      </c>
      <c r="J24" s="506">
        <f>SUM(I24)*2</f>
        <v>8</v>
      </c>
      <c r="K24" s="527">
        <v>60</v>
      </c>
      <c r="L24" s="508">
        <f t="shared" si="0"/>
        <v>60</v>
      </c>
      <c r="M24" s="509">
        <v>22</v>
      </c>
      <c r="N24" s="710">
        <f t="shared" si="1"/>
        <v>22</v>
      </c>
      <c r="O24" s="509">
        <v>22</v>
      </c>
      <c r="P24" s="510">
        <f t="shared" si="2"/>
        <v>88</v>
      </c>
      <c r="Q24" s="509">
        <v>16</v>
      </c>
      <c r="R24" s="510">
        <f t="shared" si="3"/>
        <v>64</v>
      </c>
      <c r="S24" s="509"/>
      <c r="T24" s="510">
        <f t="shared" si="4"/>
        <v>0</v>
      </c>
      <c r="U24" s="509"/>
      <c r="V24" s="510">
        <f t="shared" si="5"/>
        <v>0</v>
      </c>
      <c r="W24" s="511">
        <f t="shared" si="6"/>
        <v>8</v>
      </c>
      <c r="X24" s="511">
        <f t="shared" si="30"/>
        <v>12</v>
      </c>
      <c r="Y24" s="509"/>
      <c r="Z24" s="510"/>
      <c r="AA24" s="509"/>
      <c r="AB24" s="754">
        <f t="shared" si="8"/>
        <v>0</v>
      </c>
      <c r="AC24" s="509"/>
      <c r="AD24" s="512">
        <f t="shared" si="9"/>
        <v>0</v>
      </c>
      <c r="AE24" s="509"/>
      <c r="AF24" s="510">
        <f t="shared" si="10"/>
        <v>0</v>
      </c>
      <c r="AG24" s="509"/>
      <c r="AH24" s="511">
        <f t="shared" si="11"/>
        <v>0</v>
      </c>
      <c r="AI24" s="509"/>
      <c r="AJ24" s="511">
        <f t="shared" si="12"/>
        <v>0</v>
      </c>
      <c r="AK24" s="509"/>
      <c r="AL24" s="510">
        <f>SUM(AK24*G24*2)</f>
        <v>0</v>
      </c>
      <c r="AM24" s="509"/>
      <c r="AN24" s="510">
        <f t="shared" si="14"/>
        <v>0</v>
      </c>
      <c r="AO24" s="509"/>
      <c r="AP24" s="754">
        <f t="shared" si="15"/>
        <v>0</v>
      </c>
      <c r="AQ24" s="509"/>
      <c r="AR24" s="511">
        <f>SUM(I24*AQ24*6)</f>
        <v>0</v>
      </c>
      <c r="AS24" s="514"/>
      <c r="AT24" s="511">
        <f t="shared" si="16"/>
        <v>0</v>
      </c>
      <c r="AU24" s="509"/>
      <c r="AV24" s="510">
        <f>SUM(I24*AU24*6)</f>
        <v>0</v>
      </c>
      <c r="AW24" s="509">
        <v>1</v>
      </c>
      <c r="AX24" s="511">
        <f>AW24*G24/3</f>
        <v>29</v>
      </c>
      <c r="AY24" s="509"/>
      <c r="AZ24" s="511">
        <f t="shared" si="19"/>
        <v>0</v>
      </c>
      <c r="BA24" s="509"/>
      <c r="BB24" s="511">
        <f t="shared" si="20"/>
        <v>0</v>
      </c>
      <c r="BC24" s="509"/>
      <c r="BD24" s="515">
        <f t="shared" si="32"/>
        <v>0</v>
      </c>
      <c r="BE24" s="511">
        <f t="shared" si="21"/>
        <v>223</v>
      </c>
      <c r="BF24" s="511">
        <f t="shared" si="22"/>
        <v>211</v>
      </c>
      <c r="BM24" s="240"/>
      <c r="BN24" s="240"/>
      <c r="BS24" s="341"/>
    </row>
    <row r="25" spans="1:71" s="507" customFormat="1" ht="12.75" customHeight="1" outlineLevel="1" x14ac:dyDescent="0.2">
      <c r="A25" s="507" t="s">
        <v>148</v>
      </c>
      <c r="B25" s="506" t="s">
        <v>183</v>
      </c>
      <c r="C25" s="506" t="s">
        <v>24</v>
      </c>
      <c r="D25" s="506" t="s">
        <v>323</v>
      </c>
      <c r="E25" s="506" t="s">
        <v>125</v>
      </c>
      <c r="F25" s="506">
        <v>7</v>
      </c>
      <c r="G25" s="506">
        <v>91</v>
      </c>
      <c r="H25" s="506">
        <v>1</v>
      </c>
      <c r="I25" s="506">
        <v>4</v>
      </c>
      <c r="J25" s="506">
        <f t="shared" ref="J25" si="36">SUM(I25)*2</f>
        <v>8</v>
      </c>
      <c r="K25" s="527">
        <v>50</v>
      </c>
      <c r="L25" s="508">
        <f t="shared" si="0"/>
        <v>50</v>
      </c>
      <c r="M25" s="509">
        <v>24</v>
      </c>
      <c r="N25" s="710">
        <f t="shared" si="1"/>
        <v>24</v>
      </c>
      <c r="O25" s="509">
        <v>10</v>
      </c>
      <c r="P25" s="510">
        <f t="shared" si="2"/>
        <v>40</v>
      </c>
      <c r="Q25" s="509">
        <v>16</v>
      </c>
      <c r="R25" s="510">
        <f t="shared" si="3"/>
        <v>64</v>
      </c>
      <c r="S25" s="509"/>
      <c r="T25" s="510">
        <f t="shared" si="4"/>
        <v>0</v>
      </c>
      <c r="U25" s="509"/>
      <c r="V25" s="510">
        <f t="shared" si="5"/>
        <v>0</v>
      </c>
      <c r="W25" s="511">
        <f t="shared" si="6"/>
        <v>8</v>
      </c>
      <c r="X25" s="511">
        <f>K25*I25*0.05</f>
        <v>10</v>
      </c>
      <c r="Y25" s="509"/>
      <c r="Z25" s="510"/>
      <c r="AA25" s="509"/>
      <c r="AB25" s="754">
        <f t="shared" ref="AB25" si="37">SUM(AA25)*3*G25/5</f>
        <v>0</v>
      </c>
      <c r="AC25" s="509"/>
      <c r="AD25" s="512">
        <f t="shared" si="9"/>
        <v>0</v>
      </c>
      <c r="AE25" s="509">
        <v>1</v>
      </c>
      <c r="AF25" s="510">
        <f t="shared" si="10"/>
        <v>273</v>
      </c>
      <c r="AG25" s="510"/>
      <c r="AH25" s="511">
        <f t="shared" si="11"/>
        <v>0</v>
      </c>
      <c r="AI25" s="509"/>
      <c r="AJ25" s="511">
        <f t="shared" si="12"/>
        <v>0</v>
      </c>
      <c r="AK25" s="509"/>
      <c r="AL25" s="513">
        <f t="shared" ref="AL25" si="38">SUM(AK25*G25*1)</f>
        <v>0</v>
      </c>
      <c r="AM25" s="509"/>
      <c r="AN25" s="510">
        <f t="shared" si="14"/>
        <v>0</v>
      </c>
      <c r="AO25" s="509"/>
      <c r="AP25" s="754">
        <f t="shared" si="15"/>
        <v>0</v>
      </c>
      <c r="AQ25" s="509"/>
      <c r="AR25" s="511">
        <f>SUM(I25*AQ25*6)</f>
        <v>0</v>
      </c>
      <c r="AS25" s="514"/>
      <c r="AT25" s="511">
        <f t="shared" si="16"/>
        <v>0</v>
      </c>
      <c r="AU25" s="509"/>
      <c r="AV25" s="510">
        <f t="shared" ref="AV25" si="39">SUM(I25*AU25*6)</f>
        <v>0</v>
      </c>
      <c r="AW25" s="509">
        <v>1</v>
      </c>
      <c r="AX25" s="511">
        <f>AW25*G25/3</f>
        <v>30.333333333333332</v>
      </c>
      <c r="AY25" s="510"/>
      <c r="AZ25" s="511">
        <f t="shared" si="19"/>
        <v>0</v>
      </c>
      <c r="BA25" s="509"/>
      <c r="BB25" s="511">
        <f t="shared" si="20"/>
        <v>0</v>
      </c>
      <c r="BC25" s="509"/>
      <c r="BD25" s="515">
        <f t="shared" si="32"/>
        <v>0</v>
      </c>
      <c r="BE25" s="511">
        <f t="shared" si="21"/>
        <v>449.33333333333331</v>
      </c>
      <c r="BF25" s="511">
        <f t="shared" si="22"/>
        <v>166.33333333333331</v>
      </c>
      <c r="BM25" s="515"/>
      <c r="BN25" s="515"/>
    </row>
    <row r="26" spans="1:71" s="238" customFormat="1" ht="12.75" customHeight="1" outlineLevel="1" x14ac:dyDescent="0.2">
      <c r="A26" s="507" t="s">
        <v>148</v>
      </c>
      <c r="B26" s="505" t="s">
        <v>183</v>
      </c>
      <c r="C26" s="505" t="s">
        <v>24</v>
      </c>
      <c r="D26" s="506" t="s">
        <v>323</v>
      </c>
      <c r="E26" s="506" t="s">
        <v>383</v>
      </c>
      <c r="F26" s="505">
        <v>7</v>
      </c>
      <c r="G26" s="506">
        <v>166</v>
      </c>
      <c r="H26" s="506">
        <v>2</v>
      </c>
      <c r="I26" s="506">
        <v>7</v>
      </c>
      <c r="J26" s="506">
        <f>SUM(I26)*2</f>
        <v>14</v>
      </c>
      <c r="K26" s="507">
        <v>50</v>
      </c>
      <c r="L26" s="508">
        <f t="shared" si="0"/>
        <v>50</v>
      </c>
      <c r="M26" s="509">
        <v>24</v>
      </c>
      <c r="N26" s="710">
        <f t="shared" si="1"/>
        <v>48</v>
      </c>
      <c r="O26" s="509">
        <v>10</v>
      </c>
      <c r="P26" s="510">
        <f t="shared" si="2"/>
        <v>70</v>
      </c>
      <c r="Q26" s="509">
        <v>16</v>
      </c>
      <c r="R26" s="510">
        <f t="shared" si="3"/>
        <v>112</v>
      </c>
      <c r="S26" s="509"/>
      <c r="T26" s="510">
        <f t="shared" si="4"/>
        <v>0</v>
      </c>
      <c r="U26" s="509"/>
      <c r="V26" s="510">
        <f t="shared" si="5"/>
        <v>0</v>
      </c>
      <c r="W26" s="511">
        <f t="shared" si="6"/>
        <v>14</v>
      </c>
      <c r="X26" s="511">
        <f>K26*I26*0.05</f>
        <v>17.5</v>
      </c>
      <c r="Y26" s="509"/>
      <c r="Z26" s="510"/>
      <c r="AA26" s="509"/>
      <c r="AB26" s="754">
        <f>SUM(AA26)*3*G26/5</f>
        <v>0</v>
      </c>
      <c r="AC26" s="509"/>
      <c r="AD26" s="512">
        <f t="shared" si="9"/>
        <v>0</v>
      </c>
      <c r="AE26" s="509">
        <v>1</v>
      </c>
      <c r="AF26" s="510">
        <f t="shared" si="10"/>
        <v>498</v>
      </c>
      <c r="AG26" s="509"/>
      <c r="AH26" s="511">
        <f t="shared" si="11"/>
        <v>0</v>
      </c>
      <c r="AI26" s="509"/>
      <c r="AJ26" s="511">
        <f t="shared" si="12"/>
        <v>0</v>
      </c>
      <c r="AK26" s="509"/>
      <c r="AL26" s="510">
        <f>SUM(AK26*G26*2)</f>
        <v>0</v>
      </c>
      <c r="AM26" s="509"/>
      <c r="AN26" s="510">
        <f t="shared" si="14"/>
        <v>0</v>
      </c>
      <c r="AO26" s="509"/>
      <c r="AP26" s="754">
        <f t="shared" si="15"/>
        <v>0</v>
      </c>
      <c r="AQ26" s="509"/>
      <c r="AR26" s="511">
        <f>AQ26*G26/3</f>
        <v>0</v>
      </c>
      <c r="AS26" s="514"/>
      <c r="AT26" s="511">
        <f t="shared" si="16"/>
        <v>0</v>
      </c>
      <c r="AU26" s="509"/>
      <c r="AV26" s="510">
        <f t="shared" ref="AV26:AV32" si="40">SUM(I26*AU26*6)</f>
        <v>0</v>
      </c>
      <c r="AW26" s="509">
        <v>1</v>
      </c>
      <c r="AX26" s="511">
        <f>AW26*G26/3</f>
        <v>55.333333333333336</v>
      </c>
      <c r="AY26" s="509"/>
      <c r="AZ26" s="511">
        <f t="shared" si="19"/>
        <v>0</v>
      </c>
      <c r="BA26" s="509"/>
      <c r="BB26" s="511">
        <f t="shared" si="20"/>
        <v>0</v>
      </c>
      <c r="BC26" s="509"/>
      <c r="BD26" s="515">
        <f t="shared" si="32"/>
        <v>0</v>
      </c>
      <c r="BE26" s="511">
        <f t="shared" si="21"/>
        <v>814.83333333333337</v>
      </c>
      <c r="BF26" s="511">
        <f t="shared" si="22"/>
        <v>299.33333333333337</v>
      </c>
      <c r="BM26" s="240"/>
      <c r="BN26" s="240"/>
      <c r="BS26" s="341"/>
    </row>
    <row r="27" spans="1:71" s="238" customFormat="1" ht="12.75" customHeight="1" outlineLevel="1" x14ac:dyDescent="0.2">
      <c r="A27" s="507" t="s">
        <v>148</v>
      </c>
      <c r="B27" s="505" t="s">
        <v>183</v>
      </c>
      <c r="C27" s="505" t="s">
        <v>24</v>
      </c>
      <c r="D27" s="506" t="s">
        <v>323</v>
      </c>
      <c r="E27" s="506" t="s">
        <v>260</v>
      </c>
      <c r="F27" s="505">
        <v>7</v>
      </c>
      <c r="G27" s="506">
        <v>25</v>
      </c>
      <c r="H27" s="506">
        <v>1</v>
      </c>
      <c r="I27" s="506">
        <v>1</v>
      </c>
      <c r="J27" s="506">
        <f>SUM(I27)*2</f>
        <v>2</v>
      </c>
      <c r="K27" s="507">
        <v>50</v>
      </c>
      <c r="L27" s="508">
        <f>SUM(M27+O27+Q27+S27+U27)</f>
        <v>50</v>
      </c>
      <c r="M27" s="509">
        <v>24</v>
      </c>
      <c r="N27" s="710">
        <f>SUM(M27)*H27</f>
        <v>24</v>
      </c>
      <c r="O27" s="509">
        <v>10</v>
      </c>
      <c r="P27" s="510">
        <f>O27*I27</f>
        <v>10</v>
      </c>
      <c r="Q27" s="509">
        <v>16</v>
      </c>
      <c r="R27" s="510">
        <f>SUM(Q27)*I27</f>
        <v>16</v>
      </c>
      <c r="S27" s="509"/>
      <c r="T27" s="510">
        <f>SUM(S27)*J27</f>
        <v>0</v>
      </c>
      <c r="U27" s="509"/>
      <c r="V27" s="510">
        <f>SUM(U27)*I27*5</f>
        <v>0</v>
      </c>
      <c r="W27" s="511">
        <f>SUM(I27*AW27*2+J27*AY27*2)</f>
        <v>2</v>
      </c>
      <c r="X27" s="511">
        <f>K27*I27*0.05</f>
        <v>2.5</v>
      </c>
      <c r="Y27" s="509"/>
      <c r="Z27" s="510"/>
      <c r="AA27" s="509"/>
      <c r="AB27" s="754">
        <f>SUM(AA27)*3*G27/5</f>
        <v>0</v>
      </c>
      <c r="AC27" s="509"/>
      <c r="AD27" s="512">
        <f>SUM(AC27*G27*(30+4))</f>
        <v>0</v>
      </c>
      <c r="AE27" s="509">
        <v>1</v>
      </c>
      <c r="AF27" s="510">
        <f>SUM(AE27*G27*3)</f>
        <v>75</v>
      </c>
      <c r="AG27" s="509"/>
      <c r="AH27" s="511">
        <f>SUM(AG27*G27/3)</f>
        <v>0</v>
      </c>
      <c r="AI27" s="509"/>
      <c r="AJ27" s="511">
        <f>SUM(AI27*G27*2/3)</f>
        <v>0</v>
      </c>
      <c r="AK27" s="509"/>
      <c r="AL27" s="510">
        <f>SUM(AK27*G27*2)</f>
        <v>0</v>
      </c>
      <c r="AM27" s="509"/>
      <c r="AN27" s="510">
        <f>SUM(AM27*I27*2)</f>
        <v>0</v>
      </c>
      <c r="AO27" s="509"/>
      <c r="AP27" s="754">
        <f>SUM(AO27*G27*2)</f>
        <v>0</v>
      </c>
      <c r="AQ27" s="509"/>
      <c r="AR27" s="511">
        <f>AQ27*G27/3</f>
        <v>0</v>
      </c>
      <c r="AS27" s="514"/>
      <c r="AT27" s="511">
        <f>AS27*G27/3</f>
        <v>0</v>
      </c>
      <c r="AU27" s="509"/>
      <c r="AV27" s="510">
        <f t="shared" si="40"/>
        <v>0</v>
      </c>
      <c r="AW27" s="509">
        <v>1</v>
      </c>
      <c r="AX27" s="511">
        <f>AW27*G27/3</f>
        <v>8.3333333333333339</v>
      </c>
      <c r="AY27" s="509"/>
      <c r="AZ27" s="511">
        <f>SUM(AY27*J27*5*6)</f>
        <v>0</v>
      </c>
      <c r="BA27" s="509"/>
      <c r="BB27" s="511">
        <f>SUM(BA27*J27*4*6)</f>
        <v>0</v>
      </c>
      <c r="BC27" s="509"/>
      <c r="BD27" s="515">
        <f>SUM(BC27*50)</f>
        <v>0</v>
      </c>
      <c r="BE27" s="511">
        <f>N27+P27+R27+T27+V27+W27+X27+Z27+AB27+AD27+AF27+AH27+AJ27+AL27+AN27+AP27+AR27+AT27+AV27+AX27+AZ27+BB27+BD27</f>
        <v>137.83333333333334</v>
      </c>
      <c r="BF27" s="511">
        <f>BB27+AZ27+AX27+AV27+AR27+AP27+W27+V27+T27+R27+P27+N27</f>
        <v>60.333333333333336</v>
      </c>
      <c r="BM27" s="240"/>
      <c r="BN27" s="240"/>
      <c r="BS27" s="341"/>
    </row>
    <row r="28" spans="1:71" s="238" customFormat="1" ht="12.75" customHeight="1" outlineLevel="1" x14ac:dyDescent="0.2">
      <c r="A28" s="507" t="s">
        <v>148</v>
      </c>
      <c r="B28" s="532" t="s">
        <v>183</v>
      </c>
      <c r="C28" s="528" t="s">
        <v>24</v>
      </c>
      <c r="D28" s="528" t="s">
        <v>87</v>
      </c>
      <c r="E28" s="532" t="s">
        <v>447</v>
      </c>
      <c r="F28" s="528">
        <v>7</v>
      </c>
      <c r="G28" s="506">
        <v>7</v>
      </c>
      <c r="H28" s="506">
        <v>1</v>
      </c>
      <c r="I28" s="506">
        <v>1</v>
      </c>
      <c r="J28" s="506">
        <v>1</v>
      </c>
      <c r="K28" s="507">
        <v>50</v>
      </c>
      <c r="L28" s="508">
        <f t="shared" ref="L28:L38" si="41">SUM(M28+O28+Q28+S28+U28)</f>
        <v>50</v>
      </c>
      <c r="M28" s="509">
        <v>24</v>
      </c>
      <c r="N28" s="710">
        <f>SUM(M28)*H28</f>
        <v>24</v>
      </c>
      <c r="O28" s="509">
        <v>10</v>
      </c>
      <c r="P28" s="510">
        <f t="shared" ref="P28:P38" si="42">O28*I28</f>
        <v>10</v>
      </c>
      <c r="Q28" s="509">
        <v>16</v>
      </c>
      <c r="R28" s="510">
        <f>SUM(Q28)*I28</f>
        <v>16</v>
      </c>
      <c r="S28" s="509"/>
      <c r="T28" s="510">
        <f>SUM(S28)*J28</f>
        <v>0</v>
      </c>
      <c r="U28" s="509"/>
      <c r="V28" s="510">
        <f>SUM(U28)*I28*5</f>
        <v>0</v>
      </c>
      <c r="W28" s="511">
        <f>SUM(I28*AW28*2+J28*AY28*2)</f>
        <v>2</v>
      </c>
      <c r="X28" s="535">
        <f t="shared" ref="X28" si="43">SUM(K28*5/100*I28)</f>
        <v>2.5</v>
      </c>
      <c r="Y28" s="509"/>
      <c r="Z28" s="510"/>
      <c r="AA28" s="509"/>
      <c r="AB28" s="754">
        <f t="shared" ref="AB28:AB33" si="44">SUM(AA28)*3*G28/5</f>
        <v>0</v>
      </c>
      <c r="AC28" s="509"/>
      <c r="AD28" s="512">
        <f>SUM(AC28*G28*(30+4))</f>
        <v>0</v>
      </c>
      <c r="AE28" s="509">
        <v>1</v>
      </c>
      <c r="AF28" s="510">
        <f>SUM(AE28*G28*3)</f>
        <v>21</v>
      </c>
      <c r="AG28" s="509"/>
      <c r="AH28" s="511">
        <f>SUM(AG28*G28/3)</f>
        <v>0</v>
      </c>
      <c r="AI28" s="509"/>
      <c r="AJ28" s="511">
        <f>SUM(AI28*G28*2/3)</f>
        <v>0</v>
      </c>
      <c r="AK28" s="509"/>
      <c r="AL28" s="510">
        <f>SUM(AK28*G28*2)</f>
        <v>0</v>
      </c>
      <c r="AM28" s="509"/>
      <c r="AN28" s="510">
        <f>SUM(AM28*I28*2)</f>
        <v>0</v>
      </c>
      <c r="AO28" s="509"/>
      <c r="AP28" s="754">
        <f>SUM(AO28*G28*2)</f>
        <v>0</v>
      </c>
      <c r="AQ28" s="509"/>
      <c r="AR28" s="511">
        <f>AQ28*G28/3</f>
        <v>0</v>
      </c>
      <c r="AS28" s="514"/>
      <c r="AT28" s="511">
        <f t="shared" ref="AT28:AT38" si="45">AS28*G28/3</f>
        <v>0</v>
      </c>
      <c r="AU28" s="509"/>
      <c r="AV28" s="510">
        <f t="shared" si="40"/>
        <v>0</v>
      </c>
      <c r="AW28" s="509">
        <v>1</v>
      </c>
      <c r="AX28" s="511">
        <f>G28/3*AW28</f>
        <v>2.3333333333333335</v>
      </c>
      <c r="AY28" s="509"/>
      <c r="AZ28" s="511">
        <f>SUM(AY28*J28*5*6)</f>
        <v>0</v>
      </c>
      <c r="BA28" s="509"/>
      <c r="BB28" s="511">
        <f>SUM(BA28*J28*4*6)</f>
        <v>0</v>
      </c>
      <c r="BC28" s="509"/>
      <c r="BD28" s="515">
        <f>SUM(BC28*50)</f>
        <v>0</v>
      </c>
      <c r="BE28" s="511">
        <f t="shared" ref="BE28:BE38" si="46">N28+P28+R28+T28+V28+W28+X28+Z28+AB28+AD28+AF28+AH28+AJ28+AL28+AN28+AP28+AR28+AT28+AV28+AX28+AZ28+BB28+BD28</f>
        <v>77.833333333333329</v>
      </c>
      <c r="BF28" s="511">
        <f t="shared" ref="BF28:BF38" si="47">BB28+AZ28+AX28+AV28+AR28+AP28+W28+V28+T28+R28+P28+N28</f>
        <v>54.333333333333336</v>
      </c>
      <c r="BM28" s="240"/>
      <c r="BN28" s="240"/>
      <c r="BS28" s="341"/>
    </row>
    <row r="29" spans="1:71" s="238" customFormat="1" ht="12.75" customHeight="1" outlineLevel="1" x14ac:dyDescent="0.2">
      <c r="A29" s="507" t="s">
        <v>148</v>
      </c>
      <c r="B29" s="506" t="s">
        <v>185</v>
      </c>
      <c r="C29" s="505" t="s">
        <v>101</v>
      </c>
      <c r="D29" s="506" t="s">
        <v>233</v>
      </c>
      <c r="E29" s="506" t="s">
        <v>221</v>
      </c>
      <c r="F29" s="505">
        <v>7</v>
      </c>
      <c r="G29" s="506">
        <v>221</v>
      </c>
      <c r="H29" s="506">
        <v>1</v>
      </c>
      <c r="I29" s="506">
        <v>9</v>
      </c>
      <c r="J29" s="506">
        <f>I29*2</f>
        <v>18</v>
      </c>
      <c r="K29" s="507">
        <v>22</v>
      </c>
      <c r="L29" s="508">
        <f t="shared" si="41"/>
        <v>22</v>
      </c>
      <c r="M29" s="509">
        <v>10</v>
      </c>
      <c r="N29" s="710">
        <f>SUM(M29)*H29</f>
        <v>10</v>
      </c>
      <c r="O29" s="509">
        <v>12</v>
      </c>
      <c r="P29" s="510">
        <f t="shared" si="42"/>
        <v>108</v>
      </c>
      <c r="Q29" s="509"/>
      <c r="R29" s="510">
        <f>SUM(Q29)*I29</f>
        <v>0</v>
      </c>
      <c r="S29" s="509"/>
      <c r="T29" s="510">
        <f>SUM(S29)*J29</f>
        <v>0</v>
      </c>
      <c r="U29" s="509"/>
      <c r="V29" s="510">
        <f>SUM(U29)*I29*5</f>
        <v>0</v>
      </c>
      <c r="W29" s="511">
        <v>0</v>
      </c>
      <c r="X29" s="535">
        <f t="shared" ref="X29:X38" si="48">SUM(K29*15/100*I29)</f>
        <v>29.7</v>
      </c>
      <c r="Y29" s="509"/>
      <c r="Z29" s="510"/>
      <c r="AA29" s="509"/>
      <c r="AB29" s="754">
        <f t="shared" si="44"/>
        <v>0</v>
      </c>
      <c r="AC29" s="509"/>
      <c r="AD29" s="512">
        <f>SUM(AC29*G29*(30+4))</f>
        <v>0</v>
      </c>
      <c r="AE29" s="509"/>
      <c r="AF29" s="510">
        <f>SUM(AE29*G29*3)</f>
        <v>0</v>
      </c>
      <c r="AG29" s="509"/>
      <c r="AH29" s="511">
        <f>SUM(AG29*G29/3)</f>
        <v>0</v>
      </c>
      <c r="AI29" s="509"/>
      <c r="AJ29" s="511">
        <f>SUM(AI29*G29*2/3)</f>
        <v>0</v>
      </c>
      <c r="AK29" s="509"/>
      <c r="AL29" s="513">
        <f t="shared" ref="AL29:AL34" si="49">SUM(AK29*G29*1)</f>
        <v>0</v>
      </c>
      <c r="AM29" s="509"/>
      <c r="AN29" s="510">
        <f>SUM(AM29*I29*2)</f>
        <v>0</v>
      </c>
      <c r="AO29" s="509"/>
      <c r="AP29" s="754">
        <f>SUM(AO29*G29*2)</f>
        <v>0</v>
      </c>
      <c r="AQ29" s="509"/>
      <c r="AR29" s="511">
        <f>AQ29*G29/3</f>
        <v>0</v>
      </c>
      <c r="AS29" s="514"/>
      <c r="AT29" s="511">
        <f t="shared" si="45"/>
        <v>0</v>
      </c>
      <c r="AU29" s="509"/>
      <c r="AV29" s="510">
        <f t="shared" si="40"/>
        <v>0</v>
      </c>
      <c r="AW29" s="509">
        <v>1</v>
      </c>
      <c r="AX29" s="511">
        <f>AW29*I29*8</f>
        <v>72</v>
      </c>
      <c r="AY29" s="509"/>
      <c r="AZ29" s="511">
        <f>SUM(AY29*J29*5*6)</f>
        <v>0</v>
      </c>
      <c r="BA29" s="509"/>
      <c r="BB29" s="511">
        <f>SUM(BA29*J29*4*6)</f>
        <v>0</v>
      </c>
      <c r="BC29" s="509"/>
      <c r="BD29" s="515">
        <f>SUM(BC29*50)</f>
        <v>0</v>
      </c>
      <c r="BE29" s="511">
        <f t="shared" si="46"/>
        <v>219.7</v>
      </c>
      <c r="BF29" s="511">
        <f t="shared" si="47"/>
        <v>190</v>
      </c>
      <c r="BM29" s="240"/>
      <c r="BN29" s="240"/>
      <c r="BS29" s="341"/>
    </row>
    <row r="30" spans="1:71" s="238" customFormat="1" ht="12.75" customHeight="1" outlineLevel="1" x14ac:dyDescent="0.2">
      <c r="A30" s="507" t="s">
        <v>148</v>
      </c>
      <c r="B30" s="506" t="s">
        <v>185</v>
      </c>
      <c r="C30" s="505" t="s">
        <v>101</v>
      </c>
      <c r="D30" s="506" t="s">
        <v>233</v>
      </c>
      <c r="E30" s="506" t="s">
        <v>217</v>
      </c>
      <c r="F30" s="506" t="s">
        <v>213</v>
      </c>
      <c r="G30" s="506">
        <v>31</v>
      </c>
      <c r="H30" s="506">
        <v>1</v>
      </c>
      <c r="I30" s="506">
        <v>2</v>
      </c>
      <c r="J30" s="506">
        <f t="shared" ref="J30:J34" si="50">SUM(I30)*2</f>
        <v>4</v>
      </c>
      <c r="K30" s="507">
        <v>8</v>
      </c>
      <c r="L30" s="508">
        <f t="shared" si="41"/>
        <v>8</v>
      </c>
      <c r="M30" s="510">
        <v>8</v>
      </c>
      <c r="N30" s="710">
        <f>SUM(M30)*H30</f>
        <v>8</v>
      </c>
      <c r="O30" s="509"/>
      <c r="P30" s="510">
        <f t="shared" si="42"/>
        <v>0</v>
      </c>
      <c r="Q30" s="509"/>
      <c r="R30" s="510">
        <f>SUM(Q30)*I30</f>
        <v>0</v>
      </c>
      <c r="S30" s="509"/>
      <c r="T30" s="510">
        <f>SUM(S30)*J30</f>
        <v>0</v>
      </c>
      <c r="U30" s="509"/>
      <c r="V30" s="510">
        <f>SUM(U30)*I30*5</f>
        <v>0</v>
      </c>
      <c r="W30" s="511">
        <f>SUM(I30*AW30*2+J30*AY30*2)</f>
        <v>0</v>
      </c>
      <c r="X30" s="535">
        <f t="shared" si="48"/>
        <v>2.4</v>
      </c>
      <c r="Y30" s="509"/>
      <c r="Z30" s="510"/>
      <c r="AA30" s="509"/>
      <c r="AB30" s="754">
        <f t="shared" si="44"/>
        <v>0</v>
      </c>
      <c r="AC30" s="509"/>
      <c r="AD30" s="512">
        <f>SUM(AC30*G30*(30+4))</f>
        <v>0</v>
      </c>
      <c r="AE30" s="509"/>
      <c r="AF30" s="510">
        <f>SUM(AE30*G30*3)</f>
        <v>0</v>
      </c>
      <c r="AG30" s="509"/>
      <c r="AH30" s="511">
        <f>SUM(AG30*G30/3)</f>
        <v>0</v>
      </c>
      <c r="AI30" s="509"/>
      <c r="AJ30" s="511">
        <f>SUM(AI30*G30*2/3)</f>
        <v>0</v>
      </c>
      <c r="AK30" s="509"/>
      <c r="AL30" s="513">
        <f t="shared" si="49"/>
        <v>0</v>
      </c>
      <c r="AM30" s="509"/>
      <c r="AN30" s="510">
        <f>SUM(AM30*I30*2)</f>
        <v>0</v>
      </c>
      <c r="AO30" s="509"/>
      <c r="AP30" s="754">
        <f>SUM(AO30*G30*2)</f>
        <v>0</v>
      </c>
      <c r="AQ30" s="509"/>
      <c r="AR30" s="511">
        <f>SUM(I30*AQ30*8)</f>
        <v>0</v>
      </c>
      <c r="AS30" s="514"/>
      <c r="AT30" s="511">
        <f t="shared" si="45"/>
        <v>0</v>
      </c>
      <c r="AU30" s="509"/>
      <c r="AV30" s="510">
        <f t="shared" si="40"/>
        <v>0</v>
      </c>
      <c r="AW30" s="509"/>
      <c r="AX30" s="511">
        <f>SUM(I30*AW30*8)</f>
        <v>0</v>
      </c>
      <c r="AY30" s="509"/>
      <c r="AZ30" s="511">
        <f>SUM(AY30*J30*5*6)</f>
        <v>0</v>
      </c>
      <c r="BA30" s="509"/>
      <c r="BB30" s="511">
        <f>SUM(BA30*J30*4*6)</f>
        <v>0</v>
      </c>
      <c r="BC30" s="509"/>
      <c r="BD30" s="515">
        <f>SUM(BC30*50)</f>
        <v>0</v>
      </c>
      <c r="BE30" s="511">
        <f t="shared" si="46"/>
        <v>10.4</v>
      </c>
      <c r="BF30" s="511">
        <f t="shared" si="47"/>
        <v>8</v>
      </c>
      <c r="BM30" s="240"/>
      <c r="BN30" s="240"/>
      <c r="BS30" s="341"/>
    </row>
    <row r="31" spans="1:71" s="477" customFormat="1" ht="12.75" customHeight="1" outlineLevel="1" x14ac:dyDescent="0.2">
      <c r="A31" s="507" t="s">
        <v>148</v>
      </c>
      <c r="B31" s="506" t="s">
        <v>185</v>
      </c>
      <c r="C31" s="505" t="s">
        <v>101</v>
      </c>
      <c r="D31" s="506" t="s">
        <v>233</v>
      </c>
      <c r="E31" s="506" t="s">
        <v>217</v>
      </c>
      <c r="F31" s="506">
        <v>5</v>
      </c>
      <c r="G31" s="506">
        <v>31</v>
      </c>
      <c r="H31" s="506">
        <v>1</v>
      </c>
      <c r="I31" s="506">
        <v>2</v>
      </c>
      <c r="J31" s="506">
        <f t="shared" si="50"/>
        <v>4</v>
      </c>
      <c r="K31" s="507">
        <v>12</v>
      </c>
      <c r="L31" s="508">
        <f t="shared" si="41"/>
        <v>12</v>
      </c>
      <c r="M31" s="509">
        <v>6</v>
      </c>
      <c r="N31" s="710">
        <f>SUM(M31)*H31</f>
        <v>6</v>
      </c>
      <c r="O31" s="509">
        <v>6</v>
      </c>
      <c r="P31" s="510">
        <f t="shared" si="42"/>
        <v>12</v>
      </c>
      <c r="Q31" s="509"/>
      <c r="R31" s="510">
        <f t="shared" ref="R31" si="51">SUM(Q31)*I31</f>
        <v>0</v>
      </c>
      <c r="S31" s="509"/>
      <c r="T31" s="510">
        <f t="shared" ref="T31" si="52">SUM(S31)*J31</f>
        <v>0</v>
      </c>
      <c r="U31" s="509"/>
      <c r="V31" s="510">
        <f t="shared" ref="V31:V38" si="53">SUM(U31)*I31*5</f>
        <v>0</v>
      </c>
      <c r="W31" s="511">
        <f>SUM(I31*AW31*2+J31*AY31*2)</f>
        <v>0</v>
      </c>
      <c r="X31" s="535">
        <f t="shared" ref="X31" si="54">SUM(K31*15/100*I31)</f>
        <v>3.6</v>
      </c>
      <c r="Y31" s="509"/>
      <c r="Z31" s="510"/>
      <c r="AA31" s="509"/>
      <c r="AB31" s="754">
        <f t="shared" si="44"/>
        <v>0</v>
      </c>
      <c r="AC31" s="509"/>
      <c r="AD31" s="512">
        <f t="shared" ref="AD31" si="55">SUM(AC31*G31*(30+4))</f>
        <v>0</v>
      </c>
      <c r="AE31" s="509"/>
      <c r="AF31" s="510">
        <f t="shared" ref="AF31:AF38" si="56">SUM(AE31*G31*3)</f>
        <v>0</v>
      </c>
      <c r="AG31" s="509"/>
      <c r="AH31" s="511">
        <f t="shared" ref="AH31:AH38" si="57">SUM(AG31*G31/3)</f>
        <v>0</v>
      </c>
      <c r="AI31" s="509"/>
      <c r="AJ31" s="511">
        <f t="shared" ref="AJ31" si="58">SUM(AI31*G31*2/3)</f>
        <v>0</v>
      </c>
      <c r="AK31" s="509">
        <v>1</v>
      </c>
      <c r="AL31" s="513">
        <f>SUM(AK31*G31*2)</f>
        <v>62</v>
      </c>
      <c r="AM31" s="509"/>
      <c r="AN31" s="510">
        <f t="shared" ref="AN31:AN38" si="59">SUM(AM31*I31*2)</f>
        <v>0</v>
      </c>
      <c r="AO31" s="509"/>
      <c r="AP31" s="754">
        <f t="shared" ref="AP31:AP38" si="60">SUM(AO31*G31*2)</f>
        <v>0</v>
      </c>
      <c r="AQ31" s="509">
        <v>1</v>
      </c>
      <c r="AR31" s="511">
        <f>SUM(I31*AQ31*6)</f>
        <v>12</v>
      </c>
      <c r="AS31" s="514"/>
      <c r="AT31" s="511">
        <f t="shared" si="45"/>
        <v>0</v>
      </c>
      <c r="AU31" s="509"/>
      <c r="AV31" s="510">
        <f t="shared" si="40"/>
        <v>0</v>
      </c>
      <c r="AW31" s="509"/>
      <c r="AX31" s="511">
        <f>SUM(I31*AW31*8)</f>
        <v>0</v>
      </c>
      <c r="AY31" s="509"/>
      <c r="AZ31" s="511">
        <f t="shared" ref="AZ31:AZ38" si="61">SUM(AY31*J31*5*6)</f>
        <v>0</v>
      </c>
      <c r="BA31" s="509"/>
      <c r="BB31" s="511">
        <f t="shared" ref="BB31:BB38" si="62">SUM(BA31*J31*4*6)</f>
        <v>0</v>
      </c>
      <c r="BC31" s="509"/>
      <c r="BD31" s="515">
        <f t="shared" ref="BD31:BD38" si="63">SUM(BC31*50)</f>
        <v>0</v>
      </c>
      <c r="BE31" s="511">
        <f t="shared" si="46"/>
        <v>95.6</v>
      </c>
      <c r="BF31" s="511">
        <f t="shared" si="47"/>
        <v>30</v>
      </c>
      <c r="BM31" s="486"/>
      <c r="BN31" s="486"/>
      <c r="BS31" s="482"/>
    </row>
    <row r="32" spans="1:71" s="241" customFormat="1" ht="12.75" customHeight="1" outlineLevel="1" x14ac:dyDescent="0.2">
      <c r="A32" s="507" t="s">
        <v>148</v>
      </c>
      <c r="B32" s="532" t="s">
        <v>182</v>
      </c>
      <c r="C32" s="528" t="s">
        <v>101</v>
      </c>
      <c r="D32" s="532" t="s">
        <v>233</v>
      </c>
      <c r="E32" s="506" t="s">
        <v>493</v>
      </c>
      <c r="F32" s="528">
        <v>5</v>
      </c>
      <c r="G32" s="506">
        <v>187</v>
      </c>
      <c r="H32" s="506">
        <v>1</v>
      </c>
      <c r="I32" s="506">
        <v>8</v>
      </c>
      <c r="J32" s="506">
        <f>I32*2</f>
        <v>16</v>
      </c>
      <c r="K32" s="507">
        <v>18</v>
      </c>
      <c r="L32" s="508">
        <f t="shared" si="41"/>
        <v>18</v>
      </c>
      <c r="M32" s="509">
        <v>6</v>
      </c>
      <c r="N32" s="710">
        <f t="shared" ref="N32:N38" si="64">SUM(M32)*H32</f>
        <v>6</v>
      </c>
      <c r="O32" s="509">
        <v>6</v>
      </c>
      <c r="P32" s="510">
        <f t="shared" si="42"/>
        <v>48</v>
      </c>
      <c r="Q32" s="509">
        <v>6</v>
      </c>
      <c r="R32" s="510">
        <f t="shared" ref="R32:R38" si="65">SUM(Q32)*I32</f>
        <v>48</v>
      </c>
      <c r="S32" s="509"/>
      <c r="T32" s="510">
        <f t="shared" ref="T32:T38" si="66">SUM(S32)*J32</f>
        <v>0</v>
      </c>
      <c r="U32" s="509"/>
      <c r="V32" s="510">
        <f t="shared" si="53"/>
        <v>0</v>
      </c>
      <c r="W32" s="511">
        <f>SUM(I32*AW32*2+J32*AY32*2)</f>
        <v>0</v>
      </c>
      <c r="X32" s="535">
        <f t="shared" si="48"/>
        <v>21.6</v>
      </c>
      <c r="Y32" s="509"/>
      <c r="Z32" s="510"/>
      <c r="AA32" s="509"/>
      <c r="AB32" s="754">
        <f t="shared" si="44"/>
        <v>0</v>
      </c>
      <c r="AC32" s="509"/>
      <c r="AD32" s="512">
        <f t="shared" ref="AD32:AD38" si="67">SUM(AC32*G32*(30+4))</f>
        <v>0</v>
      </c>
      <c r="AE32" s="509"/>
      <c r="AF32" s="510">
        <f t="shared" si="56"/>
        <v>0</v>
      </c>
      <c r="AG32" s="509"/>
      <c r="AH32" s="511">
        <f t="shared" si="57"/>
        <v>0</v>
      </c>
      <c r="AI32" s="509"/>
      <c r="AJ32" s="511">
        <f t="shared" ref="AJ32:AJ38" si="68">SUM(AI32*G32*2/3)</f>
        <v>0</v>
      </c>
      <c r="AK32" s="509">
        <v>1</v>
      </c>
      <c r="AL32" s="513">
        <f>SUM(AK32*G32*2)</f>
        <v>374</v>
      </c>
      <c r="AM32" s="509"/>
      <c r="AN32" s="510">
        <f t="shared" si="59"/>
        <v>0</v>
      </c>
      <c r="AO32" s="509"/>
      <c r="AP32" s="754">
        <f t="shared" si="60"/>
        <v>0</v>
      </c>
      <c r="AQ32" s="509">
        <v>1</v>
      </c>
      <c r="AR32" s="511">
        <f>SUM(I32*AQ32*6)</f>
        <v>48</v>
      </c>
      <c r="AS32" s="514"/>
      <c r="AT32" s="511">
        <f t="shared" si="45"/>
        <v>0</v>
      </c>
      <c r="AU32" s="509"/>
      <c r="AV32" s="510">
        <f t="shared" si="40"/>
        <v>0</v>
      </c>
      <c r="AW32" s="509"/>
      <c r="AX32" s="511">
        <f>SUM(I32*AW32*8)</f>
        <v>0</v>
      </c>
      <c r="AY32" s="509"/>
      <c r="AZ32" s="511">
        <f t="shared" si="61"/>
        <v>0</v>
      </c>
      <c r="BA32" s="509"/>
      <c r="BB32" s="511">
        <f t="shared" si="62"/>
        <v>0</v>
      </c>
      <c r="BC32" s="509"/>
      <c r="BD32" s="515">
        <f t="shared" si="63"/>
        <v>0</v>
      </c>
      <c r="BE32" s="511">
        <f t="shared" si="46"/>
        <v>545.6</v>
      </c>
      <c r="BF32" s="511">
        <f t="shared" si="47"/>
        <v>150</v>
      </c>
      <c r="BM32" s="244"/>
      <c r="BN32" s="244"/>
      <c r="BS32" s="242"/>
    </row>
    <row r="33" spans="1:71" s="241" customFormat="1" ht="12.75" customHeight="1" outlineLevel="1" x14ac:dyDescent="0.2">
      <c r="A33" s="507" t="s">
        <v>148</v>
      </c>
      <c r="B33" s="532" t="s">
        <v>182</v>
      </c>
      <c r="C33" s="528" t="s">
        <v>101</v>
      </c>
      <c r="D33" s="532" t="s">
        <v>233</v>
      </c>
      <c r="E33" s="506" t="s">
        <v>493</v>
      </c>
      <c r="F33" s="506" t="s">
        <v>213</v>
      </c>
      <c r="G33" s="506">
        <v>187</v>
      </c>
      <c r="H33" s="506">
        <v>1</v>
      </c>
      <c r="I33" s="506">
        <v>8</v>
      </c>
      <c r="J33" s="506">
        <f>I33*2</f>
        <v>16</v>
      </c>
      <c r="K33" s="507">
        <v>6</v>
      </c>
      <c r="L33" s="508">
        <f t="shared" si="41"/>
        <v>6</v>
      </c>
      <c r="M33" s="510">
        <v>6</v>
      </c>
      <c r="N33" s="710">
        <f t="shared" si="64"/>
        <v>6</v>
      </c>
      <c r="O33" s="509"/>
      <c r="P33" s="510">
        <f t="shared" si="42"/>
        <v>0</v>
      </c>
      <c r="Q33" s="509"/>
      <c r="R33" s="510">
        <f>SUM(Q33)*I33</f>
        <v>0</v>
      </c>
      <c r="S33" s="509"/>
      <c r="T33" s="510">
        <f>SUM(S33)*J33</f>
        <v>0</v>
      </c>
      <c r="U33" s="509"/>
      <c r="V33" s="510">
        <f>SUM(U33)*I33*5</f>
        <v>0</v>
      </c>
      <c r="W33" s="511">
        <f>SUM(I33*AW33*2+J33*AY33*2)</f>
        <v>0</v>
      </c>
      <c r="X33" s="535">
        <f t="shared" ref="X33" si="69">SUM(K33*15/100*I33)</f>
        <v>7.2</v>
      </c>
      <c r="Y33" s="509"/>
      <c r="Z33" s="510"/>
      <c r="AA33" s="509"/>
      <c r="AB33" s="754">
        <f t="shared" si="44"/>
        <v>0</v>
      </c>
      <c r="AC33" s="509"/>
      <c r="AD33" s="512">
        <f>SUM(AC33*G33*(30+4))</f>
        <v>0</v>
      </c>
      <c r="AE33" s="509"/>
      <c r="AF33" s="510">
        <f>SUM(AE33*G33*3)</f>
        <v>0</v>
      </c>
      <c r="AG33" s="509"/>
      <c r="AH33" s="511">
        <f>SUM(AG33*G33/3)</f>
        <v>0</v>
      </c>
      <c r="AI33" s="509"/>
      <c r="AJ33" s="511">
        <f>SUM(AI33*G33*2/3)</f>
        <v>0</v>
      </c>
      <c r="AK33" s="509"/>
      <c r="AL33" s="513">
        <f t="shared" ref="AL33" si="70">SUM(AK33*G33*1)</f>
        <v>0</v>
      </c>
      <c r="AM33" s="509"/>
      <c r="AN33" s="510">
        <f>SUM(AM33*I33*2)</f>
        <v>0</v>
      </c>
      <c r="AO33" s="509"/>
      <c r="AP33" s="754">
        <f>SUM(AO33*G33*2)</f>
        <v>0</v>
      </c>
      <c r="AQ33" s="509"/>
      <c r="AR33" s="511">
        <f>SUM(I33*AQ33*8)</f>
        <v>0</v>
      </c>
      <c r="AS33" s="514"/>
      <c r="AT33" s="511">
        <f t="shared" si="45"/>
        <v>0</v>
      </c>
      <c r="AU33" s="509"/>
      <c r="AV33" s="510">
        <f t="shared" ref="AV33" si="71">SUM(I33*AU33*6)</f>
        <v>0</v>
      </c>
      <c r="AW33" s="509"/>
      <c r="AX33" s="511">
        <f>SUM(I33*AW33*8)</f>
        <v>0</v>
      </c>
      <c r="AY33" s="509"/>
      <c r="AZ33" s="511">
        <f>SUM(AY33*J33*5*6)</f>
        <v>0</v>
      </c>
      <c r="BA33" s="509"/>
      <c r="BB33" s="511">
        <f>SUM(BA33*J33*4*6)</f>
        <v>0</v>
      </c>
      <c r="BC33" s="509"/>
      <c r="BD33" s="515">
        <f>SUM(BC33*50)</f>
        <v>0</v>
      </c>
      <c r="BE33" s="511">
        <f t="shared" si="46"/>
        <v>13.2</v>
      </c>
      <c r="BF33" s="511">
        <f t="shared" si="47"/>
        <v>6</v>
      </c>
      <c r="BM33" s="244"/>
      <c r="BN33" s="244"/>
      <c r="BS33" s="242"/>
    </row>
    <row r="34" spans="1:71" s="487" customFormat="1" ht="12.75" customHeight="1" outlineLevel="1" x14ac:dyDescent="0.2">
      <c r="A34" s="507" t="s">
        <v>148</v>
      </c>
      <c r="B34" s="506" t="s">
        <v>183</v>
      </c>
      <c r="C34" s="505" t="s">
        <v>51</v>
      </c>
      <c r="D34" s="506" t="s">
        <v>233</v>
      </c>
      <c r="E34" s="506" t="s">
        <v>179</v>
      </c>
      <c r="F34" s="505">
        <v>9</v>
      </c>
      <c r="G34" s="506">
        <f>21+21</f>
        <v>42</v>
      </c>
      <c r="H34" s="506">
        <v>1</v>
      </c>
      <c r="I34" s="506">
        <v>2</v>
      </c>
      <c r="J34" s="506">
        <f t="shared" si="50"/>
        <v>4</v>
      </c>
      <c r="K34" s="527">
        <v>54</v>
      </c>
      <c r="L34" s="508">
        <f t="shared" si="41"/>
        <v>54</v>
      </c>
      <c r="M34" s="509">
        <v>18</v>
      </c>
      <c r="N34" s="710">
        <f t="shared" si="64"/>
        <v>18</v>
      </c>
      <c r="O34" s="509">
        <v>36</v>
      </c>
      <c r="P34" s="510">
        <f t="shared" si="42"/>
        <v>72</v>
      </c>
      <c r="Q34" s="509"/>
      <c r="R34" s="510">
        <f t="shared" si="65"/>
        <v>0</v>
      </c>
      <c r="S34" s="509"/>
      <c r="T34" s="510">
        <f t="shared" si="66"/>
        <v>0</v>
      </c>
      <c r="U34" s="509"/>
      <c r="V34" s="510">
        <f t="shared" si="53"/>
        <v>0</v>
      </c>
      <c r="W34" s="511">
        <v>0</v>
      </c>
      <c r="X34" s="535">
        <f t="shared" si="48"/>
        <v>16.2</v>
      </c>
      <c r="Y34" s="509"/>
      <c r="Z34" s="510"/>
      <c r="AA34" s="509"/>
      <c r="AB34" s="754">
        <f>SUM(AA34)*G34/3</f>
        <v>0</v>
      </c>
      <c r="AC34" s="509"/>
      <c r="AD34" s="512">
        <f t="shared" si="67"/>
        <v>0</v>
      </c>
      <c r="AE34" s="509"/>
      <c r="AF34" s="510">
        <f t="shared" si="56"/>
        <v>0</v>
      </c>
      <c r="AG34" s="509"/>
      <c r="AH34" s="511">
        <f t="shared" si="57"/>
        <v>0</v>
      </c>
      <c r="AI34" s="509"/>
      <c r="AJ34" s="511">
        <f t="shared" si="68"/>
        <v>0</v>
      </c>
      <c r="AK34" s="509"/>
      <c r="AL34" s="513">
        <f t="shared" si="49"/>
        <v>0</v>
      </c>
      <c r="AM34" s="509"/>
      <c r="AN34" s="510">
        <f t="shared" si="59"/>
        <v>0</v>
      </c>
      <c r="AO34" s="509"/>
      <c r="AP34" s="754">
        <f t="shared" si="60"/>
        <v>0</v>
      </c>
      <c r="AQ34" s="509"/>
      <c r="AR34" s="511">
        <f>SUM(I34*AQ34*6)</f>
        <v>0</v>
      </c>
      <c r="AS34" s="514"/>
      <c r="AT34" s="511">
        <f t="shared" si="45"/>
        <v>0</v>
      </c>
      <c r="AU34" s="509"/>
      <c r="AV34" s="510">
        <f>SUM(I34*AU34*6)</f>
        <v>0</v>
      </c>
      <c r="AW34" s="509">
        <v>1</v>
      </c>
      <c r="AX34" s="511">
        <f>AW34*G34/3</f>
        <v>14</v>
      </c>
      <c r="AY34" s="509"/>
      <c r="AZ34" s="511">
        <f t="shared" si="61"/>
        <v>0</v>
      </c>
      <c r="BA34" s="509"/>
      <c r="BB34" s="511">
        <f t="shared" si="62"/>
        <v>0</v>
      </c>
      <c r="BC34" s="509"/>
      <c r="BD34" s="515">
        <f t="shared" si="63"/>
        <v>0</v>
      </c>
      <c r="BE34" s="511">
        <f t="shared" si="46"/>
        <v>120.2</v>
      </c>
      <c r="BF34" s="511">
        <f t="shared" si="47"/>
        <v>104</v>
      </c>
      <c r="BM34" s="493"/>
      <c r="BN34" s="493"/>
      <c r="BS34" s="492"/>
    </row>
    <row r="35" spans="1:71" s="477" customFormat="1" ht="12.75" customHeight="1" outlineLevel="1" x14ac:dyDescent="0.2">
      <c r="A35" s="507" t="s">
        <v>148</v>
      </c>
      <c r="B35" s="506" t="s">
        <v>182</v>
      </c>
      <c r="C35" s="505" t="s">
        <v>51</v>
      </c>
      <c r="D35" s="506" t="s">
        <v>233</v>
      </c>
      <c r="E35" s="532" t="s">
        <v>331</v>
      </c>
      <c r="F35" s="528">
        <v>7</v>
      </c>
      <c r="G35" s="506">
        <v>108</v>
      </c>
      <c r="H35" s="506">
        <v>1</v>
      </c>
      <c r="I35" s="506">
        <v>5</v>
      </c>
      <c r="J35" s="506">
        <f>SUM(I35)*2</f>
        <v>10</v>
      </c>
      <c r="K35" s="507">
        <v>16</v>
      </c>
      <c r="L35" s="508">
        <f t="shared" si="41"/>
        <v>16</v>
      </c>
      <c r="M35" s="509">
        <v>6</v>
      </c>
      <c r="N35" s="710">
        <f t="shared" si="64"/>
        <v>6</v>
      </c>
      <c r="O35" s="509">
        <v>10</v>
      </c>
      <c r="P35" s="510">
        <f t="shared" si="42"/>
        <v>50</v>
      </c>
      <c r="Q35" s="509"/>
      <c r="R35" s="510">
        <f t="shared" si="65"/>
        <v>0</v>
      </c>
      <c r="S35" s="509"/>
      <c r="T35" s="510">
        <f t="shared" si="66"/>
        <v>0</v>
      </c>
      <c r="U35" s="509"/>
      <c r="V35" s="510">
        <f t="shared" si="53"/>
        <v>0</v>
      </c>
      <c r="W35" s="511">
        <f>SUM(I35*AW35*2+J35*AY35*2)</f>
        <v>0</v>
      </c>
      <c r="X35" s="535">
        <f t="shared" si="48"/>
        <v>12</v>
      </c>
      <c r="Y35" s="509"/>
      <c r="Z35" s="510"/>
      <c r="AA35" s="509"/>
      <c r="AB35" s="754">
        <f>SUM(AA35)*3*G35/5</f>
        <v>0</v>
      </c>
      <c r="AC35" s="509"/>
      <c r="AD35" s="512">
        <f t="shared" si="67"/>
        <v>0</v>
      </c>
      <c r="AE35" s="509"/>
      <c r="AF35" s="510">
        <f t="shared" si="56"/>
        <v>0</v>
      </c>
      <c r="AG35" s="509"/>
      <c r="AH35" s="511">
        <f t="shared" si="57"/>
        <v>0</v>
      </c>
      <c r="AI35" s="509"/>
      <c r="AJ35" s="511">
        <f t="shared" si="68"/>
        <v>0</v>
      </c>
      <c r="AK35" s="509">
        <v>1</v>
      </c>
      <c r="AL35" s="513">
        <f>SUM(AK35*G35*2)</f>
        <v>216</v>
      </c>
      <c r="AM35" s="509"/>
      <c r="AN35" s="510">
        <f t="shared" si="59"/>
        <v>0</v>
      </c>
      <c r="AO35" s="509"/>
      <c r="AP35" s="754">
        <f t="shared" si="60"/>
        <v>0</v>
      </c>
      <c r="AQ35" s="509">
        <v>1</v>
      </c>
      <c r="AR35" s="511">
        <f>AQ35*I35*6</f>
        <v>30</v>
      </c>
      <c r="AS35" s="514"/>
      <c r="AT35" s="511">
        <f t="shared" si="45"/>
        <v>0</v>
      </c>
      <c r="AU35" s="509"/>
      <c r="AV35" s="510">
        <f>SUM(I35*AU35*6)</f>
        <v>0</v>
      </c>
      <c r="AW35" s="509"/>
      <c r="AX35" s="511">
        <f>SUM(I35*AW35*8)</f>
        <v>0</v>
      </c>
      <c r="AY35" s="509"/>
      <c r="AZ35" s="511">
        <f t="shared" si="61"/>
        <v>0</v>
      </c>
      <c r="BA35" s="509"/>
      <c r="BB35" s="511">
        <f t="shared" si="62"/>
        <v>0</v>
      </c>
      <c r="BC35" s="509"/>
      <c r="BD35" s="515">
        <f t="shared" si="63"/>
        <v>0</v>
      </c>
      <c r="BE35" s="511">
        <f t="shared" si="46"/>
        <v>314</v>
      </c>
      <c r="BF35" s="511">
        <f t="shared" si="47"/>
        <v>86</v>
      </c>
      <c r="BM35" s="486"/>
      <c r="BN35" s="486"/>
      <c r="BS35" s="482"/>
    </row>
    <row r="36" spans="1:71" s="477" customFormat="1" ht="12.75" customHeight="1" outlineLevel="1" x14ac:dyDescent="0.2">
      <c r="A36" s="507" t="s">
        <v>148</v>
      </c>
      <c r="B36" s="506" t="s">
        <v>182</v>
      </c>
      <c r="C36" s="505" t="s">
        <v>51</v>
      </c>
      <c r="D36" s="506" t="s">
        <v>233</v>
      </c>
      <c r="E36" s="532" t="s">
        <v>331</v>
      </c>
      <c r="F36" s="506" t="s">
        <v>214</v>
      </c>
      <c r="G36" s="506">
        <v>108</v>
      </c>
      <c r="H36" s="506">
        <v>1</v>
      </c>
      <c r="I36" s="506">
        <v>5</v>
      </c>
      <c r="J36" s="506">
        <f>SUM(I36)*2</f>
        <v>10</v>
      </c>
      <c r="K36" s="507">
        <v>4</v>
      </c>
      <c r="L36" s="508">
        <f t="shared" si="41"/>
        <v>4</v>
      </c>
      <c r="M36" s="509">
        <v>4</v>
      </c>
      <c r="N36" s="710">
        <f t="shared" si="64"/>
        <v>4</v>
      </c>
      <c r="O36" s="509"/>
      <c r="P36" s="510">
        <f t="shared" si="42"/>
        <v>0</v>
      </c>
      <c r="Q36" s="509"/>
      <c r="R36" s="510">
        <f t="shared" si="65"/>
        <v>0</v>
      </c>
      <c r="S36" s="509"/>
      <c r="T36" s="510">
        <f t="shared" si="66"/>
        <v>0</v>
      </c>
      <c r="U36" s="509"/>
      <c r="V36" s="510">
        <f t="shared" si="53"/>
        <v>0</v>
      </c>
      <c r="W36" s="511">
        <f>SUM(I36*AW36*2+J36*AY36*2)</f>
        <v>0</v>
      </c>
      <c r="X36" s="535">
        <f t="shared" si="48"/>
        <v>3</v>
      </c>
      <c r="Y36" s="509"/>
      <c r="Z36" s="510"/>
      <c r="AA36" s="509"/>
      <c r="AB36" s="754">
        <f>SUM(AA36)*3*G36/5</f>
        <v>0</v>
      </c>
      <c r="AC36" s="509"/>
      <c r="AD36" s="512">
        <f t="shared" si="67"/>
        <v>0</v>
      </c>
      <c r="AE36" s="509"/>
      <c r="AF36" s="510">
        <f t="shared" si="56"/>
        <v>0</v>
      </c>
      <c r="AG36" s="509"/>
      <c r="AH36" s="511">
        <f t="shared" si="57"/>
        <v>0</v>
      </c>
      <c r="AI36" s="509"/>
      <c r="AJ36" s="511">
        <f t="shared" si="68"/>
        <v>0</v>
      </c>
      <c r="AK36" s="509"/>
      <c r="AL36" s="510">
        <f>SUM(AK36*G36*2)</f>
        <v>0</v>
      </c>
      <c r="AM36" s="509"/>
      <c r="AN36" s="510">
        <f t="shared" si="59"/>
        <v>0</v>
      </c>
      <c r="AO36" s="509"/>
      <c r="AP36" s="754">
        <f t="shared" si="60"/>
        <v>0</v>
      </c>
      <c r="AQ36" s="509"/>
      <c r="AR36" s="511">
        <f>SUM(I36*AQ36*6)</f>
        <v>0</v>
      </c>
      <c r="AS36" s="514"/>
      <c r="AT36" s="511">
        <f t="shared" si="45"/>
        <v>0</v>
      </c>
      <c r="AU36" s="509"/>
      <c r="AV36" s="510">
        <f>SUM(I36*AU36*6)</f>
        <v>0</v>
      </c>
      <c r="AW36" s="509"/>
      <c r="AX36" s="511">
        <f>SUM(I36*AW36*8)</f>
        <v>0</v>
      </c>
      <c r="AY36" s="509"/>
      <c r="AZ36" s="511">
        <f t="shared" si="61"/>
        <v>0</v>
      </c>
      <c r="BA36" s="509"/>
      <c r="BB36" s="511">
        <f t="shared" si="62"/>
        <v>0</v>
      </c>
      <c r="BC36" s="509"/>
      <c r="BD36" s="515">
        <f t="shared" si="63"/>
        <v>0</v>
      </c>
      <c r="BE36" s="511">
        <f t="shared" si="46"/>
        <v>7</v>
      </c>
      <c r="BF36" s="511">
        <f t="shared" si="47"/>
        <v>4</v>
      </c>
      <c r="BM36" s="486"/>
      <c r="BN36" s="486"/>
      <c r="BS36" s="482"/>
    </row>
    <row r="37" spans="1:71" s="238" customFormat="1" ht="12" customHeight="1" outlineLevel="1" x14ac:dyDescent="0.2">
      <c r="A37" s="507" t="s">
        <v>149</v>
      </c>
      <c r="B37" s="506" t="s">
        <v>184</v>
      </c>
      <c r="C37" s="505" t="s">
        <v>51</v>
      </c>
      <c r="D37" s="506" t="s">
        <v>233</v>
      </c>
      <c r="E37" s="506" t="s">
        <v>390</v>
      </c>
      <c r="F37" s="506">
        <v>7</v>
      </c>
      <c r="G37" s="506">
        <v>37</v>
      </c>
      <c r="H37" s="506">
        <v>1</v>
      </c>
      <c r="I37" s="506">
        <v>2</v>
      </c>
      <c r="J37" s="506">
        <v>1</v>
      </c>
      <c r="K37" s="507">
        <v>16</v>
      </c>
      <c r="L37" s="508">
        <f t="shared" si="41"/>
        <v>16</v>
      </c>
      <c r="M37" s="509">
        <v>2</v>
      </c>
      <c r="N37" s="710">
        <f>SUM(M37)*H37</f>
        <v>2</v>
      </c>
      <c r="O37" s="509">
        <v>14</v>
      </c>
      <c r="P37" s="510">
        <f t="shared" si="42"/>
        <v>28</v>
      </c>
      <c r="Q37" s="509"/>
      <c r="R37" s="510">
        <f>SUM(Q37)*I37</f>
        <v>0</v>
      </c>
      <c r="S37" s="509"/>
      <c r="T37" s="510">
        <f>SUM(S37)*J37</f>
        <v>0</v>
      </c>
      <c r="U37" s="509"/>
      <c r="V37" s="510">
        <f>SUM(U37)*I37*5</f>
        <v>0</v>
      </c>
      <c r="W37" s="511">
        <v>0</v>
      </c>
      <c r="X37" s="511">
        <f t="shared" si="48"/>
        <v>4.8</v>
      </c>
      <c r="Y37" s="509"/>
      <c r="Z37" s="510"/>
      <c r="AA37" s="509"/>
      <c r="AB37" s="754">
        <f>SUM(AA37)*3*G37/5</f>
        <v>0</v>
      </c>
      <c r="AC37" s="509"/>
      <c r="AD37" s="512">
        <f>SUM(AC37*G37*(30+4))</f>
        <v>0</v>
      </c>
      <c r="AE37" s="509"/>
      <c r="AF37" s="510">
        <f>SUM(AE37*G37*3)</f>
        <v>0</v>
      </c>
      <c r="AG37" s="509"/>
      <c r="AH37" s="511">
        <f>SUM(AG37*G37/3)</f>
        <v>0</v>
      </c>
      <c r="AI37" s="509">
        <v>1</v>
      </c>
      <c r="AJ37" s="511">
        <f>SUM(AI37*G37*2/3)</f>
        <v>24.666666666666668</v>
      </c>
      <c r="AK37" s="509"/>
      <c r="AL37" s="510">
        <f>SUM(AK37*G37*2)</f>
        <v>0</v>
      </c>
      <c r="AM37" s="509"/>
      <c r="AN37" s="510">
        <f>SUM(AM37*I37*2)</f>
        <v>0</v>
      </c>
      <c r="AO37" s="509"/>
      <c r="AP37" s="754">
        <f>SUM(AO37*G37*2)</f>
        <v>0</v>
      </c>
      <c r="AQ37" s="509"/>
      <c r="AR37" s="511">
        <f>SUM(I37*AQ37*6)</f>
        <v>0</v>
      </c>
      <c r="AS37" s="514"/>
      <c r="AT37" s="511">
        <f t="shared" si="45"/>
        <v>0</v>
      </c>
      <c r="AU37" s="509"/>
      <c r="AV37" s="510">
        <f>SUM(I37*AU37*6)</f>
        <v>0</v>
      </c>
      <c r="AW37" s="509">
        <v>1</v>
      </c>
      <c r="AX37" s="511">
        <f>AW37*G37/3</f>
        <v>12.333333333333334</v>
      </c>
      <c r="AY37" s="509"/>
      <c r="AZ37" s="511">
        <f>SUM(AY37*J37*5*6)</f>
        <v>0</v>
      </c>
      <c r="BA37" s="509"/>
      <c r="BB37" s="511">
        <f>SUM(BA37*J37*4*6)</f>
        <v>0</v>
      </c>
      <c r="BC37" s="509"/>
      <c r="BD37" s="515">
        <f>SUM(BC37*50)</f>
        <v>0</v>
      </c>
      <c r="BE37" s="511">
        <f t="shared" si="46"/>
        <v>71.8</v>
      </c>
      <c r="BF37" s="511">
        <f t="shared" si="47"/>
        <v>42.333333333333336</v>
      </c>
      <c r="BM37" s="240"/>
      <c r="BN37" s="240"/>
      <c r="BS37" s="341"/>
    </row>
    <row r="38" spans="1:71" s="9" customFormat="1" ht="12.75" customHeight="1" outlineLevel="1" x14ac:dyDescent="0.2">
      <c r="B38" s="17"/>
      <c r="C38" s="31"/>
      <c r="D38" s="17"/>
      <c r="E38" s="17"/>
      <c r="F38" s="31"/>
      <c r="G38" s="17"/>
      <c r="H38" s="17"/>
      <c r="I38" s="17"/>
      <c r="J38" s="17"/>
      <c r="L38" s="119">
        <f t="shared" si="41"/>
        <v>0</v>
      </c>
      <c r="M38" s="73"/>
      <c r="N38" s="710">
        <f t="shared" si="64"/>
        <v>0</v>
      </c>
      <c r="O38" s="73"/>
      <c r="P38" s="22">
        <f t="shared" si="42"/>
        <v>0</v>
      </c>
      <c r="Q38" s="73"/>
      <c r="R38" s="22">
        <f t="shared" si="65"/>
        <v>0</v>
      </c>
      <c r="S38" s="73"/>
      <c r="T38" s="22">
        <f t="shared" si="66"/>
        <v>0</v>
      </c>
      <c r="U38" s="73"/>
      <c r="V38" s="22">
        <f t="shared" si="53"/>
        <v>0</v>
      </c>
      <c r="W38" s="29">
        <v>0</v>
      </c>
      <c r="X38" s="26">
        <f t="shared" si="48"/>
        <v>0</v>
      </c>
      <c r="Y38" s="73"/>
      <c r="Z38" s="22"/>
      <c r="AA38" s="73"/>
      <c r="AB38" s="754">
        <f>SUM(AA38)*3*G38/5</f>
        <v>0</v>
      </c>
      <c r="AC38" s="73"/>
      <c r="AD38" s="96">
        <f t="shared" si="67"/>
        <v>0</v>
      </c>
      <c r="AE38" s="73"/>
      <c r="AF38" s="22">
        <f t="shared" si="56"/>
        <v>0</v>
      </c>
      <c r="AG38" s="73"/>
      <c r="AH38" s="29">
        <f t="shared" si="57"/>
        <v>0</v>
      </c>
      <c r="AI38" s="73"/>
      <c r="AJ38" s="29">
        <f t="shared" si="68"/>
        <v>0</v>
      </c>
      <c r="AK38" s="73"/>
      <c r="AL38" s="22">
        <f>SUM(AK38*G38*2)</f>
        <v>0</v>
      </c>
      <c r="AM38" s="73"/>
      <c r="AN38" s="22">
        <f t="shared" si="59"/>
        <v>0</v>
      </c>
      <c r="AO38" s="73"/>
      <c r="AP38" s="754">
        <f t="shared" si="60"/>
        <v>0</v>
      </c>
      <c r="AQ38" s="73"/>
      <c r="AR38" s="29">
        <f>SUM(I38*AQ38*6)</f>
        <v>0</v>
      </c>
      <c r="AS38" s="256"/>
      <c r="AT38" s="239">
        <f t="shared" si="45"/>
        <v>0</v>
      </c>
      <c r="AU38" s="73"/>
      <c r="AV38" s="22">
        <f>AU38*G38/3</f>
        <v>0</v>
      </c>
      <c r="AW38" s="73"/>
      <c r="AX38" s="29">
        <f>AW38*G38/3</f>
        <v>0</v>
      </c>
      <c r="AY38" s="73"/>
      <c r="AZ38" s="29">
        <f t="shared" si="61"/>
        <v>0</v>
      </c>
      <c r="BA38" s="73"/>
      <c r="BB38" s="29">
        <f t="shared" si="62"/>
        <v>0</v>
      </c>
      <c r="BC38" s="73"/>
      <c r="BD38" s="7">
        <f t="shared" si="63"/>
        <v>0</v>
      </c>
      <c r="BE38" s="239">
        <f t="shared" si="46"/>
        <v>0</v>
      </c>
      <c r="BF38" s="239">
        <f t="shared" si="47"/>
        <v>0</v>
      </c>
      <c r="BM38" s="7"/>
      <c r="BN38" s="7"/>
      <c r="BS38" s="22"/>
    </row>
    <row r="39" spans="1:71" ht="12.75" customHeight="1" outlineLevel="1" x14ac:dyDescent="0.2">
      <c r="A39" s="12" t="s">
        <v>279</v>
      </c>
      <c r="B39" s="13" t="s">
        <v>67</v>
      </c>
      <c r="C39" s="13"/>
      <c r="D39" s="13"/>
      <c r="E39" s="13"/>
      <c r="F39" s="14"/>
      <c r="G39" s="11"/>
      <c r="H39" s="11"/>
      <c r="I39" s="11"/>
      <c r="J39" s="11"/>
      <c r="K39" s="24">
        <f t="shared" ref="K39:BF39" si="72">SUM(K9:K38)</f>
        <v>1406</v>
      </c>
      <c r="L39" s="99">
        <f t="shared" si="72"/>
        <v>1406</v>
      </c>
      <c r="M39" s="24">
        <f t="shared" si="72"/>
        <v>560</v>
      </c>
      <c r="N39" s="711">
        <f t="shared" si="72"/>
        <v>666</v>
      </c>
      <c r="O39" s="24">
        <f t="shared" si="72"/>
        <v>324</v>
      </c>
      <c r="P39" s="24">
        <f t="shared" si="72"/>
        <v>996</v>
      </c>
      <c r="Q39" s="24">
        <f t="shared" si="72"/>
        <v>522</v>
      </c>
      <c r="R39" s="24">
        <f t="shared" si="72"/>
        <v>1558</v>
      </c>
      <c r="S39" s="24">
        <f t="shared" si="72"/>
        <v>0</v>
      </c>
      <c r="T39" s="24">
        <f t="shared" si="72"/>
        <v>0</v>
      </c>
      <c r="U39" s="24">
        <f t="shared" si="72"/>
        <v>0</v>
      </c>
      <c r="V39" s="24">
        <f t="shared" si="72"/>
        <v>0</v>
      </c>
      <c r="W39" s="27">
        <f t="shared" si="72"/>
        <v>54</v>
      </c>
      <c r="X39" s="27">
        <f t="shared" si="72"/>
        <v>279</v>
      </c>
      <c r="Y39" s="24">
        <f t="shared" si="72"/>
        <v>0</v>
      </c>
      <c r="Z39" s="24">
        <f t="shared" si="72"/>
        <v>0</v>
      </c>
      <c r="AA39" s="24">
        <f t="shared" si="72"/>
        <v>0</v>
      </c>
      <c r="AB39" s="1049">
        <f t="shared" si="72"/>
        <v>0</v>
      </c>
      <c r="AC39" s="24">
        <f t="shared" si="72"/>
        <v>0</v>
      </c>
      <c r="AD39" s="24">
        <f t="shared" si="72"/>
        <v>0</v>
      </c>
      <c r="AE39" s="24">
        <f t="shared" si="72"/>
        <v>5</v>
      </c>
      <c r="AF39" s="24">
        <f t="shared" si="72"/>
        <v>882</v>
      </c>
      <c r="AG39" s="24">
        <f t="shared" si="72"/>
        <v>0</v>
      </c>
      <c r="AH39" s="27">
        <f t="shared" si="72"/>
        <v>0</v>
      </c>
      <c r="AI39" s="24">
        <f t="shared" si="72"/>
        <v>1</v>
      </c>
      <c r="AJ39" s="27">
        <f t="shared" si="72"/>
        <v>24.666666666666668</v>
      </c>
      <c r="AK39" s="24">
        <f t="shared" si="72"/>
        <v>13</v>
      </c>
      <c r="AL39" s="24">
        <f t="shared" si="72"/>
        <v>1954</v>
      </c>
      <c r="AM39" s="24">
        <f t="shared" si="72"/>
        <v>0</v>
      </c>
      <c r="AN39" s="24">
        <f t="shared" si="72"/>
        <v>0</v>
      </c>
      <c r="AO39" s="24">
        <f t="shared" si="72"/>
        <v>0</v>
      </c>
      <c r="AP39" s="1049">
        <f t="shared" si="72"/>
        <v>0</v>
      </c>
      <c r="AQ39" s="24">
        <f t="shared" si="72"/>
        <v>4</v>
      </c>
      <c r="AR39" s="27">
        <f t="shared" si="72"/>
        <v>108</v>
      </c>
      <c r="AS39" s="24">
        <f t="shared" si="72"/>
        <v>9</v>
      </c>
      <c r="AT39" s="27">
        <f t="shared" si="72"/>
        <v>195</v>
      </c>
      <c r="AU39" s="24">
        <f t="shared" si="72"/>
        <v>0</v>
      </c>
      <c r="AV39" s="24">
        <f t="shared" si="72"/>
        <v>0</v>
      </c>
      <c r="AW39" s="24">
        <f t="shared" si="72"/>
        <v>13</v>
      </c>
      <c r="AX39" s="27">
        <f t="shared" si="72"/>
        <v>296.33333333333331</v>
      </c>
      <c r="AY39" s="24">
        <f t="shared" si="72"/>
        <v>0</v>
      </c>
      <c r="AZ39" s="27">
        <f t="shared" si="72"/>
        <v>0</v>
      </c>
      <c r="BA39" s="24">
        <f t="shared" si="72"/>
        <v>0</v>
      </c>
      <c r="BB39" s="27">
        <f t="shared" si="72"/>
        <v>0</v>
      </c>
      <c r="BC39" s="24">
        <f t="shared" si="72"/>
        <v>0</v>
      </c>
      <c r="BD39" s="24">
        <f t="shared" si="72"/>
        <v>0</v>
      </c>
      <c r="BE39" s="27">
        <f t="shared" si="72"/>
        <v>7012.9999999999982</v>
      </c>
      <c r="BF39" s="27">
        <f t="shared" si="72"/>
        <v>3678.3333333333344</v>
      </c>
      <c r="BG39" s="9"/>
      <c r="BH39" s="9"/>
      <c r="BI39" s="9"/>
      <c r="BM39" s="6"/>
      <c r="BN39" s="6"/>
    </row>
    <row r="40" spans="1:71" s="475" customFormat="1" ht="12.75" customHeight="1" outlineLevel="1" x14ac:dyDescent="0.2">
      <c r="A40" s="507" t="s">
        <v>148</v>
      </c>
      <c r="B40" s="505" t="s">
        <v>182</v>
      </c>
      <c r="C40" s="528" t="s">
        <v>24</v>
      </c>
      <c r="D40" s="528" t="s">
        <v>307</v>
      </c>
      <c r="E40" s="506" t="s">
        <v>432</v>
      </c>
      <c r="F40" s="532">
        <v>6</v>
      </c>
      <c r="G40" s="506">
        <v>123</v>
      </c>
      <c r="H40" s="506">
        <v>1</v>
      </c>
      <c r="I40" s="506">
        <v>5</v>
      </c>
      <c r="J40" s="506">
        <f>SUM(I40)*2</f>
        <v>10</v>
      </c>
      <c r="K40" s="551">
        <v>100</v>
      </c>
      <c r="L40" s="534">
        <f t="shared" ref="L40:L60" si="73">SUM(M40+O40+Q40+S40+U40)</f>
        <v>100</v>
      </c>
      <c r="M40" s="514">
        <v>24</v>
      </c>
      <c r="N40" s="709">
        <v>44</v>
      </c>
      <c r="O40" s="514">
        <v>20</v>
      </c>
      <c r="P40" s="513">
        <f t="shared" ref="P40:P60" si="74">O40*I40</f>
        <v>100</v>
      </c>
      <c r="Q40" s="514">
        <v>56</v>
      </c>
      <c r="R40" s="513">
        <f t="shared" ref="R40:R52" si="75">SUM(Q40)*I40</f>
        <v>280</v>
      </c>
      <c r="S40" s="514"/>
      <c r="T40" s="513">
        <f t="shared" ref="T40:T52" si="76">SUM(S40)*J40</f>
        <v>0</v>
      </c>
      <c r="U40" s="514"/>
      <c r="V40" s="513">
        <f>SUM(U40)*J40</f>
        <v>0</v>
      </c>
      <c r="W40" s="511">
        <f t="shared" ref="W40:W49" si="77">SUM(I40*AW40*2+J40*AY40*2)</f>
        <v>0</v>
      </c>
      <c r="X40" s="535">
        <f t="shared" ref="X40:X41" si="78">SUM(K40*5/100*I40)</f>
        <v>25</v>
      </c>
      <c r="Y40" s="514"/>
      <c r="Z40" s="513"/>
      <c r="AA40" s="514"/>
      <c r="AB40" s="754">
        <f t="shared" ref="AB40:AB49" si="79">SUM(AA40)*3*G40/5</f>
        <v>0</v>
      </c>
      <c r="AC40" s="514"/>
      <c r="AD40" s="546">
        <f t="shared" ref="AD40:AD49" si="80">SUM(AC40*G40*(30+4))</f>
        <v>0</v>
      </c>
      <c r="AE40" s="514"/>
      <c r="AF40" s="510">
        <f t="shared" ref="AF40:AF60" si="81">SUM(AE40*G40*3)</f>
        <v>0</v>
      </c>
      <c r="AG40" s="510"/>
      <c r="AH40" s="536">
        <f t="shared" ref="AH40:AH60" si="82">SUM(AG40*G40/3)</f>
        <v>0</v>
      </c>
      <c r="AI40" s="514"/>
      <c r="AJ40" s="511">
        <f t="shared" ref="AJ40:AJ60" si="83">SUM(AI40*G40*2/3)</f>
        <v>0</v>
      </c>
      <c r="AK40" s="514">
        <v>1</v>
      </c>
      <c r="AL40" s="513">
        <f t="shared" ref="AL40:AL48" si="84">SUM(AK40*G40*2)</f>
        <v>246</v>
      </c>
      <c r="AM40" s="514"/>
      <c r="AN40" s="513">
        <f t="shared" ref="AN40:AN49" si="85">SUM(AM40*I40*2)</f>
        <v>0</v>
      </c>
      <c r="AO40" s="514"/>
      <c r="AP40" s="756">
        <f t="shared" ref="AP40:AP60" si="86">SUM(AO40*G40*2)</f>
        <v>0</v>
      </c>
      <c r="AQ40" s="514">
        <v>1</v>
      </c>
      <c r="AR40" s="511">
        <f>AQ40*I40*6</f>
        <v>30</v>
      </c>
      <c r="AS40" s="514"/>
      <c r="AT40" s="511">
        <f t="shared" ref="AT40:AT61" si="87">AS40*G40/3</f>
        <v>0</v>
      </c>
      <c r="AU40" s="514"/>
      <c r="AV40" s="510">
        <f t="shared" ref="AV40:AV49" si="88">SUM(I40*AU40*6)</f>
        <v>0</v>
      </c>
      <c r="AW40" s="514"/>
      <c r="AX40" s="511">
        <f>SUM(I40*AW40*8)</f>
        <v>0</v>
      </c>
      <c r="AY40" s="510"/>
      <c r="AZ40" s="511">
        <f t="shared" ref="AZ40:AZ60" si="89">SUM(AY40*J40*5*6)</f>
        <v>0</v>
      </c>
      <c r="BA40" s="514"/>
      <c r="BB40" s="535">
        <f t="shared" ref="BB40:BB60" si="90">SUM(BA40*J40*4*6)</f>
        <v>0</v>
      </c>
      <c r="BC40" s="514"/>
      <c r="BD40" s="515">
        <f t="shared" ref="BD40:BD60" si="91">SUM(BC40*50)</f>
        <v>0</v>
      </c>
      <c r="BE40" s="511">
        <f t="shared" ref="BE40:BE61" si="92">N40+P40+R40+T40+V40+W40+X40+Z40+AB40+AD40+AF40+AH40+AJ40+AL40+AN40+AP40+AR40+AT40+AV40+AX40+AZ40+BB40+BD40</f>
        <v>725</v>
      </c>
      <c r="BF40" s="511">
        <f t="shared" ref="BF40:BF61" si="93">BB40+AZ40+AX40+AV40+AR40+AP40+W40+V40+T40+R40+P40+N40</f>
        <v>454</v>
      </c>
      <c r="BM40" s="476"/>
      <c r="BN40" s="476"/>
      <c r="BO40" s="238"/>
      <c r="BP40" s="238"/>
      <c r="BQ40" s="238"/>
      <c r="BR40" s="238"/>
      <c r="BS40" s="238"/>
    </row>
    <row r="41" spans="1:71" s="238" customFormat="1" ht="12.75" customHeight="1" outlineLevel="1" x14ac:dyDescent="0.2">
      <c r="A41" s="507" t="s">
        <v>148</v>
      </c>
      <c r="B41" s="505" t="s">
        <v>182</v>
      </c>
      <c r="C41" s="505" t="s">
        <v>24</v>
      </c>
      <c r="D41" s="506" t="s">
        <v>342</v>
      </c>
      <c r="E41" s="506" t="s">
        <v>382</v>
      </c>
      <c r="F41" s="506">
        <v>6</v>
      </c>
      <c r="G41" s="506">
        <v>94</v>
      </c>
      <c r="H41" s="506">
        <v>1</v>
      </c>
      <c r="I41" s="506">
        <v>4</v>
      </c>
      <c r="J41" s="506">
        <f>SUM(I41)*2</f>
        <v>8</v>
      </c>
      <c r="K41" s="507">
        <v>100</v>
      </c>
      <c r="L41" s="508">
        <f t="shared" si="73"/>
        <v>100</v>
      </c>
      <c r="M41" s="509">
        <v>22</v>
      </c>
      <c r="N41" s="710">
        <f>SUM(M41)*H41</f>
        <v>22</v>
      </c>
      <c r="O41" s="509">
        <v>28</v>
      </c>
      <c r="P41" s="510">
        <f t="shared" si="74"/>
        <v>112</v>
      </c>
      <c r="Q41" s="509">
        <v>50</v>
      </c>
      <c r="R41" s="510">
        <f t="shared" si="75"/>
        <v>200</v>
      </c>
      <c r="S41" s="509"/>
      <c r="T41" s="510">
        <f t="shared" si="76"/>
        <v>0</v>
      </c>
      <c r="U41" s="509"/>
      <c r="V41" s="510">
        <f>SUM(U41)*J41</f>
        <v>0</v>
      </c>
      <c r="W41" s="511">
        <f t="shared" si="77"/>
        <v>0</v>
      </c>
      <c r="X41" s="511">
        <f t="shared" si="78"/>
        <v>20</v>
      </c>
      <c r="Y41" s="509"/>
      <c r="Z41" s="510"/>
      <c r="AA41" s="509"/>
      <c r="AB41" s="754">
        <f t="shared" si="79"/>
        <v>0</v>
      </c>
      <c r="AC41" s="509"/>
      <c r="AD41" s="512">
        <f t="shared" si="80"/>
        <v>0</v>
      </c>
      <c r="AE41" s="509"/>
      <c r="AF41" s="510">
        <f t="shared" si="81"/>
        <v>0</v>
      </c>
      <c r="AG41" s="510"/>
      <c r="AH41" s="511">
        <f t="shared" si="82"/>
        <v>0</v>
      </c>
      <c r="AI41" s="509"/>
      <c r="AJ41" s="511">
        <f t="shared" si="83"/>
        <v>0</v>
      </c>
      <c r="AK41" s="509">
        <v>1</v>
      </c>
      <c r="AL41" s="510">
        <f t="shared" si="84"/>
        <v>188</v>
      </c>
      <c r="AM41" s="509"/>
      <c r="AN41" s="510">
        <f t="shared" si="85"/>
        <v>0</v>
      </c>
      <c r="AO41" s="509"/>
      <c r="AP41" s="754">
        <f t="shared" si="86"/>
        <v>0</v>
      </c>
      <c r="AQ41" s="509">
        <v>1</v>
      </c>
      <c r="AR41" s="511">
        <f>AQ41*I41*6</f>
        <v>24</v>
      </c>
      <c r="AS41" s="514"/>
      <c r="AT41" s="511">
        <f t="shared" si="87"/>
        <v>0</v>
      </c>
      <c r="AU41" s="509"/>
      <c r="AV41" s="510">
        <f t="shared" si="88"/>
        <v>0</v>
      </c>
      <c r="AW41" s="509"/>
      <c r="AX41" s="511">
        <f>SUM(I41*AW41*8)</f>
        <v>0</v>
      </c>
      <c r="AY41" s="510"/>
      <c r="AZ41" s="511">
        <f t="shared" si="89"/>
        <v>0</v>
      </c>
      <c r="BA41" s="509"/>
      <c r="BB41" s="511">
        <f t="shared" si="90"/>
        <v>0</v>
      </c>
      <c r="BC41" s="509"/>
      <c r="BD41" s="515">
        <f t="shared" si="91"/>
        <v>0</v>
      </c>
      <c r="BE41" s="511">
        <f t="shared" si="92"/>
        <v>566</v>
      </c>
      <c r="BF41" s="511">
        <f t="shared" si="93"/>
        <v>358</v>
      </c>
      <c r="BM41" s="240"/>
      <c r="BN41" s="240"/>
    </row>
    <row r="42" spans="1:71" s="238" customFormat="1" ht="12.75" customHeight="1" outlineLevel="1" x14ac:dyDescent="0.2">
      <c r="A42" s="507" t="s">
        <v>148</v>
      </c>
      <c r="B42" s="506" t="s">
        <v>183</v>
      </c>
      <c r="C42" s="506" t="s">
        <v>24</v>
      </c>
      <c r="D42" s="506" t="s">
        <v>323</v>
      </c>
      <c r="E42" s="506" t="s">
        <v>267</v>
      </c>
      <c r="F42" s="506">
        <v>6</v>
      </c>
      <c r="G42" s="506">
        <v>73</v>
      </c>
      <c r="H42" s="506">
        <v>1</v>
      </c>
      <c r="I42" s="506">
        <v>3</v>
      </c>
      <c r="J42" s="506">
        <f>SUM(I42)*2</f>
        <v>6</v>
      </c>
      <c r="K42" s="527">
        <v>110</v>
      </c>
      <c r="L42" s="508">
        <f t="shared" si="73"/>
        <v>110</v>
      </c>
      <c r="M42" s="509">
        <v>16</v>
      </c>
      <c r="N42" s="710">
        <v>20</v>
      </c>
      <c r="O42" s="509">
        <v>16</v>
      </c>
      <c r="P42" s="510">
        <f t="shared" si="74"/>
        <v>48</v>
      </c>
      <c r="Q42" s="509">
        <v>78</v>
      </c>
      <c r="R42" s="510">
        <f t="shared" si="75"/>
        <v>234</v>
      </c>
      <c r="S42" s="509"/>
      <c r="T42" s="510">
        <f t="shared" si="76"/>
        <v>0</v>
      </c>
      <c r="U42" s="509"/>
      <c r="V42" s="510">
        <f>SUM(U42)*J42</f>
        <v>0</v>
      </c>
      <c r="W42" s="511">
        <f>SUM(I42*AW42*2+J42*AY42*2)</f>
        <v>0</v>
      </c>
      <c r="X42" s="511">
        <f t="shared" ref="X42:X43" si="94">K42*I42*0.05</f>
        <v>16.5</v>
      </c>
      <c r="Y42" s="509"/>
      <c r="Z42" s="510"/>
      <c r="AA42" s="509"/>
      <c r="AB42" s="754">
        <f>SUM(AA42)*3*G42/5</f>
        <v>0</v>
      </c>
      <c r="AC42" s="509"/>
      <c r="AD42" s="512">
        <f>SUM(AC42*G42*(30+4))</f>
        <v>0</v>
      </c>
      <c r="AE42" s="509"/>
      <c r="AF42" s="510">
        <f t="shared" si="81"/>
        <v>0</v>
      </c>
      <c r="AG42" s="510"/>
      <c r="AH42" s="511">
        <f t="shared" si="82"/>
        <v>0</v>
      </c>
      <c r="AI42" s="509"/>
      <c r="AJ42" s="511">
        <f t="shared" si="83"/>
        <v>0</v>
      </c>
      <c r="AK42" s="509">
        <v>1</v>
      </c>
      <c r="AL42" s="513">
        <f t="shared" si="84"/>
        <v>146</v>
      </c>
      <c r="AM42" s="509"/>
      <c r="AN42" s="510">
        <f>SUM(AM42*I42*2)</f>
        <v>0</v>
      </c>
      <c r="AO42" s="509"/>
      <c r="AP42" s="754">
        <f t="shared" si="86"/>
        <v>0</v>
      </c>
      <c r="AQ42" s="509">
        <v>1</v>
      </c>
      <c r="AR42" s="511">
        <f>AQ42*I42*6</f>
        <v>18</v>
      </c>
      <c r="AS42" s="514"/>
      <c r="AT42" s="511">
        <f t="shared" si="87"/>
        <v>0</v>
      </c>
      <c r="AU42" s="509"/>
      <c r="AV42" s="510">
        <f>SUM(I42*AU42*6)</f>
        <v>0</v>
      </c>
      <c r="AW42" s="509"/>
      <c r="AX42" s="511">
        <f>SUM(I42*AW42*8)</f>
        <v>0</v>
      </c>
      <c r="AY42" s="510"/>
      <c r="AZ42" s="511">
        <f t="shared" si="89"/>
        <v>0</v>
      </c>
      <c r="BA42" s="509"/>
      <c r="BB42" s="511">
        <f t="shared" si="90"/>
        <v>0</v>
      </c>
      <c r="BC42" s="509"/>
      <c r="BD42" s="515">
        <f t="shared" si="91"/>
        <v>0</v>
      </c>
      <c r="BE42" s="511">
        <f t="shared" si="92"/>
        <v>482.5</v>
      </c>
      <c r="BF42" s="511">
        <f t="shared" si="93"/>
        <v>320</v>
      </c>
      <c r="BM42" s="240"/>
      <c r="BN42" s="240"/>
    </row>
    <row r="43" spans="1:71" s="238" customFormat="1" ht="12.75" customHeight="1" outlineLevel="1" x14ac:dyDescent="0.2">
      <c r="A43" s="516" t="s">
        <v>148</v>
      </c>
      <c r="B43" s="517" t="s">
        <v>183</v>
      </c>
      <c r="C43" s="518" t="s">
        <v>24</v>
      </c>
      <c r="D43" s="518" t="s">
        <v>323</v>
      </c>
      <c r="E43" s="518" t="s">
        <v>328</v>
      </c>
      <c r="F43" s="518">
        <v>6</v>
      </c>
      <c r="G43" s="518">
        <v>141</v>
      </c>
      <c r="H43" s="518">
        <v>2</v>
      </c>
      <c r="I43" s="518">
        <v>6</v>
      </c>
      <c r="J43" s="518">
        <f>SUM(I43)*2</f>
        <v>12</v>
      </c>
      <c r="K43" s="516">
        <v>110</v>
      </c>
      <c r="L43" s="519">
        <f t="shared" si="73"/>
        <v>110</v>
      </c>
      <c r="M43" s="520">
        <v>16</v>
      </c>
      <c r="N43" s="710">
        <f>SUM(M43)*H43</f>
        <v>32</v>
      </c>
      <c r="O43" s="520">
        <v>16</v>
      </c>
      <c r="P43" s="521">
        <f t="shared" si="74"/>
        <v>96</v>
      </c>
      <c r="Q43" s="520">
        <v>78</v>
      </c>
      <c r="R43" s="521">
        <f t="shared" si="75"/>
        <v>468</v>
      </c>
      <c r="S43" s="520"/>
      <c r="T43" s="521">
        <f t="shared" si="76"/>
        <v>0</v>
      </c>
      <c r="U43" s="520"/>
      <c r="V43" s="521">
        <f>SUM(U43)*J43</f>
        <v>0</v>
      </c>
      <c r="W43" s="522">
        <f t="shared" si="77"/>
        <v>0</v>
      </c>
      <c r="X43" s="522">
        <f t="shared" si="94"/>
        <v>33</v>
      </c>
      <c r="Y43" s="520"/>
      <c r="Z43" s="521"/>
      <c r="AA43" s="520"/>
      <c r="AB43" s="754">
        <f t="shared" si="79"/>
        <v>0</v>
      </c>
      <c r="AC43" s="520"/>
      <c r="AD43" s="523">
        <f t="shared" si="80"/>
        <v>0</v>
      </c>
      <c r="AE43" s="520"/>
      <c r="AF43" s="521">
        <f t="shared" si="81"/>
        <v>0</v>
      </c>
      <c r="AG43" s="521"/>
      <c r="AH43" s="522">
        <f t="shared" si="82"/>
        <v>0</v>
      </c>
      <c r="AI43" s="520"/>
      <c r="AJ43" s="522">
        <f t="shared" si="83"/>
        <v>0</v>
      </c>
      <c r="AK43" s="520">
        <v>1</v>
      </c>
      <c r="AL43" s="524">
        <f t="shared" si="84"/>
        <v>282</v>
      </c>
      <c r="AM43" s="520"/>
      <c r="AN43" s="521">
        <f t="shared" si="85"/>
        <v>0</v>
      </c>
      <c r="AO43" s="520"/>
      <c r="AP43" s="754">
        <f t="shared" si="86"/>
        <v>0</v>
      </c>
      <c r="AQ43" s="520">
        <v>1</v>
      </c>
      <c r="AR43" s="522">
        <f>AQ43*I43*6</f>
        <v>36</v>
      </c>
      <c r="AS43" s="525"/>
      <c r="AT43" s="522">
        <f t="shared" si="87"/>
        <v>0</v>
      </c>
      <c r="AU43" s="520"/>
      <c r="AV43" s="521">
        <f t="shared" si="88"/>
        <v>0</v>
      </c>
      <c r="AW43" s="520"/>
      <c r="AX43" s="522">
        <f>SUM(I43*AW43*8)</f>
        <v>0</v>
      </c>
      <c r="AY43" s="521"/>
      <c r="AZ43" s="522">
        <f t="shared" si="89"/>
        <v>0</v>
      </c>
      <c r="BA43" s="520"/>
      <c r="BB43" s="522">
        <f t="shared" si="90"/>
        <v>0</v>
      </c>
      <c r="BC43" s="520"/>
      <c r="BD43" s="526">
        <f t="shared" si="91"/>
        <v>0</v>
      </c>
      <c r="BE43" s="522">
        <f t="shared" si="92"/>
        <v>947</v>
      </c>
      <c r="BF43" s="522">
        <f t="shared" si="93"/>
        <v>632</v>
      </c>
      <c r="BM43" s="240"/>
      <c r="BN43" s="240"/>
    </row>
    <row r="44" spans="1:71" s="507" customFormat="1" ht="12.75" customHeight="1" outlineLevel="1" x14ac:dyDescent="0.2">
      <c r="A44" s="507" t="s">
        <v>148</v>
      </c>
      <c r="B44" s="532" t="s">
        <v>183</v>
      </c>
      <c r="C44" s="505" t="s">
        <v>24</v>
      </c>
      <c r="D44" s="506" t="s">
        <v>87</v>
      </c>
      <c r="E44" s="506" t="s">
        <v>47</v>
      </c>
      <c r="F44" s="506">
        <v>6</v>
      </c>
      <c r="G44" s="506">
        <v>12</v>
      </c>
      <c r="H44" s="506">
        <v>2</v>
      </c>
      <c r="I44" s="506">
        <v>2</v>
      </c>
      <c r="J44" s="506">
        <v>2</v>
      </c>
      <c r="K44" s="547">
        <v>110</v>
      </c>
      <c r="L44" s="508">
        <f>SUM(M44+O44+Q44+S44+U44)</f>
        <v>110</v>
      </c>
      <c r="M44" s="509">
        <v>16</v>
      </c>
      <c r="N44" s="710">
        <f>SUM(M44)*H44</f>
        <v>32</v>
      </c>
      <c r="O44" s="509">
        <v>16</v>
      </c>
      <c r="P44" s="510">
        <f>O44*I44</f>
        <v>32</v>
      </c>
      <c r="Q44" s="509">
        <v>78</v>
      </c>
      <c r="R44" s="510">
        <f>SUM(Q44)*I44</f>
        <v>156</v>
      </c>
      <c r="S44" s="509"/>
      <c r="T44" s="510">
        <f>SUM(S44)*J44</f>
        <v>0</v>
      </c>
      <c r="U44" s="509"/>
      <c r="V44" s="510">
        <f>SUM(U44)*J44</f>
        <v>0</v>
      </c>
      <c r="W44" s="511">
        <f>SUM(I44*AW44*2+J44*AY44*2)</f>
        <v>0</v>
      </c>
      <c r="X44" s="535">
        <f>SUM(K44*5/100*I44)</f>
        <v>11</v>
      </c>
      <c r="Y44" s="509"/>
      <c r="Z44" s="510"/>
      <c r="AA44" s="509"/>
      <c r="AB44" s="754">
        <f>SUM(AA44)*3*G44/5</f>
        <v>0</v>
      </c>
      <c r="AC44" s="509"/>
      <c r="AD44" s="512">
        <f>SUM(AC44*G44*(30+4))</f>
        <v>0</v>
      </c>
      <c r="AE44" s="509"/>
      <c r="AF44" s="510">
        <f>SUM(AE44*G44*3)</f>
        <v>0</v>
      </c>
      <c r="AG44" s="509"/>
      <c r="AH44" s="511">
        <f>SUM(AG44*G44/3)</f>
        <v>0</v>
      </c>
      <c r="AI44" s="509"/>
      <c r="AJ44" s="511">
        <f>SUM(AI44*G44*2/3)</f>
        <v>0</v>
      </c>
      <c r="AK44" s="509">
        <v>1</v>
      </c>
      <c r="AL44" s="513">
        <f>SUM(AK44*G44*2)</f>
        <v>24</v>
      </c>
      <c r="AM44" s="509"/>
      <c r="AN44" s="510">
        <f>SUM(AM44*I44*2)</f>
        <v>0</v>
      </c>
      <c r="AO44" s="509"/>
      <c r="AP44" s="754">
        <f>SUM(AO44*G44*2)</f>
        <v>0</v>
      </c>
      <c r="AQ44" s="509">
        <v>1</v>
      </c>
      <c r="AR44" s="511">
        <f>AQ44*G44/3</f>
        <v>4</v>
      </c>
      <c r="AS44" s="514"/>
      <c r="AT44" s="511">
        <f>AS44*G44/3</f>
        <v>0</v>
      </c>
      <c r="AU44" s="509"/>
      <c r="AV44" s="510">
        <f>SUM(I44*AU44*6)</f>
        <v>0</v>
      </c>
      <c r="AW44" s="509"/>
      <c r="AX44" s="511">
        <f>AW44*G44/3</f>
        <v>0</v>
      </c>
      <c r="AY44" s="509"/>
      <c r="AZ44" s="511">
        <f>SUM(AY44*J44*5*6)</f>
        <v>0</v>
      </c>
      <c r="BA44" s="509"/>
      <c r="BB44" s="511">
        <f>SUM(BA44*J44*4*6)</f>
        <v>0</v>
      </c>
      <c r="BC44" s="509"/>
      <c r="BD44" s="515">
        <f>SUM(BC44*50)</f>
        <v>0</v>
      </c>
      <c r="BE44" s="511">
        <f>N44+P44+R44+T44+V44+W44+X44+Z44+AB44+AD44+AF44+AH44+AJ44+AL44+AN44+AP44+AR44+AT44+AV44+AX44+AZ44+BB44+BD44</f>
        <v>259</v>
      </c>
      <c r="BF44" s="511">
        <f>BB44+AZ44+AX44+AV44+AR44+AP44+W44+V44+T44+R44+P44+N44</f>
        <v>224</v>
      </c>
      <c r="BM44" s="515"/>
      <c r="BN44" s="515"/>
      <c r="BS44" s="510"/>
    </row>
    <row r="45" spans="1:71" s="238" customFormat="1" ht="12.75" customHeight="1" outlineLevel="1" x14ac:dyDescent="0.2">
      <c r="A45" s="545" t="s">
        <v>148</v>
      </c>
      <c r="B45" s="505" t="s">
        <v>516</v>
      </c>
      <c r="C45" s="505" t="s">
        <v>24</v>
      </c>
      <c r="D45" s="505" t="s">
        <v>25</v>
      </c>
      <c r="E45" s="506" t="s">
        <v>27</v>
      </c>
      <c r="F45" s="505">
        <v>6</v>
      </c>
      <c r="G45" s="506">
        <v>49</v>
      </c>
      <c r="H45" s="506">
        <v>1</v>
      </c>
      <c r="I45" s="506">
        <v>2</v>
      </c>
      <c r="J45" s="506">
        <f t="shared" ref="J45:J50" si="95">SUM(I45)*2</f>
        <v>4</v>
      </c>
      <c r="K45" s="527">
        <v>70</v>
      </c>
      <c r="L45" s="508">
        <f t="shared" si="73"/>
        <v>70</v>
      </c>
      <c r="M45" s="509">
        <v>18</v>
      </c>
      <c r="N45" s="710">
        <f>SUM(M45)*H45</f>
        <v>18</v>
      </c>
      <c r="O45" s="509">
        <v>24</v>
      </c>
      <c r="P45" s="510">
        <f t="shared" si="74"/>
        <v>48</v>
      </c>
      <c r="Q45" s="509">
        <v>28</v>
      </c>
      <c r="R45" s="510">
        <f t="shared" si="75"/>
        <v>56</v>
      </c>
      <c r="S45" s="509"/>
      <c r="T45" s="510">
        <f t="shared" si="76"/>
        <v>0</v>
      </c>
      <c r="U45" s="509"/>
      <c r="V45" s="510">
        <f>SUM(U45)*I45*5</f>
        <v>0</v>
      </c>
      <c r="W45" s="511">
        <f t="shared" si="77"/>
        <v>4</v>
      </c>
      <c r="X45" s="535">
        <f t="shared" ref="X45:X49" si="96">SUM(K45*5/100*I45)</f>
        <v>7</v>
      </c>
      <c r="Y45" s="509"/>
      <c r="Z45" s="510"/>
      <c r="AA45" s="509"/>
      <c r="AB45" s="754">
        <f t="shared" si="79"/>
        <v>0</v>
      </c>
      <c r="AC45" s="509"/>
      <c r="AD45" s="512">
        <f t="shared" si="80"/>
        <v>0</v>
      </c>
      <c r="AE45" s="509"/>
      <c r="AF45" s="510">
        <f t="shared" si="81"/>
        <v>0</v>
      </c>
      <c r="AG45" s="509"/>
      <c r="AH45" s="511">
        <f t="shared" si="82"/>
        <v>0</v>
      </c>
      <c r="AI45" s="509"/>
      <c r="AJ45" s="511">
        <f t="shared" si="83"/>
        <v>0</v>
      </c>
      <c r="AK45" s="509">
        <v>1</v>
      </c>
      <c r="AL45" s="513">
        <f t="shared" si="84"/>
        <v>98</v>
      </c>
      <c r="AM45" s="509"/>
      <c r="AN45" s="510">
        <f t="shared" si="85"/>
        <v>0</v>
      </c>
      <c r="AO45" s="509"/>
      <c r="AP45" s="754">
        <f t="shared" si="86"/>
        <v>0</v>
      </c>
      <c r="AQ45" s="509"/>
      <c r="AR45" s="511">
        <f>SUM(I45*AQ45*6)</f>
        <v>0</v>
      </c>
      <c r="AS45" s="514"/>
      <c r="AT45" s="511">
        <f t="shared" si="87"/>
        <v>0</v>
      </c>
      <c r="AU45" s="509"/>
      <c r="AV45" s="510">
        <f t="shared" si="88"/>
        <v>0</v>
      </c>
      <c r="AW45" s="509">
        <v>1</v>
      </c>
      <c r="AX45" s="511">
        <f>AW45*I45:I235*8</f>
        <v>16</v>
      </c>
      <c r="AY45" s="509"/>
      <c r="AZ45" s="511">
        <f t="shared" si="89"/>
        <v>0</v>
      </c>
      <c r="BA45" s="509"/>
      <c r="BB45" s="511">
        <f t="shared" si="90"/>
        <v>0</v>
      </c>
      <c r="BC45" s="509"/>
      <c r="BD45" s="515">
        <f t="shared" si="91"/>
        <v>0</v>
      </c>
      <c r="BE45" s="511">
        <f t="shared" si="92"/>
        <v>247</v>
      </c>
      <c r="BF45" s="511">
        <f t="shared" si="93"/>
        <v>142</v>
      </c>
      <c r="BM45" s="240"/>
      <c r="BN45" s="240"/>
      <c r="BS45" s="341"/>
    </row>
    <row r="46" spans="1:71" s="238" customFormat="1" ht="12.75" customHeight="1" outlineLevel="1" x14ac:dyDescent="0.2">
      <c r="A46" s="507" t="s">
        <v>148</v>
      </c>
      <c r="B46" s="532" t="s">
        <v>183</v>
      </c>
      <c r="C46" s="505" t="s">
        <v>85</v>
      </c>
      <c r="D46" s="505" t="s">
        <v>30</v>
      </c>
      <c r="E46" s="505" t="s">
        <v>47</v>
      </c>
      <c r="F46" s="506">
        <v>6</v>
      </c>
      <c r="G46" s="506">
        <v>24</v>
      </c>
      <c r="H46" s="506">
        <v>1</v>
      </c>
      <c r="I46" s="506">
        <v>1</v>
      </c>
      <c r="J46" s="506">
        <f t="shared" si="95"/>
        <v>2</v>
      </c>
      <c r="K46" s="507">
        <v>80</v>
      </c>
      <c r="L46" s="508">
        <f t="shared" si="73"/>
        <v>80</v>
      </c>
      <c r="M46" s="509">
        <v>22</v>
      </c>
      <c r="N46" s="710">
        <f t="shared" ref="N46:N58" si="97">SUM(M46)*H46</f>
        <v>22</v>
      </c>
      <c r="O46" s="509">
        <v>18</v>
      </c>
      <c r="P46" s="510">
        <f t="shared" si="74"/>
        <v>18</v>
      </c>
      <c r="Q46" s="509">
        <v>40</v>
      </c>
      <c r="R46" s="510">
        <f t="shared" si="75"/>
        <v>40</v>
      </c>
      <c r="S46" s="509"/>
      <c r="T46" s="510">
        <f t="shared" si="76"/>
        <v>0</v>
      </c>
      <c r="U46" s="509"/>
      <c r="V46" s="510">
        <f>SUM(U46)*J46</f>
        <v>0</v>
      </c>
      <c r="W46" s="511">
        <f t="shared" si="77"/>
        <v>0</v>
      </c>
      <c r="X46" s="535">
        <f t="shared" si="96"/>
        <v>4</v>
      </c>
      <c r="Y46" s="509"/>
      <c r="Z46" s="510"/>
      <c r="AA46" s="509"/>
      <c r="AB46" s="754">
        <f t="shared" si="79"/>
        <v>0</v>
      </c>
      <c r="AC46" s="509"/>
      <c r="AD46" s="512">
        <f t="shared" si="80"/>
        <v>0</v>
      </c>
      <c r="AE46" s="509"/>
      <c r="AF46" s="510">
        <f t="shared" si="81"/>
        <v>0</v>
      </c>
      <c r="AG46" s="510"/>
      <c r="AH46" s="511">
        <f t="shared" si="82"/>
        <v>0</v>
      </c>
      <c r="AI46" s="509"/>
      <c r="AJ46" s="511">
        <f t="shared" si="83"/>
        <v>0</v>
      </c>
      <c r="AK46" s="509">
        <v>1</v>
      </c>
      <c r="AL46" s="513">
        <f t="shared" si="84"/>
        <v>48</v>
      </c>
      <c r="AM46" s="509"/>
      <c r="AN46" s="510">
        <f t="shared" si="85"/>
        <v>0</v>
      </c>
      <c r="AO46" s="509"/>
      <c r="AP46" s="754">
        <f t="shared" si="86"/>
        <v>0</v>
      </c>
      <c r="AQ46" s="509">
        <v>1</v>
      </c>
      <c r="AR46" s="511">
        <f>AQ46*I46*6</f>
        <v>6</v>
      </c>
      <c r="AS46" s="514"/>
      <c r="AT46" s="511">
        <f t="shared" si="87"/>
        <v>0</v>
      </c>
      <c r="AU46" s="509"/>
      <c r="AV46" s="510">
        <f t="shared" si="88"/>
        <v>0</v>
      </c>
      <c r="AW46" s="509"/>
      <c r="AX46" s="511">
        <f>SUM(I46*AW46*8)</f>
        <v>0</v>
      </c>
      <c r="AY46" s="510"/>
      <c r="AZ46" s="511">
        <f t="shared" si="89"/>
        <v>0</v>
      </c>
      <c r="BA46" s="509"/>
      <c r="BB46" s="511">
        <f t="shared" si="90"/>
        <v>0</v>
      </c>
      <c r="BC46" s="509"/>
      <c r="BD46" s="515">
        <f t="shared" si="91"/>
        <v>0</v>
      </c>
      <c r="BE46" s="511">
        <f t="shared" si="92"/>
        <v>138</v>
      </c>
      <c r="BF46" s="511">
        <f t="shared" si="93"/>
        <v>86</v>
      </c>
      <c r="BM46" s="240"/>
      <c r="BN46" s="240"/>
    </row>
    <row r="47" spans="1:71" s="238" customFormat="1" ht="12.75" customHeight="1" outlineLevel="1" x14ac:dyDescent="0.2">
      <c r="A47" s="507" t="s">
        <v>148</v>
      </c>
      <c r="B47" s="532" t="s">
        <v>183</v>
      </c>
      <c r="C47" s="505" t="s">
        <v>84</v>
      </c>
      <c r="D47" s="505" t="s">
        <v>30</v>
      </c>
      <c r="E47" s="505" t="s">
        <v>47</v>
      </c>
      <c r="F47" s="506">
        <v>6</v>
      </c>
      <c r="G47" s="506">
        <v>22</v>
      </c>
      <c r="H47" s="506">
        <v>1</v>
      </c>
      <c r="I47" s="506">
        <v>1</v>
      </c>
      <c r="J47" s="506">
        <f t="shared" si="95"/>
        <v>2</v>
      </c>
      <c r="K47" s="507">
        <v>80</v>
      </c>
      <c r="L47" s="508">
        <f t="shared" si="73"/>
        <v>80</v>
      </c>
      <c r="M47" s="509">
        <v>22</v>
      </c>
      <c r="N47" s="710">
        <f t="shared" si="97"/>
        <v>22</v>
      </c>
      <c r="O47" s="509">
        <v>18</v>
      </c>
      <c r="P47" s="510">
        <f t="shared" si="74"/>
        <v>18</v>
      </c>
      <c r="Q47" s="509">
        <v>40</v>
      </c>
      <c r="R47" s="510">
        <f t="shared" si="75"/>
        <v>40</v>
      </c>
      <c r="S47" s="509"/>
      <c r="T47" s="510">
        <f t="shared" si="76"/>
        <v>0</v>
      </c>
      <c r="U47" s="509"/>
      <c r="V47" s="510">
        <f>SUM(U47)*J47</f>
        <v>0</v>
      </c>
      <c r="W47" s="511">
        <f>SUM(I47*AW47*2+J47*AY47*2)</f>
        <v>0</v>
      </c>
      <c r="X47" s="535">
        <f t="shared" si="96"/>
        <v>4</v>
      </c>
      <c r="Y47" s="509"/>
      <c r="Z47" s="510"/>
      <c r="AA47" s="509"/>
      <c r="AB47" s="754">
        <f>SUM(AA47)*3*G47/5</f>
        <v>0</v>
      </c>
      <c r="AC47" s="509"/>
      <c r="AD47" s="512">
        <f>SUM(AC47*G47*(30+4))</f>
        <v>0</v>
      </c>
      <c r="AE47" s="509"/>
      <c r="AF47" s="510">
        <f t="shared" si="81"/>
        <v>0</v>
      </c>
      <c r="AG47" s="510"/>
      <c r="AH47" s="511">
        <f t="shared" si="82"/>
        <v>0</v>
      </c>
      <c r="AI47" s="509"/>
      <c r="AJ47" s="511">
        <f t="shared" si="83"/>
        <v>0</v>
      </c>
      <c r="AK47" s="509">
        <v>1</v>
      </c>
      <c r="AL47" s="513">
        <f t="shared" si="84"/>
        <v>44</v>
      </c>
      <c r="AM47" s="509"/>
      <c r="AN47" s="510">
        <f>SUM(AM47*I47*2)</f>
        <v>0</v>
      </c>
      <c r="AO47" s="509"/>
      <c r="AP47" s="754">
        <f t="shared" si="86"/>
        <v>0</v>
      </c>
      <c r="AQ47" s="509">
        <v>1</v>
      </c>
      <c r="AR47" s="511">
        <f>AQ47*I47*6</f>
        <v>6</v>
      </c>
      <c r="AS47" s="514"/>
      <c r="AT47" s="511">
        <f t="shared" si="87"/>
        <v>0</v>
      </c>
      <c r="AU47" s="509"/>
      <c r="AV47" s="510">
        <f>SUM(I47*AU47*6)</f>
        <v>0</v>
      </c>
      <c r="AW47" s="509"/>
      <c r="AX47" s="511">
        <f>SUM(I47*AW47*8)</f>
        <v>0</v>
      </c>
      <c r="AY47" s="510"/>
      <c r="AZ47" s="511">
        <f t="shared" si="89"/>
        <v>0</v>
      </c>
      <c r="BA47" s="509"/>
      <c r="BB47" s="511">
        <f t="shared" si="90"/>
        <v>0</v>
      </c>
      <c r="BC47" s="509"/>
      <c r="BD47" s="515">
        <f t="shared" si="91"/>
        <v>0</v>
      </c>
      <c r="BE47" s="511">
        <f t="shared" si="92"/>
        <v>134</v>
      </c>
      <c r="BF47" s="511">
        <f t="shared" si="93"/>
        <v>86</v>
      </c>
      <c r="BM47" s="240"/>
      <c r="BN47" s="240"/>
    </row>
    <row r="48" spans="1:71" s="238" customFormat="1" ht="12.75" customHeight="1" outlineLevel="1" x14ac:dyDescent="0.2">
      <c r="A48" s="507" t="s">
        <v>148</v>
      </c>
      <c r="B48" s="532" t="s">
        <v>183</v>
      </c>
      <c r="C48" s="532" t="s">
        <v>349</v>
      </c>
      <c r="D48" s="528" t="s">
        <v>30</v>
      </c>
      <c r="E48" s="532" t="s">
        <v>47</v>
      </c>
      <c r="F48" s="528">
        <v>6</v>
      </c>
      <c r="G48" s="506">
        <f>22+25</f>
        <v>47</v>
      </c>
      <c r="H48" s="506">
        <v>1</v>
      </c>
      <c r="I48" s="506">
        <v>2</v>
      </c>
      <c r="J48" s="506">
        <f t="shared" si="95"/>
        <v>4</v>
      </c>
      <c r="K48" s="507">
        <v>80</v>
      </c>
      <c r="L48" s="508">
        <f>SUM(M48+O48+Q48+S48+U48)</f>
        <v>80</v>
      </c>
      <c r="M48" s="509">
        <v>22</v>
      </c>
      <c r="N48" s="710">
        <f t="shared" si="97"/>
        <v>22</v>
      </c>
      <c r="O48" s="509">
        <v>18</v>
      </c>
      <c r="P48" s="510">
        <f>O48*I48</f>
        <v>36</v>
      </c>
      <c r="Q48" s="509">
        <v>40</v>
      </c>
      <c r="R48" s="510">
        <f t="shared" si="75"/>
        <v>80</v>
      </c>
      <c r="S48" s="509"/>
      <c r="T48" s="510">
        <f t="shared" si="76"/>
        <v>0</v>
      </c>
      <c r="U48" s="509"/>
      <c r="V48" s="510">
        <f>SUM(U48)*J48</f>
        <v>0</v>
      </c>
      <c r="W48" s="511">
        <f>SUM(I48*AW48*2+J48*AY48*2)</f>
        <v>0</v>
      </c>
      <c r="X48" s="535">
        <f t="shared" si="96"/>
        <v>8</v>
      </c>
      <c r="Y48" s="509"/>
      <c r="Z48" s="510"/>
      <c r="AA48" s="509"/>
      <c r="AB48" s="754">
        <f>SUM(AA48)*3*G48/5</f>
        <v>0</v>
      </c>
      <c r="AC48" s="509"/>
      <c r="AD48" s="512">
        <f>SUM(AC48*G48*(30+4))</f>
        <v>0</v>
      </c>
      <c r="AE48" s="509"/>
      <c r="AF48" s="510">
        <f>SUM(AE48*G48*3)</f>
        <v>0</v>
      </c>
      <c r="AG48" s="510"/>
      <c r="AH48" s="511">
        <f>SUM(AG48*G48/3)</f>
        <v>0</v>
      </c>
      <c r="AI48" s="509"/>
      <c r="AJ48" s="511">
        <f>SUM(AI48*G48*2/3)</f>
        <v>0</v>
      </c>
      <c r="AK48" s="509">
        <v>1</v>
      </c>
      <c r="AL48" s="513">
        <f t="shared" si="84"/>
        <v>94</v>
      </c>
      <c r="AM48" s="509"/>
      <c r="AN48" s="510">
        <f>SUM(AM48*I48*2)</f>
        <v>0</v>
      </c>
      <c r="AO48" s="509"/>
      <c r="AP48" s="754">
        <f>SUM(AO48*G48*2)</f>
        <v>0</v>
      </c>
      <c r="AQ48" s="509">
        <v>1</v>
      </c>
      <c r="AR48" s="511">
        <f>AQ48*I48*6</f>
        <v>12</v>
      </c>
      <c r="AS48" s="514"/>
      <c r="AT48" s="511">
        <f t="shared" si="87"/>
        <v>0</v>
      </c>
      <c r="AU48" s="509"/>
      <c r="AV48" s="510">
        <f>SUM(I48*AU48*6)</f>
        <v>0</v>
      </c>
      <c r="AW48" s="509"/>
      <c r="AX48" s="511">
        <f>SUM(I48*AW48*8)</f>
        <v>0</v>
      </c>
      <c r="AY48" s="510"/>
      <c r="AZ48" s="511">
        <f>SUM(AY48*J48*5*6)</f>
        <v>0</v>
      </c>
      <c r="BA48" s="509"/>
      <c r="BB48" s="511">
        <f>SUM(BA48*J48*4*6)</f>
        <v>0</v>
      </c>
      <c r="BC48" s="509"/>
      <c r="BD48" s="515">
        <f>SUM(BC48*50)</f>
        <v>0</v>
      </c>
      <c r="BE48" s="511">
        <f t="shared" si="92"/>
        <v>252</v>
      </c>
      <c r="BF48" s="511">
        <f t="shared" si="93"/>
        <v>150</v>
      </c>
      <c r="BM48" s="240"/>
      <c r="BN48" s="240"/>
    </row>
    <row r="49" spans="1:71" s="238" customFormat="1" ht="12.75" customHeight="1" outlineLevel="1" x14ac:dyDescent="0.2">
      <c r="A49" s="529" t="s">
        <v>148</v>
      </c>
      <c r="B49" s="506" t="s">
        <v>257</v>
      </c>
      <c r="C49" s="505" t="s">
        <v>24</v>
      </c>
      <c r="D49" s="506" t="s">
        <v>320</v>
      </c>
      <c r="E49" s="506" t="s">
        <v>42</v>
      </c>
      <c r="F49" s="505">
        <v>6</v>
      </c>
      <c r="G49" s="506">
        <f>23+22+21</f>
        <v>66</v>
      </c>
      <c r="H49" s="506">
        <v>1</v>
      </c>
      <c r="I49" s="506">
        <v>3</v>
      </c>
      <c r="J49" s="506">
        <f t="shared" si="95"/>
        <v>6</v>
      </c>
      <c r="K49" s="527">
        <v>90</v>
      </c>
      <c r="L49" s="508">
        <f t="shared" si="73"/>
        <v>90</v>
      </c>
      <c r="M49" s="509">
        <v>34</v>
      </c>
      <c r="N49" s="710">
        <f t="shared" si="97"/>
        <v>34</v>
      </c>
      <c r="O49" s="509">
        <v>28</v>
      </c>
      <c r="P49" s="510">
        <f t="shared" si="74"/>
        <v>84</v>
      </c>
      <c r="Q49" s="509">
        <v>28</v>
      </c>
      <c r="R49" s="510">
        <f t="shared" si="75"/>
        <v>84</v>
      </c>
      <c r="S49" s="509"/>
      <c r="T49" s="510">
        <f t="shared" si="76"/>
        <v>0</v>
      </c>
      <c r="U49" s="509"/>
      <c r="V49" s="510">
        <f>SUM(U49)*I49*5</f>
        <v>0</v>
      </c>
      <c r="W49" s="511">
        <f t="shared" si="77"/>
        <v>6</v>
      </c>
      <c r="X49" s="535">
        <f t="shared" si="96"/>
        <v>13.5</v>
      </c>
      <c r="Y49" s="509"/>
      <c r="Z49" s="510"/>
      <c r="AA49" s="509"/>
      <c r="AB49" s="754">
        <f t="shared" si="79"/>
        <v>0</v>
      </c>
      <c r="AC49" s="509"/>
      <c r="AD49" s="512">
        <f t="shared" si="80"/>
        <v>0</v>
      </c>
      <c r="AE49" s="509"/>
      <c r="AF49" s="510">
        <f t="shared" si="81"/>
        <v>0</v>
      </c>
      <c r="AG49" s="509"/>
      <c r="AH49" s="511">
        <f t="shared" si="82"/>
        <v>0</v>
      </c>
      <c r="AI49" s="509"/>
      <c r="AJ49" s="511">
        <f t="shared" si="83"/>
        <v>0</v>
      </c>
      <c r="AK49" s="509"/>
      <c r="AL49" s="513">
        <f t="shared" ref="AL49:AL53" si="98">SUM(AK49*G49*1)</f>
        <v>0</v>
      </c>
      <c r="AM49" s="509"/>
      <c r="AN49" s="510">
        <f t="shared" si="85"/>
        <v>0</v>
      </c>
      <c r="AO49" s="509"/>
      <c r="AP49" s="754">
        <f t="shared" si="86"/>
        <v>0</v>
      </c>
      <c r="AQ49" s="509"/>
      <c r="AR49" s="511">
        <f>I49*AQ49*8</f>
        <v>0</v>
      </c>
      <c r="AS49" s="514"/>
      <c r="AT49" s="511">
        <f t="shared" si="87"/>
        <v>0</v>
      </c>
      <c r="AU49" s="509"/>
      <c r="AV49" s="510">
        <f t="shared" si="88"/>
        <v>0</v>
      </c>
      <c r="AW49" s="509">
        <v>1</v>
      </c>
      <c r="AX49" s="511">
        <f>AW49*G49/3</f>
        <v>22</v>
      </c>
      <c r="AY49" s="509"/>
      <c r="AZ49" s="511">
        <f t="shared" si="89"/>
        <v>0</v>
      </c>
      <c r="BA49" s="509"/>
      <c r="BB49" s="511">
        <f t="shared" si="90"/>
        <v>0</v>
      </c>
      <c r="BC49" s="509"/>
      <c r="BD49" s="515">
        <f t="shared" si="91"/>
        <v>0</v>
      </c>
      <c r="BE49" s="511">
        <f t="shared" si="92"/>
        <v>243.5</v>
      </c>
      <c r="BF49" s="511">
        <f t="shared" si="93"/>
        <v>230</v>
      </c>
      <c r="BM49" s="240"/>
      <c r="BN49" s="240"/>
    </row>
    <row r="50" spans="1:71" s="159" customFormat="1" ht="12.75" customHeight="1" outlineLevel="1" x14ac:dyDescent="0.2">
      <c r="A50" s="507" t="s">
        <v>148</v>
      </c>
      <c r="B50" s="532" t="s">
        <v>345</v>
      </c>
      <c r="C50" s="532" t="s">
        <v>355</v>
      </c>
      <c r="D50" s="532" t="s">
        <v>233</v>
      </c>
      <c r="E50" s="532" t="s">
        <v>392</v>
      </c>
      <c r="F50" s="528" t="s">
        <v>98</v>
      </c>
      <c r="G50" s="506">
        <v>18</v>
      </c>
      <c r="H50" s="506">
        <v>1</v>
      </c>
      <c r="I50" s="506">
        <v>1</v>
      </c>
      <c r="J50" s="506">
        <f t="shared" si="95"/>
        <v>2</v>
      </c>
      <c r="K50" s="507">
        <v>6</v>
      </c>
      <c r="L50" s="508">
        <f>SUM(M50+O50+Q50+S50+U50)</f>
        <v>6</v>
      </c>
      <c r="M50" s="509">
        <v>6</v>
      </c>
      <c r="N50" s="710">
        <f t="shared" si="97"/>
        <v>6</v>
      </c>
      <c r="O50" s="509"/>
      <c r="P50" s="510">
        <f>O50*I50</f>
        <v>0</v>
      </c>
      <c r="Q50" s="509"/>
      <c r="R50" s="510">
        <f>SUM(Q50)*I50</f>
        <v>0</v>
      </c>
      <c r="S50" s="509"/>
      <c r="T50" s="510">
        <f>SUM(S50)*J50</f>
        <v>0</v>
      </c>
      <c r="U50" s="509"/>
      <c r="V50" s="510">
        <f>SUM(U50)*I50*5</f>
        <v>0</v>
      </c>
      <c r="W50" s="511">
        <f>SUM(I50*AW50*2+J50*AY50*2)</f>
        <v>0</v>
      </c>
      <c r="X50" s="535">
        <f>SUM(K50*15/100*I50)</f>
        <v>0.9</v>
      </c>
      <c r="Y50" s="509"/>
      <c r="Z50" s="510"/>
      <c r="AA50" s="509"/>
      <c r="AB50" s="754">
        <f>SUM(AA50)*3*G50/5</f>
        <v>0</v>
      </c>
      <c r="AC50" s="509"/>
      <c r="AD50" s="512">
        <f>SUM(AC50*G50*(30+4))</f>
        <v>0</v>
      </c>
      <c r="AE50" s="509"/>
      <c r="AF50" s="510">
        <f>SUM(AE50*G50*3)</f>
        <v>0</v>
      </c>
      <c r="AG50" s="510"/>
      <c r="AH50" s="511">
        <f>SUM(AG50*G50/3)</f>
        <v>0</v>
      </c>
      <c r="AI50" s="509"/>
      <c r="AJ50" s="511">
        <f>SUM(AI50*G50*2/3)</f>
        <v>0</v>
      </c>
      <c r="AK50" s="509"/>
      <c r="AL50" s="513">
        <f>SUM(AK50*G50*1)</f>
        <v>0</v>
      </c>
      <c r="AM50" s="509"/>
      <c r="AN50" s="510">
        <f>SUM(AM50*I50*2)</f>
        <v>0</v>
      </c>
      <c r="AO50" s="509"/>
      <c r="AP50" s="754">
        <f>SUM(AO50*G50*2)</f>
        <v>0</v>
      </c>
      <c r="AQ50" s="509"/>
      <c r="AR50" s="511">
        <f>AQ50*G50/3</f>
        <v>0</v>
      </c>
      <c r="AS50" s="514"/>
      <c r="AT50" s="511">
        <f t="shared" si="87"/>
        <v>0</v>
      </c>
      <c r="AU50" s="509"/>
      <c r="AV50" s="510">
        <f>SUM(I50*AU50*6)</f>
        <v>0</v>
      </c>
      <c r="AW50" s="509"/>
      <c r="AX50" s="511">
        <f>AW50*G50/3</f>
        <v>0</v>
      </c>
      <c r="AY50" s="510"/>
      <c r="AZ50" s="511">
        <f>SUM(AY50*J50*5*6)</f>
        <v>0</v>
      </c>
      <c r="BA50" s="509"/>
      <c r="BB50" s="511">
        <f>SUM(BA50*J50*4*6)</f>
        <v>0</v>
      </c>
      <c r="BC50" s="509"/>
      <c r="BD50" s="515">
        <f>SUM(BC50*50)</f>
        <v>0</v>
      </c>
      <c r="BE50" s="511">
        <f t="shared" si="92"/>
        <v>6.9</v>
      </c>
      <c r="BF50" s="511">
        <f t="shared" si="93"/>
        <v>6</v>
      </c>
      <c r="BM50" s="167"/>
      <c r="BN50" s="167"/>
    </row>
    <row r="51" spans="1:71" s="159" customFormat="1" ht="12.75" customHeight="1" outlineLevel="1" x14ac:dyDescent="0.2">
      <c r="A51" s="507" t="s">
        <v>148</v>
      </c>
      <c r="B51" s="532" t="s">
        <v>345</v>
      </c>
      <c r="C51" s="532" t="s">
        <v>355</v>
      </c>
      <c r="D51" s="532" t="s">
        <v>233</v>
      </c>
      <c r="E51" s="532" t="s">
        <v>488</v>
      </c>
      <c r="F51" s="528">
        <v>6</v>
      </c>
      <c r="G51" s="506">
        <v>15</v>
      </c>
      <c r="H51" s="506">
        <v>1</v>
      </c>
      <c r="I51" s="506">
        <v>1</v>
      </c>
      <c r="J51" s="506">
        <v>1</v>
      </c>
      <c r="K51" s="507">
        <v>16</v>
      </c>
      <c r="L51" s="508">
        <f>SUM(M51+O51+Q51+S51+U51)</f>
        <v>16</v>
      </c>
      <c r="M51" s="509">
        <v>6</v>
      </c>
      <c r="N51" s="710">
        <f t="shared" si="97"/>
        <v>6</v>
      </c>
      <c r="O51" s="509">
        <v>10</v>
      </c>
      <c r="P51" s="510">
        <f>O51*I51</f>
        <v>10</v>
      </c>
      <c r="Q51" s="509"/>
      <c r="R51" s="510">
        <f>SUM(Q51)*I51</f>
        <v>0</v>
      </c>
      <c r="S51" s="509"/>
      <c r="T51" s="510">
        <f>SUM(S51)*J51</f>
        <v>0</v>
      </c>
      <c r="U51" s="509"/>
      <c r="V51" s="510">
        <f>SUM(U51)*I51*5</f>
        <v>0</v>
      </c>
      <c r="W51" s="511">
        <f>SUM(I51*AW51*2+J51*AY51*2)</f>
        <v>2</v>
      </c>
      <c r="X51" s="535">
        <f>SUM(K51*15/100*I51)</f>
        <v>2.4</v>
      </c>
      <c r="Y51" s="509"/>
      <c r="Z51" s="510"/>
      <c r="AA51" s="509"/>
      <c r="AB51" s="754">
        <f>SUM(AA51)*3*G51/5</f>
        <v>0</v>
      </c>
      <c r="AC51" s="509"/>
      <c r="AD51" s="512">
        <f>SUM(AC51*G51*(30+4))</f>
        <v>0</v>
      </c>
      <c r="AE51" s="509"/>
      <c r="AF51" s="510">
        <f>SUM(AE51*G51*3)</f>
        <v>0</v>
      </c>
      <c r="AG51" s="510">
        <v>1</v>
      </c>
      <c r="AH51" s="511">
        <f>SUM(AG51*G51/3)</f>
        <v>5</v>
      </c>
      <c r="AI51" s="509"/>
      <c r="AJ51" s="511">
        <f>SUM(AI51*G51*2/3)</f>
        <v>0</v>
      </c>
      <c r="AK51" s="509"/>
      <c r="AL51" s="513">
        <f>SUM(AK51*G51*1)</f>
        <v>0</v>
      </c>
      <c r="AM51" s="509"/>
      <c r="AN51" s="510">
        <f>SUM(AM51*I51*2)</f>
        <v>0</v>
      </c>
      <c r="AO51" s="509"/>
      <c r="AP51" s="754">
        <f>SUM(AO51*G51*2)</f>
        <v>0</v>
      </c>
      <c r="AQ51" s="509"/>
      <c r="AR51" s="511">
        <f>AQ51*G51/3</f>
        <v>0</v>
      </c>
      <c r="AS51" s="514"/>
      <c r="AT51" s="511">
        <f t="shared" si="87"/>
        <v>0</v>
      </c>
      <c r="AU51" s="509"/>
      <c r="AV51" s="510">
        <f>SUM(I51*AU51*6)</f>
        <v>0</v>
      </c>
      <c r="AW51" s="509">
        <v>1</v>
      </c>
      <c r="AX51" s="511">
        <f>AW51*G51/3</f>
        <v>5</v>
      </c>
      <c r="AY51" s="510"/>
      <c r="AZ51" s="511">
        <f>SUM(AY51*J51*5*6)</f>
        <v>0</v>
      </c>
      <c r="BA51" s="509"/>
      <c r="BB51" s="511">
        <f>SUM(BA51*J51*4*6)</f>
        <v>0</v>
      </c>
      <c r="BC51" s="509"/>
      <c r="BD51" s="515">
        <f>SUM(BC51*50)</f>
        <v>0</v>
      </c>
      <c r="BE51" s="511">
        <f t="shared" si="92"/>
        <v>30.4</v>
      </c>
      <c r="BF51" s="511">
        <f t="shared" si="93"/>
        <v>23</v>
      </c>
      <c r="BM51" s="167"/>
      <c r="BN51" s="167"/>
    </row>
    <row r="52" spans="1:71" s="159" customFormat="1" ht="12.75" customHeight="1" outlineLevel="1" x14ac:dyDescent="0.2">
      <c r="A52" s="507" t="s">
        <v>148</v>
      </c>
      <c r="B52" s="532" t="s">
        <v>182</v>
      </c>
      <c r="C52" s="528" t="s">
        <v>51</v>
      </c>
      <c r="D52" s="532" t="s">
        <v>233</v>
      </c>
      <c r="E52" s="506" t="s">
        <v>393</v>
      </c>
      <c r="F52" s="528" t="s">
        <v>98</v>
      </c>
      <c r="G52" s="506">
        <v>156</v>
      </c>
      <c r="H52" s="506">
        <v>1</v>
      </c>
      <c r="I52" s="506">
        <v>7</v>
      </c>
      <c r="J52" s="506">
        <f t="shared" ref="J52:J58" si="99">SUM(I52)*2</f>
        <v>14</v>
      </c>
      <c r="K52" s="547">
        <v>4</v>
      </c>
      <c r="L52" s="508">
        <f t="shared" si="73"/>
        <v>4</v>
      </c>
      <c r="M52" s="509">
        <v>4</v>
      </c>
      <c r="N52" s="710">
        <f t="shared" si="97"/>
        <v>4</v>
      </c>
      <c r="O52" s="509"/>
      <c r="P52" s="510">
        <f t="shared" si="74"/>
        <v>0</v>
      </c>
      <c r="Q52" s="509"/>
      <c r="R52" s="510">
        <f t="shared" si="75"/>
        <v>0</v>
      </c>
      <c r="S52" s="509"/>
      <c r="T52" s="510">
        <f t="shared" si="76"/>
        <v>0</v>
      </c>
      <c r="U52" s="509"/>
      <c r="V52" s="510">
        <f>SUM(U52)*I52*5</f>
        <v>0</v>
      </c>
      <c r="W52" s="511">
        <f>SUM(I52*AW52*2+J52*AY52*2)</f>
        <v>0</v>
      </c>
      <c r="X52" s="535">
        <f t="shared" ref="X52:X58" si="100">SUM(K52*15/100*I52)</f>
        <v>4.2</v>
      </c>
      <c r="Y52" s="509"/>
      <c r="Z52" s="510"/>
      <c r="AA52" s="509"/>
      <c r="AB52" s="754">
        <f>SUM(AA52)*3*G52/5</f>
        <v>0</v>
      </c>
      <c r="AC52" s="509"/>
      <c r="AD52" s="512">
        <f t="shared" ref="AD52:AD61" si="101">SUM(AC52*G52*(30+4))</f>
        <v>0</v>
      </c>
      <c r="AE52" s="509"/>
      <c r="AF52" s="510">
        <f t="shared" si="81"/>
        <v>0</v>
      </c>
      <c r="AG52" s="509"/>
      <c r="AH52" s="511">
        <f t="shared" si="82"/>
        <v>0</v>
      </c>
      <c r="AI52" s="509"/>
      <c r="AJ52" s="511">
        <f t="shared" si="83"/>
        <v>0</v>
      </c>
      <c r="AK52" s="509"/>
      <c r="AL52" s="513">
        <f t="shared" si="98"/>
        <v>0</v>
      </c>
      <c r="AM52" s="509"/>
      <c r="AN52" s="510">
        <f>SUM(AM52*I52*2)</f>
        <v>0</v>
      </c>
      <c r="AO52" s="509"/>
      <c r="AP52" s="754">
        <f t="shared" si="86"/>
        <v>0</v>
      </c>
      <c r="AQ52" s="509"/>
      <c r="AR52" s="511">
        <f>AQ52*I52*8</f>
        <v>0</v>
      </c>
      <c r="AS52" s="514"/>
      <c r="AT52" s="511">
        <f t="shared" si="87"/>
        <v>0</v>
      </c>
      <c r="AU52" s="509"/>
      <c r="AV52" s="510">
        <f>SUM(I52*AU52*6)</f>
        <v>0</v>
      </c>
      <c r="AW52" s="509"/>
      <c r="AX52" s="511">
        <f>SUM(I52*AW52*8)</f>
        <v>0</v>
      </c>
      <c r="AY52" s="509"/>
      <c r="AZ52" s="511">
        <f t="shared" si="89"/>
        <v>0</v>
      </c>
      <c r="BA52" s="509"/>
      <c r="BB52" s="511">
        <f t="shared" si="90"/>
        <v>0</v>
      </c>
      <c r="BC52" s="509"/>
      <c r="BD52" s="515">
        <f t="shared" si="91"/>
        <v>0</v>
      </c>
      <c r="BE52" s="511">
        <f t="shared" si="92"/>
        <v>8.1999999999999993</v>
      </c>
      <c r="BF52" s="511">
        <f t="shared" si="93"/>
        <v>4</v>
      </c>
      <c r="BM52" s="167"/>
      <c r="BN52" s="167"/>
    </row>
    <row r="53" spans="1:71" s="477" customFormat="1" ht="12.75" customHeight="1" outlineLevel="1" x14ac:dyDescent="0.2">
      <c r="A53" s="507" t="s">
        <v>148</v>
      </c>
      <c r="B53" s="506" t="s">
        <v>182</v>
      </c>
      <c r="C53" s="505" t="s">
        <v>51</v>
      </c>
      <c r="D53" s="506" t="s">
        <v>233</v>
      </c>
      <c r="E53" s="506" t="s">
        <v>388</v>
      </c>
      <c r="F53" s="528">
        <v>10</v>
      </c>
      <c r="G53" s="506">
        <v>127</v>
      </c>
      <c r="H53" s="506">
        <v>1</v>
      </c>
      <c r="I53" s="506">
        <v>5</v>
      </c>
      <c r="J53" s="506">
        <f t="shared" si="99"/>
        <v>10</v>
      </c>
      <c r="K53" s="527">
        <v>26</v>
      </c>
      <c r="L53" s="508">
        <f t="shared" si="73"/>
        <v>26</v>
      </c>
      <c r="M53" s="509">
        <v>8</v>
      </c>
      <c r="N53" s="710">
        <f t="shared" si="97"/>
        <v>8</v>
      </c>
      <c r="O53" s="509">
        <v>18</v>
      </c>
      <c r="P53" s="510">
        <f t="shared" si="74"/>
        <v>90</v>
      </c>
      <c r="Q53" s="509"/>
      <c r="R53" s="510">
        <f t="shared" ref="R53:R58" si="102">SUM(Q53)*I53</f>
        <v>0</v>
      </c>
      <c r="S53" s="509"/>
      <c r="T53" s="510">
        <f t="shared" ref="T53:T58" si="103">SUM(S53)*J53</f>
        <v>0</v>
      </c>
      <c r="U53" s="509"/>
      <c r="V53" s="510">
        <f t="shared" ref="V53:V58" si="104">SUM(U53)*I53*5</f>
        <v>0</v>
      </c>
      <c r="W53" s="511">
        <v>0</v>
      </c>
      <c r="X53" s="535">
        <f t="shared" si="100"/>
        <v>19.5</v>
      </c>
      <c r="Y53" s="509"/>
      <c r="Z53" s="510"/>
      <c r="AA53" s="509"/>
      <c r="AB53" s="754">
        <f>SUM(AA53)*G53/3</f>
        <v>0</v>
      </c>
      <c r="AC53" s="509"/>
      <c r="AD53" s="512">
        <f t="shared" si="101"/>
        <v>0</v>
      </c>
      <c r="AE53" s="509"/>
      <c r="AF53" s="510">
        <f t="shared" ref="AF53:AF58" si="105">SUM(AE53*G53*3)</f>
        <v>0</v>
      </c>
      <c r="AG53" s="509"/>
      <c r="AH53" s="511">
        <f t="shared" ref="AH53:AH58" si="106">SUM(AG53*G53/3)</f>
        <v>0</v>
      </c>
      <c r="AI53" s="509"/>
      <c r="AJ53" s="511">
        <f t="shared" si="83"/>
        <v>0</v>
      </c>
      <c r="AK53" s="509"/>
      <c r="AL53" s="513">
        <f t="shared" si="98"/>
        <v>0</v>
      </c>
      <c r="AM53" s="509"/>
      <c r="AN53" s="510">
        <f t="shared" ref="AN53:AN57" si="107">SUM(AM53*I53*2)</f>
        <v>0</v>
      </c>
      <c r="AO53" s="509"/>
      <c r="AP53" s="754">
        <f t="shared" si="86"/>
        <v>0</v>
      </c>
      <c r="AQ53" s="509"/>
      <c r="AR53" s="511">
        <f t="shared" ref="AR53:AR58" si="108">SUM(I53*AQ53*6)</f>
        <v>0</v>
      </c>
      <c r="AS53" s="514"/>
      <c r="AT53" s="511">
        <f t="shared" si="87"/>
        <v>0</v>
      </c>
      <c r="AU53" s="509"/>
      <c r="AV53" s="510">
        <f t="shared" ref="AV53:AV57" si="109">SUM(I53*AU53*6)</f>
        <v>0</v>
      </c>
      <c r="AW53" s="509">
        <v>1</v>
      </c>
      <c r="AX53" s="511">
        <f>AW53*I53*8</f>
        <v>40</v>
      </c>
      <c r="AY53" s="509"/>
      <c r="AZ53" s="511">
        <f t="shared" si="89"/>
        <v>0</v>
      </c>
      <c r="BA53" s="509"/>
      <c r="BB53" s="511">
        <f t="shared" si="90"/>
        <v>0</v>
      </c>
      <c r="BC53" s="509"/>
      <c r="BD53" s="515">
        <f>SUM(BC53*50)</f>
        <v>0</v>
      </c>
      <c r="BE53" s="511">
        <f t="shared" si="92"/>
        <v>157.5</v>
      </c>
      <c r="BF53" s="511">
        <f t="shared" si="93"/>
        <v>138</v>
      </c>
      <c r="BM53" s="486"/>
      <c r="BN53" s="486"/>
      <c r="BS53" s="482"/>
    </row>
    <row r="54" spans="1:71" s="487" customFormat="1" ht="12.75" customHeight="1" outlineLevel="1" x14ac:dyDescent="0.2">
      <c r="A54" s="507" t="s">
        <v>148</v>
      </c>
      <c r="B54" s="506" t="s">
        <v>183</v>
      </c>
      <c r="C54" s="505" t="s">
        <v>51</v>
      </c>
      <c r="D54" s="506" t="s">
        <v>233</v>
      </c>
      <c r="E54" s="506" t="s">
        <v>144</v>
      </c>
      <c r="F54" s="528">
        <v>8</v>
      </c>
      <c r="G54" s="506">
        <v>39</v>
      </c>
      <c r="H54" s="506">
        <v>1</v>
      </c>
      <c r="I54" s="506">
        <v>2</v>
      </c>
      <c r="J54" s="506">
        <f t="shared" si="99"/>
        <v>4</v>
      </c>
      <c r="K54" s="507">
        <v>24</v>
      </c>
      <c r="L54" s="508">
        <f t="shared" si="73"/>
        <v>24</v>
      </c>
      <c r="M54" s="509">
        <v>4</v>
      </c>
      <c r="N54" s="710">
        <f t="shared" si="97"/>
        <v>4</v>
      </c>
      <c r="O54" s="509">
        <v>20</v>
      </c>
      <c r="P54" s="510">
        <f t="shared" si="74"/>
        <v>40</v>
      </c>
      <c r="Q54" s="509"/>
      <c r="R54" s="510">
        <f t="shared" si="102"/>
        <v>0</v>
      </c>
      <c r="S54" s="509"/>
      <c r="T54" s="510">
        <f t="shared" si="103"/>
        <v>0</v>
      </c>
      <c r="U54" s="509"/>
      <c r="V54" s="510">
        <f t="shared" si="104"/>
        <v>0</v>
      </c>
      <c r="W54" s="511">
        <f t="shared" ref="W54:W60" si="110">SUM(I54*AW54*2+J54*AY54*2)</f>
        <v>0</v>
      </c>
      <c r="X54" s="535">
        <f t="shared" si="100"/>
        <v>7.2</v>
      </c>
      <c r="Y54" s="509"/>
      <c r="Z54" s="510"/>
      <c r="AA54" s="509"/>
      <c r="AB54" s="754">
        <f t="shared" ref="AB54:AB61" si="111">SUM(AA54)*3*G54/5</f>
        <v>0</v>
      </c>
      <c r="AC54" s="509"/>
      <c r="AD54" s="512">
        <f t="shared" si="101"/>
        <v>0</v>
      </c>
      <c r="AE54" s="509"/>
      <c r="AF54" s="510">
        <f t="shared" si="105"/>
        <v>0</v>
      </c>
      <c r="AG54" s="509"/>
      <c r="AH54" s="511">
        <f t="shared" si="106"/>
        <v>0</v>
      </c>
      <c r="AI54" s="509"/>
      <c r="AJ54" s="511">
        <f t="shared" si="83"/>
        <v>0</v>
      </c>
      <c r="AK54" s="509">
        <v>1</v>
      </c>
      <c r="AL54" s="513">
        <f>SUM(AK54*G54*2)</f>
        <v>78</v>
      </c>
      <c r="AM54" s="509"/>
      <c r="AN54" s="510">
        <f t="shared" si="107"/>
        <v>0</v>
      </c>
      <c r="AO54" s="509"/>
      <c r="AP54" s="754">
        <f t="shared" si="86"/>
        <v>0</v>
      </c>
      <c r="AQ54" s="509">
        <v>1</v>
      </c>
      <c r="AR54" s="511">
        <f>AQ54*I54*6</f>
        <v>12</v>
      </c>
      <c r="AS54" s="514"/>
      <c r="AT54" s="511">
        <f t="shared" si="87"/>
        <v>0</v>
      </c>
      <c r="AU54" s="509"/>
      <c r="AV54" s="510">
        <f t="shared" si="109"/>
        <v>0</v>
      </c>
      <c r="AW54" s="509"/>
      <c r="AX54" s="511">
        <f t="shared" ref="AX54:AX58" si="112">SUM(I54*AW54*8)</f>
        <v>0</v>
      </c>
      <c r="AY54" s="509"/>
      <c r="AZ54" s="511">
        <f t="shared" si="89"/>
        <v>0</v>
      </c>
      <c r="BA54" s="509"/>
      <c r="BB54" s="511">
        <f t="shared" si="90"/>
        <v>0</v>
      </c>
      <c r="BC54" s="509"/>
      <c r="BD54" s="515">
        <f t="shared" ref="BD54:BD58" si="113">SUM(BC54*50)</f>
        <v>0</v>
      </c>
      <c r="BE54" s="511">
        <f t="shared" si="92"/>
        <v>141.19999999999999</v>
      </c>
      <c r="BF54" s="511">
        <f t="shared" si="93"/>
        <v>56</v>
      </c>
      <c r="BM54" s="493"/>
      <c r="BN54" s="493"/>
      <c r="BS54" s="492"/>
    </row>
    <row r="55" spans="1:71" s="487" customFormat="1" ht="12.75" customHeight="1" outlineLevel="1" x14ac:dyDescent="0.2">
      <c r="A55" s="507" t="s">
        <v>148</v>
      </c>
      <c r="B55" s="506" t="s">
        <v>183</v>
      </c>
      <c r="C55" s="505" t="s">
        <v>51</v>
      </c>
      <c r="D55" s="506" t="s">
        <v>233</v>
      </c>
      <c r="E55" s="506" t="s">
        <v>144</v>
      </c>
      <c r="F55" s="528" t="s">
        <v>100</v>
      </c>
      <c r="G55" s="506">
        <v>39</v>
      </c>
      <c r="H55" s="506">
        <v>1</v>
      </c>
      <c r="I55" s="506">
        <v>2</v>
      </c>
      <c r="J55" s="506">
        <f t="shared" si="99"/>
        <v>4</v>
      </c>
      <c r="K55" s="507">
        <v>10</v>
      </c>
      <c r="L55" s="508">
        <f t="shared" si="73"/>
        <v>10</v>
      </c>
      <c r="M55" s="509">
        <v>10</v>
      </c>
      <c r="N55" s="710">
        <f t="shared" si="97"/>
        <v>10</v>
      </c>
      <c r="O55" s="509"/>
      <c r="P55" s="510">
        <f t="shared" si="74"/>
        <v>0</v>
      </c>
      <c r="Q55" s="509"/>
      <c r="R55" s="510">
        <f t="shared" si="102"/>
        <v>0</v>
      </c>
      <c r="S55" s="509"/>
      <c r="T55" s="510">
        <f t="shared" si="103"/>
        <v>0</v>
      </c>
      <c r="U55" s="509"/>
      <c r="V55" s="510">
        <f t="shared" si="104"/>
        <v>0</v>
      </c>
      <c r="W55" s="511">
        <f t="shared" si="110"/>
        <v>0</v>
      </c>
      <c r="X55" s="535">
        <f t="shared" si="100"/>
        <v>3</v>
      </c>
      <c r="Y55" s="509"/>
      <c r="Z55" s="510"/>
      <c r="AA55" s="509"/>
      <c r="AB55" s="754">
        <f t="shared" si="111"/>
        <v>0</v>
      </c>
      <c r="AC55" s="509"/>
      <c r="AD55" s="512">
        <f t="shared" si="101"/>
        <v>0</v>
      </c>
      <c r="AE55" s="509"/>
      <c r="AF55" s="510">
        <f t="shared" si="105"/>
        <v>0</v>
      </c>
      <c r="AG55" s="509"/>
      <c r="AH55" s="511">
        <f t="shared" si="106"/>
        <v>0</v>
      </c>
      <c r="AI55" s="509"/>
      <c r="AJ55" s="511">
        <f t="shared" si="83"/>
        <v>0</v>
      </c>
      <c r="AK55" s="509"/>
      <c r="AL55" s="510">
        <f t="shared" ref="AL55:AL60" si="114">SUM(AK55*G55*2)</f>
        <v>0</v>
      </c>
      <c r="AM55" s="509"/>
      <c r="AN55" s="510">
        <f t="shared" si="107"/>
        <v>0</v>
      </c>
      <c r="AO55" s="509"/>
      <c r="AP55" s="754">
        <f t="shared" si="86"/>
        <v>0</v>
      </c>
      <c r="AQ55" s="509"/>
      <c r="AR55" s="511">
        <f t="shared" si="108"/>
        <v>0</v>
      </c>
      <c r="AS55" s="514"/>
      <c r="AT55" s="511">
        <f t="shared" si="87"/>
        <v>0</v>
      </c>
      <c r="AU55" s="509"/>
      <c r="AV55" s="510">
        <f t="shared" si="109"/>
        <v>0</v>
      </c>
      <c r="AW55" s="509"/>
      <c r="AX55" s="511">
        <f t="shared" si="112"/>
        <v>0</v>
      </c>
      <c r="AY55" s="509"/>
      <c r="AZ55" s="511">
        <f t="shared" si="89"/>
        <v>0</v>
      </c>
      <c r="BA55" s="509"/>
      <c r="BB55" s="511">
        <f t="shared" si="90"/>
        <v>0</v>
      </c>
      <c r="BC55" s="509"/>
      <c r="BD55" s="515">
        <f t="shared" si="113"/>
        <v>0</v>
      </c>
      <c r="BE55" s="511">
        <f t="shared" si="92"/>
        <v>13</v>
      </c>
      <c r="BF55" s="511">
        <f t="shared" si="93"/>
        <v>10</v>
      </c>
      <c r="BM55" s="493"/>
      <c r="BN55" s="493"/>
      <c r="BS55" s="492"/>
    </row>
    <row r="56" spans="1:71" s="477" customFormat="1" ht="12.75" customHeight="1" outlineLevel="1" x14ac:dyDescent="0.2">
      <c r="A56" s="507" t="s">
        <v>148</v>
      </c>
      <c r="B56" s="506" t="s">
        <v>185</v>
      </c>
      <c r="C56" s="505" t="s">
        <v>101</v>
      </c>
      <c r="D56" s="506" t="s">
        <v>233</v>
      </c>
      <c r="E56" s="506" t="s">
        <v>216</v>
      </c>
      <c r="F56" s="528" t="s">
        <v>98</v>
      </c>
      <c r="G56" s="506">
        <v>83</v>
      </c>
      <c r="H56" s="506">
        <v>1</v>
      </c>
      <c r="I56" s="506">
        <v>3</v>
      </c>
      <c r="J56" s="506">
        <f t="shared" si="99"/>
        <v>6</v>
      </c>
      <c r="K56" s="507">
        <v>8</v>
      </c>
      <c r="L56" s="508">
        <f t="shared" si="73"/>
        <v>8</v>
      </c>
      <c r="M56" s="509">
        <v>8</v>
      </c>
      <c r="N56" s="710">
        <f t="shared" si="97"/>
        <v>8</v>
      </c>
      <c r="O56" s="509"/>
      <c r="P56" s="510">
        <f t="shared" si="74"/>
        <v>0</v>
      </c>
      <c r="Q56" s="509"/>
      <c r="R56" s="510">
        <f t="shared" si="102"/>
        <v>0</v>
      </c>
      <c r="S56" s="509"/>
      <c r="T56" s="510">
        <f t="shared" si="103"/>
        <v>0</v>
      </c>
      <c r="U56" s="509"/>
      <c r="V56" s="510">
        <f t="shared" si="104"/>
        <v>0</v>
      </c>
      <c r="W56" s="511">
        <f t="shared" si="110"/>
        <v>0</v>
      </c>
      <c r="X56" s="535">
        <f t="shared" si="100"/>
        <v>3.5999999999999996</v>
      </c>
      <c r="Y56" s="509"/>
      <c r="Z56" s="510"/>
      <c r="AA56" s="509"/>
      <c r="AB56" s="754">
        <f t="shared" si="111"/>
        <v>0</v>
      </c>
      <c r="AC56" s="509"/>
      <c r="AD56" s="512">
        <f t="shared" si="101"/>
        <v>0</v>
      </c>
      <c r="AE56" s="509"/>
      <c r="AF56" s="510">
        <f t="shared" si="105"/>
        <v>0</v>
      </c>
      <c r="AG56" s="509"/>
      <c r="AH56" s="511">
        <f t="shared" si="106"/>
        <v>0</v>
      </c>
      <c r="AI56" s="509"/>
      <c r="AJ56" s="511">
        <f t="shared" si="83"/>
        <v>0</v>
      </c>
      <c r="AK56" s="509"/>
      <c r="AL56" s="510">
        <f t="shared" si="114"/>
        <v>0</v>
      </c>
      <c r="AM56" s="509"/>
      <c r="AN56" s="510">
        <f t="shared" si="107"/>
        <v>0</v>
      </c>
      <c r="AO56" s="509"/>
      <c r="AP56" s="754">
        <f t="shared" si="86"/>
        <v>0</v>
      </c>
      <c r="AQ56" s="509"/>
      <c r="AR56" s="511">
        <f>AQ56*I56*6</f>
        <v>0</v>
      </c>
      <c r="AS56" s="514"/>
      <c r="AT56" s="511">
        <f t="shared" si="87"/>
        <v>0</v>
      </c>
      <c r="AU56" s="509"/>
      <c r="AV56" s="510">
        <f t="shared" si="109"/>
        <v>0</v>
      </c>
      <c r="AW56" s="509"/>
      <c r="AX56" s="511">
        <f t="shared" si="112"/>
        <v>0</v>
      </c>
      <c r="AY56" s="509"/>
      <c r="AZ56" s="511">
        <f t="shared" si="89"/>
        <v>0</v>
      </c>
      <c r="BA56" s="509"/>
      <c r="BB56" s="511">
        <f t="shared" si="90"/>
        <v>0</v>
      </c>
      <c r="BC56" s="509"/>
      <c r="BD56" s="515">
        <f t="shared" si="113"/>
        <v>0</v>
      </c>
      <c r="BE56" s="511">
        <f t="shared" si="92"/>
        <v>11.6</v>
      </c>
      <c r="BF56" s="511">
        <f t="shared" si="93"/>
        <v>8</v>
      </c>
      <c r="BM56" s="486"/>
      <c r="BN56" s="486"/>
      <c r="BS56" s="482"/>
    </row>
    <row r="57" spans="1:71" s="477" customFormat="1" ht="12.75" customHeight="1" outlineLevel="1" x14ac:dyDescent="0.2">
      <c r="A57" s="507" t="s">
        <v>148</v>
      </c>
      <c r="B57" s="506" t="s">
        <v>182</v>
      </c>
      <c r="C57" s="506" t="s">
        <v>51</v>
      </c>
      <c r="D57" s="506" t="s">
        <v>233</v>
      </c>
      <c r="E57" s="506" t="s">
        <v>133</v>
      </c>
      <c r="F57" s="528" t="s">
        <v>99</v>
      </c>
      <c r="G57" s="506">
        <v>124</v>
      </c>
      <c r="H57" s="506">
        <v>1</v>
      </c>
      <c r="I57" s="506">
        <v>5</v>
      </c>
      <c r="J57" s="506">
        <f t="shared" si="99"/>
        <v>10</v>
      </c>
      <c r="K57" s="507">
        <v>6</v>
      </c>
      <c r="L57" s="508">
        <f t="shared" si="73"/>
        <v>6</v>
      </c>
      <c r="M57" s="509">
        <v>6</v>
      </c>
      <c r="N57" s="710">
        <f t="shared" si="97"/>
        <v>6</v>
      </c>
      <c r="O57" s="509"/>
      <c r="P57" s="510">
        <f t="shared" si="74"/>
        <v>0</v>
      </c>
      <c r="Q57" s="509"/>
      <c r="R57" s="510">
        <f t="shared" si="102"/>
        <v>0</v>
      </c>
      <c r="S57" s="509"/>
      <c r="T57" s="510">
        <f t="shared" si="103"/>
        <v>0</v>
      </c>
      <c r="U57" s="509"/>
      <c r="V57" s="510">
        <f t="shared" si="104"/>
        <v>0</v>
      </c>
      <c r="W57" s="511">
        <f t="shared" si="110"/>
        <v>0</v>
      </c>
      <c r="X57" s="535">
        <f t="shared" si="100"/>
        <v>4.5</v>
      </c>
      <c r="Y57" s="509"/>
      <c r="Z57" s="510"/>
      <c r="AA57" s="509"/>
      <c r="AB57" s="754">
        <f t="shared" si="111"/>
        <v>0</v>
      </c>
      <c r="AC57" s="509"/>
      <c r="AD57" s="512">
        <f t="shared" si="101"/>
        <v>0</v>
      </c>
      <c r="AE57" s="509"/>
      <c r="AF57" s="510">
        <f t="shared" si="105"/>
        <v>0</v>
      </c>
      <c r="AG57" s="509"/>
      <c r="AH57" s="511">
        <f t="shared" si="106"/>
        <v>0</v>
      </c>
      <c r="AI57" s="509"/>
      <c r="AJ57" s="511">
        <f t="shared" si="83"/>
        <v>0</v>
      </c>
      <c r="AK57" s="509"/>
      <c r="AL57" s="510">
        <f t="shared" si="114"/>
        <v>0</v>
      </c>
      <c r="AM57" s="509"/>
      <c r="AN57" s="510">
        <f t="shared" si="107"/>
        <v>0</v>
      </c>
      <c r="AO57" s="509"/>
      <c r="AP57" s="754">
        <f t="shared" si="86"/>
        <v>0</v>
      </c>
      <c r="AQ57" s="509"/>
      <c r="AR57" s="511">
        <f t="shared" si="108"/>
        <v>0</v>
      </c>
      <c r="AS57" s="514"/>
      <c r="AT57" s="511">
        <f t="shared" si="87"/>
        <v>0</v>
      </c>
      <c r="AU57" s="509"/>
      <c r="AV57" s="510">
        <f t="shared" si="109"/>
        <v>0</v>
      </c>
      <c r="AW57" s="509"/>
      <c r="AX57" s="511">
        <f t="shared" si="112"/>
        <v>0</v>
      </c>
      <c r="AY57" s="509"/>
      <c r="AZ57" s="511">
        <f t="shared" si="89"/>
        <v>0</v>
      </c>
      <c r="BA57" s="509"/>
      <c r="BB57" s="511">
        <f t="shared" si="90"/>
        <v>0</v>
      </c>
      <c r="BC57" s="509"/>
      <c r="BD57" s="515">
        <f t="shared" si="113"/>
        <v>0</v>
      </c>
      <c r="BE57" s="511">
        <f t="shared" si="92"/>
        <v>10.5</v>
      </c>
      <c r="BF57" s="511">
        <f t="shared" si="93"/>
        <v>6</v>
      </c>
      <c r="BM57" s="486"/>
      <c r="BN57" s="486"/>
      <c r="BS57" s="482"/>
    </row>
    <row r="58" spans="1:71" s="487" customFormat="1" ht="12.75" customHeight="1" outlineLevel="1" x14ac:dyDescent="0.2">
      <c r="A58" s="507" t="s">
        <v>148</v>
      </c>
      <c r="B58" s="506" t="s">
        <v>183</v>
      </c>
      <c r="C58" s="505" t="s">
        <v>51</v>
      </c>
      <c r="D58" s="506" t="s">
        <v>233</v>
      </c>
      <c r="E58" s="506" t="s">
        <v>145</v>
      </c>
      <c r="F58" s="528" t="s">
        <v>99</v>
      </c>
      <c r="G58" s="528">
        <f>21+17</f>
        <v>38</v>
      </c>
      <c r="H58" s="506">
        <v>1</v>
      </c>
      <c r="I58" s="506">
        <v>2</v>
      </c>
      <c r="J58" s="506">
        <f t="shared" si="99"/>
        <v>4</v>
      </c>
      <c r="K58" s="507">
        <v>8</v>
      </c>
      <c r="L58" s="508">
        <f t="shared" si="73"/>
        <v>8</v>
      </c>
      <c r="M58" s="509">
        <v>8</v>
      </c>
      <c r="N58" s="710">
        <f t="shared" si="97"/>
        <v>8</v>
      </c>
      <c r="O58" s="509"/>
      <c r="P58" s="510">
        <f t="shared" si="74"/>
        <v>0</v>
      </c>
      <c r="Q58" s="509"/>
      <c r="R58" s="510">
        <f t="shared" si="102"/>
        <v>0</v>
      </c>
      <c r="S58" s="509"/>
      <c r="T58" s="510">
        <f t="shared" si="103"/>
        <v>0</v>
      </c>
      <c r="U58" s="509"/>
      <c r="V58" s="510">
        <f t="shared" si="104"/>
        <v>0</v>
      </c>
      <c r="W58" s="511">
        <f t="shared" si="110"/>
        <v>0</v>
      </c>
      <c r="X58" s="535">
        <f t="shared" si="100"/>
        <v>2.4</v>
      </c>
      <c r="Y58" s="509"/>
      <c r="Z58" s="510"/>
      <c r="AA58" s="509"/>
      <c r="AB58" s="754">
        <f t="shared" si="111"/>
        <v>0</v>
      </c>
      <c r="AC58" s="509"/>
      <c r="AD58" s="512">
        <f t="shared" si="101"/>
        <v>0</v>
      </c>
      <c r="AE58" s="509"/>
      <c r="AF58" s="510">
        <f t="shared" si="105"/>
        <v>0</v>
      </c>
      <c r="AG58" s="509"/>
      <c r="AH58" s="511">
        <f t="shared" si="106"/>
        <v>0</v>
      </c>
      <c r="AI58" s="509"/>
      <c r="AJ58" s="511">
        <f t="shared" si="83"/>
        <v>0</v>
      </c>
      <c r="AK58" s="509"/>
      <c r="AL58" s="510">
        <f t="shared" si="114"/>
        <v>0</v>
      </c>
      <c r="AM58" s="509"/>
      <c r="AN58" s="510">
        <f>SUM(AM58*I58*2)</f>
        <v>0</v>
      </c>
      <c r="AO58" s="509"/>
      <c r="AP58" s="754">
        <f t="shared" si="86"/>
        <v>0</v>
      </c>
      <c r="AQ58" s="509"/>
      <c r="AR58" s="511">
        <f t="shared" si="108"/>
        <v>0</v>
      </c>
      <c r="AS58" s="514"/>
      <c r="AT58" s="511">
        <f t="shared" si="87"/>
        <v>0</v>
      </c>
      <c r="AU58" s="509"/>
      <c r="AV58" s="510">
        <f>SUM(I58*AU58*6)</f>
        <v>0</v>
      </c>
      <c r="AW58" s="509"/>
      <c r="AX58" s="511">
        <f t="shared" si="112"/>
        <v>0</v>
      </c>
      <c r="AY58" s="509"/>
      <c r="AZ58" s="511">
        <f t="shared" si="89"/>
        <v>0</v>
      </c>
      <c r="BA58" s="509"/>
      <c r="BB58" s="511">
        <f t="shared" si="90"/>
        <v>0</v>
      </c>
      <c r="BC58" s="509"/>
      <c r="BD58" s="515">
        <f t="shared" si="113"/>
        <v>0</v>
      </c>
      <c r="BE58" s="511">
        <f t="shared" si="92"/>
        <v>10.4</v>
      </c>
      <c r="BF58" s="511">
        <f t="shared" si="93"/>
        <v>8</v>
      </c>
      <c r="BM58" s="493"/>
      <c r="BN58" s="493"/>
      <c r="BS58" s="492"/>
    </row>
    <row r="59" spans="1:71" s="159" customFormat="1" ht="12" customHeight="1" outlineLevel="1" x14ac:dyDescent="0.2">
      <c r="A59" s="507" t="s">
        <v>149</v>
      </c>
      <c r="B59" s="506" t="s">
        <v>184</v>
      </c>
      <c r="C59" s="505" t="s">
        <v>51</v>
      </c>
      <c r="D59" s="506" t="s">
        <v>233</v>
      </c>
      <c r="E59" s="506" t="s">
        <v>333</v>
      </c>
      <c r="F59" s="528" t="s">
        <v>99</v>
      </c>
      <c r="G59" s="528">
        <f>19+17</f>
        <v>36</v>
      </c>
      <c r="H59" s="506">
        <v>1</v>
      </c>
      <c r="I59" s="506">
        <v>2</v>
      </c>
      <c r="J59" s="506">
        <f>SUM(I59)*2</f>
        <v>4</v>
      </c>
      <c r="K59" s="507">
        <v>4</v>
      </c>
      <c r="L59" s="508">
        <f>SUM(M59+O59+Q59+S59+U59)</f>
        <v>4</v>
      </c>
      <c r="M59" s="509">
        <v>4</v>
      </c>
      <c r="N59" s="710">
        <f>SUM(M59)*H59</f>
        <v>4</v>
      </c>
      <c r="O59" s="509"/>
      <c r="P59" s="510">
        <f>O59*I59</f>
        <v>0</v>
      </c>
      <c r="Q59" s="509"/>
      <c r="R59" s="510">
        <f>SUM(Q59)*I59</f>
        <v>0</v>
      </c>
      <c r="S59" s="509"/>
      <c r="T59" s="510">
        <f>SUM(S59)*J59</f>
        <v>0</v>
      </c>
      <c r="U59" s="509"/>
      <c r="V59" s="510">
        <f>SUM(U59)*I59*5</f>
        <v>0</v>
      </c>
      <c r="W59" s="511">
        <f>SUM(I59*AW59*2+J59*AY59*2)</f>
        <v>0</v>
      </c>
      <c r="X59" s="535">
        <f>SUM(K59*15/100*I59)</f>
        <v>1.2</v>
      </c>
      <c r="Y59" s="509"/>
      <c r="Z59" s="510"/>
      <c r="AA59" s="509"/>
      <c r="AB59" s="754">
        <f>SUM(AA59)*3*G59/5</f>
        <v>0</v>
      </c>
      <c r="AC59" s="509"/>
      <c r="AD59" s="512">
        <f>SUM(AC59*G59*(30+4))</f>
        <v>0</v>
      </c>
      <c r="AE59" s="509"/>
      <c r="AF59" s="510">
        <f>SUM(AE59*G59*3)</f>
        <v>0</v>
      </c>
      <c r="AG59" s="509"/>
      <c r="AH59" s="511">
        <f>SUM(AG59*G59/3)</f>
        <v>0</v>
      </c>
      <c r="AI59" s="509"/>
      <c r="AJ59" s="511">
        <f>SUM(AI59*G59*2/3)</f>
        <v>0</v>
      </c>
      <c r="AK59" s="509"/>
      <c r="AL59" s="510">
        <f>SUM(AK59*G59*2)</f>
        <v>0</v>
      </c>
      <c r="AM59" s="509"/>
      <c r="AN59" s="510">
        <f>SUM(AM59*I59*2)</f>
        <v>0</v>
      </c>
      <c r="AO59" s="509"/>
      <c r="AP59" s="754">
        <f>SUM(AO59*G59*2)</f>
        <v>0</v>
      </c>
      <c r="AQ59" s="509"/>
      <c r="AR59" s="511">
        <f>SUM(I59*AQ59*6)</f>
        <v>0</v>
      </c>
      <c r="AS59" s="514"/>
      <c r="AT59" s="511">
        <f t="shared" si="87"/>
        <v>0</v>
      </c>
      <c r="AU59" s="509"/>
      <c r="AV59" s="510">
        <f>SUM(I59*AU59*6)</f>
        <v>0</v>
      </c>
      <c r="AW59" s="509"/>
      <c r="AX59" s="511">
        <f>SUM(I59*AW59*8)</f>
        <v>0</v>
      </c>
      <c r="AY59" s="509"/>
      <c r="AZ59" s="511">
        <f>SUM(AY59*J59*5*6)</f>
        <v>0</v>
      </c>
      <c r="BA59" s="509"/>
      <c r="BB59" s="511">
        <f>SUM(BA59*J59*4*6)</f>
        <v>0</v>
      </c>
      <c r="BC59" s="509"/>
      <c r="BD59" s="515">
        <f>SUM(BC59*50)</f>
        <v>0</v>
      </c>
      <c r="BE59" s="511">
        <f t="shared" si="92"/>
        <v>5.2</v>
      </c>
      <c r="BF59" s="511">
        <f t="shared" si="93"/>
        <v>4</v>
      </c>
      <c r="BM59" s="167"/>
      <c r="BN59" s="167"/>
      <c r="BS59" s="257"/>
    </row>
    <row r="60" spans="1:71" s="159" customFormat="1" ht="12.75" customHeight="1" outlineLevel="1" x14ac:dyDescent="0.2">
      <c r="A60" s="507" t="s">
        <v>149</v>
      </c>
      <c r="B60" s="506" t="s">
        <v>253</v>
      </c>
      <c r="C60" s="505" t="s">
        <v>24</v>
      </c>
      <c r="D60" s="505" t="s">
        <v>322</v>
      </c>
      <c r="E60" s="506" t="s">
        <v>314</v>
      </c>
      <c r="F60" s="505">
        <v>8</v>
      </c>
      <c r="G60" s="506">
        <v>25</v>
      </c>
      <c r="H60" s="506">
        <v>1</v>
      </c>
      <c r="I60" s="506">
        <v>1</v>
      </c>
      <c r="J60" s="506">
        <f>SUM(I60)*2</f>
        <v>2</v>
      </c>
      <c r="K60" s="527">
        <v>90</v>
      </c>
      <c r="L60" s="508">
        <f t="shared" si="73"/>
        <v>90</v>
      </c>
      <c r="M60" s="509">
        <v>30</v>
      </c>
      <c r="N60" s="710">
        <f>SUM(M60)*H60</f>
        <v>30</v>
      </c>
      <c r="O60" s="509">
        <v>30</v>
      </c>
      <c r="P60" s="510">
        <f t="shared" si="74"/>
        <v>30</v>
      </c>
      <c r="Q60" s="509">
        <v>30</v>
      </c>
      <c r="R60" s="510">
        <f>SUM(Q60)*I60</f>
        <v>30</v>
      </c>
      <c r="S60" s="509"/>
      <c r="T60" s="510">
        <f>SUM(S60)*J60</f>
        <v>0</v>
      </c>
      <c r="U60" s="509"/>
      <c r="V60" s="510">
        <f>SUM(U60)*I60*5</f>
        <v>0</v>
      </c>
      <c r="W60" s="511">
        <f t="shared" si="110"/>
        <v>2</v>
      </c>
      <c r="X60" s="535">
        <f t="shared" ref="X60" si="115">SUM(K60*5/100*I60)</f>
        <v>4.5</v>
      </c>
      <c r="Y60" s="509"/>
      <c r="Z60" s="510"/>
      <c r="AA60" s="509"/>
      <c r="AB60" s="754">
        <f t="shared" si="111"/>
        <v>0</v>
      </c>
      <c r="AC60" s="509"/>
      <c r="AD60" s="512">
        <f t="shared" si="101"/>
        <v>0</v>
      </c>
      <c r="AE60" s="509"/>
      <c r="AF60" s="510">
        <f t="shared" si="81"/>
        <v>0</v>
      </c>
      <c r="AG60" s="509"/>
      <c r="AH60" s="511">
        <f t="shared" si="82"/>
        <v>0</v>
      </c>
      <c r="AI60" s="509"/>
      <c r="AJ60" s="511">
        <f t="shared" si="83"/>
        <v>0</v>
      </c>
      <c r="AK60" s="509"/>
      <c r="AL60" s="513">
        <f t="shared" si="114"/>
        <v>0</v>
      </c>
      <c r="AM60" s="509"/>
      <c r="AN60" s="510">
        <f>SUM(AM60*I60*2)</f>
        <v>0</v>
      </c>
      <c r="AO60" s="509"/>
      <c r="AP60" s="754">
        <f t="shared" si="86"/>
        <v>0</v>
      </c>
      <c r="AQ60" s="509"/>
      <c r="AR60" s="511">
        <f>AQ60*G60/3</f>
        <v>0</v>
      </c>
      <c r="AS60" s="514"/>
      <c r="AT60" s="511">
        <f t="shared" si="87"/>
        <v>0</v>
      </c>
      <c r="AU60" s="509"/>
      <c r="AV60" s="510">
        <f>SUM(I60*AU60*6)</f>
        <v>0</v>
      </c>
      <c r="AW60" s="509">
        <v>1</v>
      </c>
      <c r="AX60" s="511">
        <f>AW60*I60*8</f>
        <v>8</v>
      </c>
      <c r="AY60" s="509"/>
      <c r="AZ60" s="511">
        <f t="shared" si="89"/>
        <v>0</v>
      </c>
      <c r="BA60" s="509"/>
      <c r="BB60" s="511">
        <f t="shared" si="90"/>
        <v>0</v>
      </c>
      <c r="BC60" s="509"/>
      <c r="BD60" s="515">
        <f t="shared" si="91"/>
        <v>0</v>
      </c>
      <c r="BE60" s="511">
        <f t="shared" si="92"/>
        <v>104.5</v>
      </c>
      <c r="BF60" s="511">
        <f t="shared" si="93"/>
        <v>100</v>
      </c>
      <c r="BM60" s="167"/>
      <c r="BN60" s="167"/>
      <c r="BS60" s="257"/>
    </row>
    <row r="61" spans="1:71" s="9" customFormat="1" ht="12" customHeight="1" outlineLevel="1" x14ac:dyDescent="0.2">
      <c r="A61" s="9" t="s">
        <v>149</v>
      </c>
      <c r="B61" s="17"/>
      <c r="C61" s="31"/>
      <c r="D61" s="17"/>
      <c r="E61" s="17"/>
      <c r="F61" s="17"/>
      <c r="G61" s="17"/>
      <c r="H61" s="17"/>
      <c r="I61" s="17"/>
      <c r="J61" s="17"/>
      <c r="L61" s="119">
        <f>SUM(M61+O61+Q61+S61+U61)</f>
        <v>0</v>
      </c>
      <c r="M61" s="73"/>
      <c r="N61" s="710">
        <f>SUM(M61)*H61</f>
        <v>0</v>
      </c>
      <c r="O61" s="73"/>
      <c r="P61" s="22">
        <f>O61*I61</f>
        <v>0</v>
      </c>
      <c r="Q61" s="73"/>
      <c r="R61" s="22">
        <f>SUM(Q61)*I61</f>
        <v>0</v>
      </c>
      <c r="S61" s="73"/>
      <c r="T61" s="22">
        <f>SUM(S61)*J61</f>
        <v>0</v>
      </c>
      <c r="U61" s="73"/>
      <c r="V61" s="22">
        <f>SUM(U61)*I61*5</f>
        <v>0</v>
      </c>
      <c r="W61" s="29">
        <f>SUM(I61*AW61*2+J61*AY61*2)</f>
        <v>0</v>
      </c>
      <c r="X61" s="29">
        <f>SUM(K61*15/100*I61)</f>
        <v>0</v>
      </c>
      <c r="Y61" s="73"/>
      <c r="Z61" s="22"/>
      <c r="AA61" s="73"/>
      <c r="AB61" s="754">
        <f t="shared" si="111"/>
        <v>0</v>
      </c>
      <c r="AC61" s="73"/>
      <c r="AD61" s="96">
        <f t="shared" si="101"/>
        <v>0</v>
      </c>
      <c r="AE61" s="73"/>
      <c r="AF61" s="22">
        <f>SUM(AE61*G61*3)</f>
        <v>0</v>
      </c>
      <c r="AG61" s="73"/>
      <c r="AH61" s="29">
        <f>SUM(AG61*G61/3)</f>
        <v>0</v>
      </c>
      <c r="AI61" s="73"/>
      <c r="AJ61" s="29">
        <f>SUM(AI61*G61*2/3)</f>
        <v>0</v>
      </c>
      <c r="AK61" s="73"/>
      <c r="AL61" s="22">
        <f>SUM(AK61*G61*2)</f>
        <v>0</v>
      </c>
      <c r="AM61" s="73"/>
      <c r="AN61" s="22">
        <f>SUM(AM61*I61*2)</f>
        <v>0</v>
      </c>
      <c r="AO61" s="73"/>
      <c r="AP61" s="754">
        <f>SUM(AO61*G61*2)</f>
        <v>0</v>
      </c>
      <c r="AQ61" s="73"/>
      <c r="AR61" s="29">
        <f>SUM(I61*AQ61*6)</f>
        <v>0</v>
      </c>
      <c r="AS61" s="256"/>
      <c r="AT61" s="239">
        <f t="shared" si="87"/>
        <v>0</v>
      </c>
      <c r="AU61" s="73"/>
      <c r="AV61" s="22">
        <f>SUM(I61*AU61*6)</f>
        <v>0</v>
      </c>
      <c r="AW61" s="73"/>
      <c r="AX61" s="29">
        <f>SUM(I61*AW61*8)</f>
        <v>0</v>
      </c>
      <c r="AY61" s="73"/>
      <c r="AZ61" s="29">
        <f>SUM(AY61*J61*5*6)</f>
        <v>0</v>
      </c>
      <c r="BA61" s="73"/>
      <c r="BB61" s="29">
        <f>SUM(BA61*J61*4*6)</f>
        <v>0</v>
      </c>
      <c r="BC61" s="73"/>
      <c r="BD61" s="7">
        <f>SUM(BC61*50)</f>
        <v>0</v>
      </c>
      <c r="BE61" s="239">
        <f t="shared" si="92"/>
        <v>0</v>
      </c>
      <c r="BF61" s="239">
        <f t="shared" si="93"/>
        <v>0</v>
      </c>
      <c r="BM61" s="7"/>
      <c r="BN61" s="7"/>
      <c r="BS61" s="22"/>
    </row>
    <row r="62" spans="1:71" ht="12.75" customHeight="1" outlineLevel="1" x14ac:dyDescent="0.2">
      <c r="A62" s="12" t="s">
        <v>280</v>
      </c>
      <c r="B62" s="13" t="s">
        <v>67</v>
      </c>
      <c r="C62" s="13"/>
      <c r="D62" s="13"/>
      <c r="E62" s="13"/>
      <c r="F62" s="14"/>
      <c r="G62" s="14"/>
      <c r="H62" s="14"/>
      <c r="I62" s="14"/>
      <c r="J62" s="14"/>
      <c r="K62" s="13">
        <f t="shared" ref="K62:BF62" si="116">SUM(K40:K61)</f>
        <v>1132</v>
      </c>
      <c r="L62" s="99">
        <f t="shared" si="116"/>
        <v>1132</v>
      </c>
      <c r="M62" s="24">
        <f t="shared" si="116"/>
        <v>306</v>
      </c>
      <c r="N62" s="711">
        <f t="shared" si="116"/>
        <v>362</v>
      </c>
      <c r="O62" s="24">
        <f t="shared" si="116"/>
        <v>280</v>
      </c>
      <c r="P62" s="24">
        <f t="shared" si="116"/>
        <v>762</v>
      </c>
      <c r="Q62" s="24">
        <f t="shared" si="116"/>
        <v>546</v>
      </c>
      <c r="R62" s="24">
        <f t="shared" si="116"/>
        <v>1668</v>
      </c>
      <c r="S62" s="24">
        <f t="shared" si="116"/>
        <v>0</v>
      </c>
      <c r="T62" s="24">
        <f t="shared" si="116"/>
        <v>0</v>
      </c>
      <c r="U62" s="24">
        <f t="shared" si="116"/>
        <v>0</v>
      </c>
      <c r="V62" s="24">
        <f t="shared" si="116"/>
        <v>0</v>
      </c>
      <c r="W62" s="4">
        <f t="shared" si="116"/>
        <v>14</v>
      </c>
      <c r="X62" s="4">
        <f t="shared" si="116"/>
        <v>195.39999999999998</v>
      </c>
      <c r="Y62" s="24">
        <f t="shared" si="116"/>
        <v>0</v>
      </c>
      <c r="Z62" s="24">
        <f t="shared" si="116"/>
        <v>0</v>
      </c>
      <c r="AA62" s="24">
        <f t="shared" si="116"/>
        <v>0</v>
      </c>
      <c r="AB62" s="1050">
        <f t="shared" si="116"/>
        <v>0</v>
      </c>
      <c r="AC62" s="24">
        <f t="shared" si="116"/>
        <v>0</v>
      </c>
      <c r="AD62" s="24">
        <f t="shared" si="116"/>
        <v>0</v>
      </c>
      <c r="AE62" s="24">
        <f t="shared" si="116"/>
        <v>0</v>
      </c>
      <c r="AF62" s="24">
        <f t="shared" si="116"/>
        <v>0</v>
      </c>
      <c r="AG62" s="24">
        <f t="shared" si="116"/>
        <v>1</v>
      </c>
      <c r="AH62" s="29">
        <f t="shared" si="116"/>
        <v>5</v>
      </c>
      <c r="AI62" s="24">
        <f t="shared" si="116"/>
        <v>0</v>
      </c>
      <c r="AJ62" s="29">
        <f t="shared" si="116"/>
        <v>0</v>
      </c>
      <c r="AK62" s="24">
        <f t="shared" si="116"/>
        <v>10</v>
      </c>
      <c r="AL62" s="24">
        <f t="shared" si="116"/>
        <v>1248</v>
      </c>
      <c r="AM62" s="24">
        <f t="shared" si="116"/>
        <v>0</v>
      </c>
      <c r="AN62" s="24">
        <f t="shared" si="116"/>
        <v>0</v>
      </c>
      <c r="AO62" s="24">
        <f t="shared" si="116"/>
        <v>0</v>
      </c>
      <c r="AP62" s="1049">
        <f t="shared" si="116"/>
        <v>0</v>
      </c>
      <c r="AQ62" s="24">
        <f t="shared" si="116"/>
        <v>9</v>
      </c>
      <c r="AR62" s="4">
        <f t="shared" si="116"/>
        <v>148</v>
      </c>
      <c r="AS62" s="24">
        <f t="shared" si="116"/>
        <v>0</v>
      </c>
      <c r="AT62" s="4">
        <f t="shared" si="116"/>
        <v>0</v>
      </c>
      <c r="AU62" s="24">
        <f t="shared" si="116"/>
        <v>0</v>
      </c>
      <c r="AV62" s="10">
        <f t="shared" si="116"/>
        <v>0</v>
      </c>
      <c r="AW62" s="69">
        <f t="shared" si="116"/>
        <v>5</v>
      </c>
      <c r="AX62" s="4">
        <f t="shared" si="116"/>
        <v>91</v>
      </c>
      <c r="AY62" s="24">
        <f t="shared" si="116"/>
        <v>0</v>
      </c>
      <c r="AZ62" s="4">
        <f t="shared" si="116"/>
        <v>0</v>
      </c>
      <c r="BA62" s="24">
        <f t="shared" si="116"/>
        <v>0</v>
      </c>
      <c r="BB62" s="27">
        <f t="shared" si="116"/>
        <v>0</v>
      </c>
      <c r="BC62" s="24">
        <f t="shared" si="116"/>
        <v>0</v>
      </c>
      <c r="BD62" s="2">
        <f t="shared" si="116"/>
        <v>0</v>
      </c>
      <c r="BE62" s="4">
        <f t="shared" si="116"/>
        <v>4493.3999999999996</v>
      </c>
      <c r="BF62" s="27">
        <f t="shared" si="116"/>
        <v>3045</v>
      </c>
      <c r="BG62" s="9"/>
      <c r="BH62" s="9"/>
      <c r="BI62" s="9"/>
      <c r="BM62" s="6"/>
      <c r="BN62" s="6"/>
    </row>
    <row r="63" spans="1:71" ht="12.75" customHeight="1" outlineLevel="1" x14ac:dyDescent="0.2">
      <c r="A63" s="3"/>
      <c r="B63" s="3" t="s">
        <v>67</v>
      </c>
      <c r="C63" s="3"/>
      <c r="D63" s="3"/>
      <c r="E63" s="3"/>
      <c r="F63" s="11"/>
      <c r="G63" s="11"/>
      <c r="H63" s="11"/>
      <c r="I63" s="11"/>
      <c r="J63" s="11"/>
      <c r="K63" s="10">
        <f t="shared" ref="K63:BF63" si="117">SUM(K62,K39)</f>
        <v>2538</v>
      </c>
      <c r="L63" s="114">
        <f t="shared" si="117"/>
        <v>2538</v>
      </c>
      <c r="M63" s="10">
        <f t="shared" si="117"/>
        <v>866</v>
      </c>
      <c r="N63" s="712">
        <f t="shared" si="117"/>
        <v>1028</v>
      </c>
      <c r="O63" s="10">
        <f t="shared" si="117"/>
        <v>604</v>
      </c>
      <c r="P63" s="10">
        <f t="shared" si="117"/>
        <v>1758</v>
      </c>
      <c r="Q63" s="10">
        <f t="shared" si="117"/>
        <v>1068</v>
      </c>
      <c r="R63" s="10">
        <f t="shared" si="117"/>
        <v>3226</v>
      </c>
      <c r="S63" s="10">
        <f t="shared" si="117"/>
        <v>0</v>
      </c>
      <c r="T63" s="10">
        <f t="shared" si="117"/>
        <v>0</v>
      </c>
      <c r="U63" s="10">
        <f t="shared" si="117"/>
        <v>0</v>
      </c>
      <c r="V63" s="10">
        <f t="shared" si="117"/>
        <v>0</v>
      </c>
      <c r="W63" s="4">
        <f t="shared" si="117"/>
        <v>68</v>
      </c>
      <c r="X63" s="4">
        <f t="shared" si="117"/>
        <v>474.4</v>
      </c>
      <c r="Y63" s="10">
        <f t="shared" si="117"/>
        <v>0</v>
      </c>
      <c r="Z63" s="10">
        <f t="shared" si="117"/>
        <v>0</v>
      </c>
      <c r="AA63" s="10">
        <f t="shared" si="117"/>
        <v>0</v>
      </c>
      <c r="AB63" s="1050">
        <f t="shared" si="117"/>
        <v>0</v>
      </c>
      <c r="AC63" s="10">
        <f t="shared" si="117"/>
        <v>0</v>
      </c>
      <c r="AD63" s="10">
        <f t="shared" si="117"/>
        <v>0</v>
      </c>
      <c r="AE63" s="10">
        <f t="shared" si="117"/>
        <v>5</v>
      </c>
      <c r="AF63" s="10">
        <f t="shared" si="117"/>
        <v>882</v>
      </c>
      <c r="AG63" s="10">
        <f t="shared" si="117"/>
        <v>1</v>
      </c>
      <c r="AH63" s="67">
        <f t="shared" si="117"/>
        <v>5</v>
      </c>
      <c r="AI63" s="10">
        <f t="shared" si="117"/>
        <v>1</v>
      </c>
      <c r="AJ63" s="29">
        <f t="shared" si="117"/>
        <v>24.666666666666668</v>
      </c>
      <c r="AK63" s="10">
        <f t="shared" si="117"/>
        <v>23</v>
      </c>
      <c r="AL63" s="10">
        <f t="shared" si="117"/>
        <v>3202</v>
      </c>
      <c r="AM63" s="10">
        <f t="shared" si="117"/>
        <v>0</v>
      </c>
      <c r="AN63" s="10">
        <f t="shared" si="117"/>
        <v>0</v>
      </c>
      <c r="AO63" s="10">
        <f t="shared" si="117"/>
        <v>0</v>
      </c>
      <c r="AP63" s="1050">
        <f t="shared" si="117"/>
        <v>0</v>
      </c>
      <c r="AQ63" s="10">
        <f t="shared" si="117"/>
        <v>13</v>
      </c>
      <c r="AR63" s="4">
        <f t="shared" si="117"/>
        <v>256</v>
      </c>
      <c r="AS63" s="10">
        <f t="shared" si="117"/>
        <v>9</v>
      </c>
      <c r="AT63" s="4">
        <f t="shared" si="117"/>
        <v>195</v>
      </c>
      <c r="AU63" s="10">
        <f t="shared" si="117"/>
        <v>0</v>
      </c>
      <c r="AV63" s="10">
        <f t="shared" si="117"/>
        <v>0</v>
      </c>
      <c r="AW63" s="69">
        <f t="shared" si="117"/>
        <v>18</v>
      </c>
      <c r="AX63" s="4">
        <f t="shared" si="117"/>
        <v>387.33333333333331</v>
      </c>
      <c r="AY63" s="10">
        <f t="shared" si="117"/>
        <v>0</v>
      </c>
      <c r="AZ63" s="4">
        <f t="shared" si="117"/>
        <v>0</v>
      </c>
      <c r="BA63" s="10">
        <f t="shared" si="117"/>
        <v>0</v>
      </c>
      <c r="BB63" s="4">
        <f t="shared" si="117"/>
        <v>0</v>
      </c>
      <c r="BC63" s="10">
        <f t="shared" si="117"/>
        <v>0</v>
      </c>
      <c r="BD63" s="2">
        <f t="shared" si="117"/>
        <v>0</v>
      </c>
      <c r="BE63" s="4">
        <f t="shared" si="117"/>
        <v>11506.399999999998</v>
      </c>
      <c r="BF63" s="4">
        <f t="shared" si="117"/>
        <v>6723.3333333333339</v>
      </c>
      <c r="BG63" s="9"/>
      <c r="BH63" s="22"/>
      <c r="BI63" s="9"/>
      <c r="BM63" s="6"/>
      <c r="BN63" s="6"/>
    </row>
    <row r="64" spans="1:71" s="353" customFormat="1" ht="12.75" customHeight="1" outlineLevel="1" x14ac:dyDescent="0.2">
      <c r="A64" s="507" t="s">
        <v>151</v>
      </c>
      <c r="B64" s="532" t="s">
        <v>183</v>
      </c>
      <c r="C64" s="528" t="s">
        <v>572</v>
      </c>
      <c r="D64" s="528" t="s">
        <v>30</v>
      </c>
      <c r="E64" s="528" t="s">
        <v>45</v>
      </c>
      <c r="F64" s="505">
        <v>1</v>
      </c>
      <c r="G64" s="506">
        <v>50</v>
      </c>
      <c r="H64" s="506">
        <v>1</v>
      </c>
      <c r="I64" s="506">
        <v>2</v>
      </c>
      <c r="J64" s="506">
        <f>I64*2</f>
        <v>4</v>
      </c>
      <c r="K64" s="533">
        <v>20</v>
      </c>
      <c r="L64" s="508">
        <f t="shared" ref="L64:L71" si="118">SUM(M64+O64+Q64+S64+U64)</f>
        <v>20</v>
      </c>
      <c r="M64" s="509">
        <v>6</v>
      </c>
      <c r="N64" s="710">
        <f t="shared" ref="N64:N74" si="119">SUM(M64)*H64</f>
        <v>6</v>
      </c>
      <c r="O64" s="509"/>
      <c r="P64" s="510">
        <f t="shared" ref="P64:P71" si="120">O64*I64</f>
        <v>0</v>
      </c>
      <c r="Q64" s="509">
        <v>14</v>
      </c>
      <c r="R64" s="510">
        <f t="shared" ref="R64:R74" si="121">SUM(Q64)*I64</f>
        <v>28</v>
      </c>
      <c r="S64" s="509"/>
      <c r="T64" s="510">
        <f t="shared" ref="T64:T74" si="122">SUM(S64)*J64</f>
        <v>0</v>
      </c>
      <c r="U64" s="509"/>
      <c r="V64" s="510">
        <f t="shared" ref="V64:V74" si="123">SUM(U64)*I64*5</f>
        <v>0</v>
      </c>
      <c r="W64" s="511">
        <f t="shared" ref="W64:W65" si="124">SUM(I64*AW64*2+J64*AY64*2)</f>
        <v>0</v>
      </c>
      <c r="X64" s="511">
        <f t="shared" ref="X64" si="125">SUM(K64*5/100*I64)</f>
        <v>2</v>
      </c>
      <c r="Y64" s="509"/>
      <c r="Z64" s="510"/>
      <c r="AA64" s="509"/>
      <c r="AB64" s="754">
        <f t="shared" ref="AB64:AB74" si="126">SUM(AA64)*3*G64/5</f>
        <v>0</v>
      </c>
      <c r="AC64" s="509"/>
      <c r="AD64" s="512">
        <f t="shared" ref="AD64:AD74" si="127">SUM(AC64*G64*(30+4))</f>
        <v>0</v>
      </c>
      <c r="AE64" s="509"/>
      <c r="AF64" s="510">
        <f t="shared" ref="AF64:AF74" si="128">SUM(AE64*G64*3)</f>
        <v>0</v>
      </c>
      <c r="AG64" s="509"/>
      <c r="AH64" s="511">
        <f t="shared" ref="AH64:AH74" si="129">SUM(AG64*G64/3)</f>
        <v>0</v>
      </c>
      <c r="AI64" s="509"/>
      <c r="AJ64" s="511">
        <f t="shared" ref="AJ64:AJ74" si="130">SUM(AI64*G64*2/3)</f>
        <v>0</v>
      </c>
      <c r="AK64" s="509"/>
      <c r="AL64" s="510">
        <f t="shared" ref="AL64:AL74" si="131">SUM(AK64*G64*2)</f>
        <v>0</v>
      </c>
      <c r="AM64" s="509"/>
      <c r="AN64" s="510">
        <f t="shared" ref="AN64:AN74" si="132">SUM(AM64*I64)</f>
        <v>0</v>
      </c>
      <c r="AO64" s="509"/>
      <c r="AP64" s="754">
        <f t="shared" ref="AP64:AP74" si="133">SUM(AO64*G64*2)</f>
        <v>0</v>
      </c>
      <c r="AQ64" s="509">
        <v>1</v>
      </c>
      <c r="AR64" s="511">
        <f>AQ64*I64*6</f>
        <v>12</v>
      </c>
      <c r="AS64" s="514"/>
      <c r="AT64" s="511">
        <f t="shared" ref="AT64:AT74" si="134">AS64*G64/3</f>
        <v>0</v>
      </c>
      <c r="AU64" s="509"/>
      <c r="AV64" s="510">
        <f t="shared" ref="AV64:AV74" si="135">SUM(I64*AU64*6)</f>
        <v>0</v>
      </c>
      <c r="AW64" s="509"/>
      <c r="AX64" s="511">
        <f t="shared" ref="AX64:AX74" si="136">SUM(AW64*G64/3)</f>
        <v>0</v>
      </c>
      <c r="AY64" s="509"/>
      <c r="AZ64" s="511">
        <f t="shared" ref="AZ64:AZ74" si="137">SUM(AY64*J64*5*6)</f>
        <v>0</v>
      </c>
      <c r="BA64" s="509"/>
      <c r="BB64" s="511">
        <f t="shared" ref="BB64:BB74" si="138">SUM(BA64*J64*4*6)</f>
        <v>0</v>
      </c>
      <c r="BC64" s="509"/>
      <c r="BD64" s="515">
        <f t="shared" ref="BD64:BD74" si="139">SUM(BC64*50)</f>
        <v>0</v>
      </c>
      <c r="BE64" s="511">
        <f t="shared" ref="BE64:BE74" si="140">N64+P64+R64+T64+V64+W64+X64+Z64+AB64+AD64+AF64+AH64+AJ64+AL64+AN64+AP64+AR64+AT64+AV64+AX64+AZ64+BB64+BD64</f>
        <v>48</v>
      </c>
      <c r="BF64" s="511">
        <f t="shared" ref="BF64:BF74" si="141">BB64+AZ64+AX64+AV64+AR64+AP64+W64+V64+T64+R64+P64+N64</f>
        <v>46</v>
      </c>
      <c r="BM64" s="351"/>
      <c r="BN64" s="351"/>
      <c r="BS64" s="350"/>
    </row>
    <row r="65" spans="1:71 16105:16188" s="353" customFormat="1" ht="12.75" customHeight="1" outlineLevel="1" x14ac:dyDescent="0.2">
      <c r="A65" s="507" t="s">
        <v>151</v>
      </c>
      <c r="B65" s="505" t="s">
        <v>183</v>
      </c>
      <c r="C65" s="505" t="s">
        <v>24</v>
      </c>
      <c r="D65" s="506" t="s">
        <v>323</v>
      </c>
      <c r="E65" s="532" t="s">
        <v>591</v>
      </c>
      <c r="F65" s="505">
        <v>1</v>
      </c>
      <c r="G65" s="506">
        <v>116</v>
      </c>
      <c r="H65" s="506">
        <v>2</v>
      </c>
      <c r="I65" s="506">
        <v>4</v>
      </c>
      <c r="J65" s="506">
        <f t="shared" ref="J65" si="142">SUM(I65)*2</f>
        <v>8</v>
      </c>
      <c r="K65" s="507">
        <v>20</v>
      </c>
      <c r="L65" s="508">
        <f t="shared" si="118"/>
        <v>20</v>
      </c>
      <c r="M65" s="509">
        <v>6</v>
      </c>
      <c r="N65" s="710">
        <f t="shared" si="119"/>
        <v>12</v>
      </c>
      <c r="O65" s="509"/>
      <c r="P65" s="510">
        <f t="shared" si="120"/>
        <v>0</v>
      </c>
      <c r="Q65" s="509">
        <v>14</v>
      </c>
      <c r="R65" s="510">
        <f t="shared" si="121"/>
        <v>56</v>
      </c>
      <c r="S65" s="509"/>
      <c r="T65" s="510">
        <f t="shared" si="122"/>
        <v>0</v>
      </c>
      <c r="U65" s="509"/>
      <c r="V65" s="510">
        <f t="shared" si="123"/>
        <v>0</v>
      </c>
      <c r="W65" s="511">
        <f t="shared" si="124"/>
        <v>0</v>
      </c>
      <c r="X65" s="511">
        <f>SUM(K65*5/100*I65)</f>
        <v>4</v>
      </c>
      <c r="Y65" s="509"/>
      <c r="Z65" s="510"/>
      <c r="AA65" s="509"/>
      <c r="AB65" s="754">
        <f t="shared" si="126"/>
        <v>0</v>
      </c>
      <c r="AC65" s="509"/>
      <c r="AD65" s="512">
        <f t="shared" si="127"/>
        <v>0</v>
      </c>
      <c r="AE65" s="509"/>
      <c r="AF65" s="510">
        <f t="shared" si="128"/>
        <v>0</v>
      </c>
      <c r="AG65" s="509"/>
      <c r="AH65" s="511">
        <f t="shared" si="129"/>
        <v>0</v>
      </c>
      <c r="AI65" s="509"/>
      <c r="AJ65" s="511">
        <f t="shared" si="130"/>
        <v>0</v>
      </c>
      <c r="AK65" s="509"/>
      <c r="AL65" s="510">
        <f t="shared" si="131"/>
        <v>0</v>
      </c>
      <c r="AM65" s="509"/>
      <c r="AN65" s="510">
        <f t="shared" si="132"/>
        <v>0</v>
      </c>
      <c r="AO65" s="509"/>
      <c r="AP65" s="754">
        <f t="shared" si="133"/>
        <v>0</v>
      </c>
      <c r="AQ65" s="509">
        <v>1</v>
      </c>
      <c r="AR65" s="511">
        <f t="shared" ref="AR65" si="143">AQ65*I65*6</f>
        <v>24</v>
      </c>
      <c r="AS65" s="514"/>
      <c r="AT65" s="511">
        <f t="shared" si="134"/>
        <v>0</v>
      </c>
      <c r="AU65" s="509"/>
      <c r="AV65" s="510">
        <f t="shared" si="135"/>
        <v>0</v>
      </c>
      <c r="AW65" s="509"/>
      <c r="AX65" s="511">
        <f t="shared" si="136"/>
        <v>0</v>
      </c>
      <c r="AY65" s="509"/>
      <c r="AZ65" s="511">
        <f t="shared" si="137"/>
        <v>0</v>
      </c>
      <c r="BA65" s="509"/>
      <c r="BB65" s="511">
        <f t="shared" si="138"/>
        <v>0</v>
      </c>
      <c r="BC65" s="509"/>
      <c r="BD65" s="515">
        <f t="shared" si="139"/>
        <v>0</v>
      </c>
      <c r="BE65" s="511">
        <f t="shared" si="140"/>
        <v>96</v>
      </c>
      <c r="BF65" s="511">
        <f t="shared" si="141"/>
        <v>92</v>
      </c>
      <c r="BM65" s="351"/>
      <c r="BN65" s="351"/>
      <c r="BS65" s="350"/>
    </row>
    <row r="66" spans="1:71 16105:16188" s="353" customFormat="1" ht="12.75" customHeight="1" outlineLevel="1" x14ac:dyDescent="0.2">
      <c r="A66" s="507" t="s">
        <v>151</v>
      </c>
      <c r="B66" s="505" t="s">
        <v>183</v>
      </c>
      <c r="C66" s="505" t="s">
        <v>24</v>
      </c>
      <c r="D66" s="506" t="s">
        <v>323</v>
      </c>
      <c r="E66" s="532" t="s">
        <v>592</v>
      </c>
      <c r="F66" s="505">
        <v>1</v>
      </c>
      <c r="G66" s="506">
        <v>80</v>
      </c>
      <c r="H66" s="506">
        <v>1</v>
      </c>
      <c r="I66" s="506">
        <v>3</v>
      </c>
      <c r="J66" s="506">
        <f>SUM(I66)*2</f>
        <v>6</v>
      </c>
      <c r="K66" s="507">
        <v>20</v>
      </c>
      <c r="L66" s="508">
        <f>SUM(M66+O66+Q66+S66+U66)</f>
        <v>20</v>
      </c>
      <c r="M66" s="509">
        <v>6</v>
      </c>
      <c r="N66" s="710">
        <f>SUM(M66)*H66</f>
        <v>6</v>
      </c>
      <c r="O66" s="509"/>
      <c r="P66" s="510">
        <f>O66*I66</f>
        <v>0</v>
      </c>
      <c r="Q66" s="509">
        <v>14</v>
      </c>
      <c r="R66" s="510">
        <f>SUM(Q66)*I66</f>
        <v>42</v>
      </c>
      <c r="S66" s="509"/>
      <c r="T66" s="510">
        <f>SUM(S66)*J66</f>
        <v>0</v>
      </c>
      <c r="U66" s="509"/>
      <c r="V66" s="510">
        <f>SUM(U66)*I66*5</f>
        <v>0</v>
      </c>
      <c r="W66" s="511">
        <f>SUM(I66*AW66*2+J66*AY66*2)</f>
        <v>0</v>
      </c>
      <c r="X66" s="511">
        <f>SUM(K66*5/100*I66)</f>
        <v>3</v>
      </c>
      <c r="Y66" s="509"/>
      <c r="Z66" s="510"/>
      <c r="AA66" s="509"/>
      <c r="AB66" s="754">
        <f>SUM(AA66)*3*G66/5</f>
        <v>0</v>
      </c>
      <c r="AC66" s="509"/>
      <c r="AD66" s="512">
        <f>SUM(AC66*G66*(30+4))</f>
        <v>0</v>
      </c>
      <c r="AE66" s="509"/>
      <c r="AF66" s="510">
        <f>SUM(AE66*G66*3)</f>
        <v>0</v>
      </c>
      <c r="AG66" s="509"/>
      <c r="AH66" s="511">
        <f>SUM(AG66*G66/3)</f>
        <v>0</v>
      </c>
      <c r="AI66" s="509"/>
      <c r="AJ66" s="511">
        <f>SUM(AI66*G66*2/3)</f>
        <v>0</v>
      </c>
      <c r="AK66" s="509"/>
      <c r="AL66" s="510">
        <f>SUM(AK66*G66*2)</f>
        <v>0</v>
      </c>
      <c r="AM66" s="509"/>
      <c r="AN66" s="510">
        <f>SUM(AM66*I66)</f>
        <v>0</v>
      </c>
      <c r="AO66" s="509"/>
      <c r="AP66" s="754">
        <f>SUM(AO66*G66*2)</f>
        <v>0</v>
      </c>
      <c r="AQ66" s="509">
        <v>1</v>
      </c>
      <c r="AR66" s="511">
        <f>AQ66*I66*6</f>
        <v>18</v>
      </c>
      <c r="AS66" s="514"/>
      <c r="AT66" s="511">
        <f>AS66*G66/3</f>
        <v>0</v>
      </c>
      <c r="AU66" s="509"/>
      <c r="AV66" s="510">
        <f>SUM(I66*AU66*6)</f>
        <v>0</v>
      </c>
      <c r="AW66" s="509"/>
      <c r="AX66" s="511">
        <f>SUM(AW66*G66/3)</f>
        <v>0</v>
      </c>
      <c r="AY66" s="509"/>
      <c r="AZ66" s="511">
        <f>SUM(AY66*J66*5*6)</f>
        <v>0</v>
      </c>
      <c r="BA66" s="509"/>
      <c r="BB66" s="511">
        <f>SUM(BA66*J66*4*6)</f>
        <v>0</v>
      </c>
      <c r="BC66" s="509"/>
      <c r="BD66" s="515">
        <f>SUM(BC66*50)</f>
        <v>0</v>
      </c>
      <c r="BE66" s="511">
        <f>N66+P66+R66+T66+V66+W66+X66+Z66+AB66+AD66+AF66+AH66+AJ66+AL66+AN66+AP66+AR66+AT66+AV66+AX66+AZ66+BB66+BD66</f>
        <v>69</v>
      </c>
      <c r="BF66" s="511">
        <f>BB66+AZ66+AX66+AV66+AR66+AP66+W66+V66+T66+R66+P66+N66</f>
        <v>66</v>
      </c>
      <c r="BM66" s="351"/>
      <c r="BN66" s="351"/>
      <c r="BS66" s="350"/>
    </row>
    <row r="67" spans="1:71 16105:16188" s="159" customFormat="1" ht="12.75" customHeight="1" outlineLevel="1" x14ac:dyDescent="0.2">
      <c r="A67" s="507" t="s">
        <v>151</v>
      </c>
      <c r="B67" s="505" t="s">
        <v>182</v>
      </c>
      <c r="C67" s="505" t="s">
        <v>24</v>
      </c>
      <c r="D67" s="506" t="s">
        <v>342</v>
      </c>
      <c r="E67" s="506" t="s">
        <v>246</v>
      </c>
      <c r="F67" s="505">
        <v>1</v>
      </c>
      <c r="G67" s="506">
        <v>91</v>
      </c>
      <c r="H67" s="506">
        <v>1</v>
      </c>
      <c r="I67" s="506">
        <v>4</v>
      </c>
      <c r="J67" s="506">
        <f>SUM(I67)*2</f>
        <v>8</v>
      </c>
      <c r="K67" s="507">
        <v>20</v>
      </c>
      <c r="L67" s="508">
        <f>SUM(M67+O67+Q67+S67+U67)</f>
        <v>20</v>
      </c>
      <c r="M67" s="509">
        <v>6</v>
      </c>
      <c r="N67" s="710">
        <f>SUM(M67)*H67</f>
        <v>6</v>
      </c>
      <c r="O67" s="509"/>
      <c r="P67" s="510">
        <f>I67*O67</f>
        <v>0</v>
      </c>
      <c r="Q67" s="509">
        <v>14</v>
      </c>
      <c r="R67" s="510">
        <f>SUM(Q67)*I67</f>
        <v>56</v>
      </c>
      <c r="S67" s="509"/>
      <c r="T67" s="510">
        <f>SUM(S67)*J67</f>
        <v>0</v>
      </c>
      <c r="U67" s="509"/>
      <c r="V67" s="510">
        <f>SUM(U67)*I67*5</f>
        <v>0</v>
      </c>
      <c r="W67" s="511">
        <f>SUM(I67*AW67*2+J67*AY67*2)</f>
        <v>0</v>
      </c>
      <c r="X67" s="511">
        <f>SUM(K67*5/100*I67)</f>
        <v>4</v>
      </c>
      <c r="Y67" s="509"/>
      <c r="Z67" s="510"/>
      <c r="AA67" s="509"/>
      <c r="AB67" s="754">
        <f>SUM(AA67)*3*G67/5</f>
        <v>0</v>
      </c>
      <c r="AC67" s="509"/>
      <c r="AD67" s="512">
        <f>SUM(AC67*G67*(30+4))</f>
        <v>0</v>
      </c>
      <c r="AE67" s="509"/>
      <c r="AF67" s="510">
        <f>SUM(AE67*G67*3)</f>
        <v>0</v>
      </c>
      <c r="AG67" s="509"/>
      <c r="AH67" s="511">
        <f>SUM(AG67*G67/3)</f>
        <v>0</v>
      </c>
      <c r="AI67" s="509"/>
      <c r="AJ67" s="511">
        <f>SUM(AI67*G67*2/3)</f>
        <v>0</v>
      </c>
      <c r="AK67" s="509"/>
      <c r="AL67" s="510">
        <f>SUM(AK67*G67*2)</f>
        <v>0</v>
      </c>
      <c r="AM67" s="509"/>
      <c r="AN67" s="510">
        <f>SUM(AM67*I67)</f>
        <v>0</v>
      </c>
      <c r="AO67" s="509"/>
      <c r="AP67" s="754">
        <f>SUM(AO67*G67*2)</f>
        <v>0</v>
      </c>
      <c r="AQ67" s="509">
        <v>1</v>
      </c>
      <c r="AR67" s="511">
        <f>AQ67*I67*6</f>
        <v>24</v>
      </c>
      <c r="AS67" s="514"/>
      <c r="AT67" s="511">
        <f t="shared" si="134"/>
        <v>0</v>
      </c>
      <c r="AU67" s="509"/>
      <c r="AV67" s="510">
        <f>SUM(I67*AU67*6)</f>
        <v>0</v>
      </c>
      <c r="AW67" s="509"/>
      <c r="AX67" s="511">
        <f>SUM(AW67*G67/3)</f>
        <v>0</v>
      </c>
      <c r="AY67" s="509"/>
      <c r="AZ67" s="511">
        <f>SUM(AY67*J67*5*6)</f>
        <v>0</v>
      </c>
      <c r="BA67" s="509"/>
      <c r="BB67" s="511">
        <f>SUM(BA67*J67*4*6)</f>
        <v>0</v>
      </c>
      <c r="BC67" s="509"/>
      <c r="BD67" s="515">
        <f>SUM(BC67*50)</f>
        <v>0</v>
      </c>
      <c r="BE67" s="511">
        <f t="shared" si="140"/>
        <v>90</v>
      </c>
      <c r="BF67" s="511">
        <f t="shared" si="141"/>
        <v>86</v>
      </c>
      <c r="BM67" s="167"/>
      <c r="BN67" s="167"/>
      <c r="BS67" s="257"/>
    </row>
    <row r="68" spans="1:71 16105:16188" s="238" customFormat="1" ht="12.75" customHeight="1" outlineLevel="1" x14ac:dyDescent="0.2">
      <c r="A68" s="507" t="s">
        <v>151</v>
      </c>
      <c r="B68" s="548" t="s">
        <v>516</v>
      </c>
      <c r="C68" s="506" t="s">
        <v>24</v>
      </c>
      <c r="D68" s="506" t="s">
        <v>25</v>
      </c>
      <c r="E68" s="506" t="s">
        <v>26</v>
      </c>
      <c r="F68" s="505">
        <v>1</v>
      </c>
      <c r="G68" s="506">
        <v>51</v>
      </c>
      <c r="H68" s="506">
        <v>1</v>
      </c>
      <c r="I68" s="506">
        <v>2</v>
      </c>
      <c r="J68" s="506">
        <f t="shared" ref="J68" si="144">SUM(I68)*2</f>
        <v>4</v>
      </c>
      <c r="K68" s="507">
        <v>20</v>
      </c>
      <c r="L68" s="508">
        <f t="shared" ref="L68" si="145">SUM(M68+O68+Q68+S68+U68)</f>
        <v>20</v>
      </c>
      <c r="M68" s="509">
        <v>6</v>
      </c>
      <c r="N68" s="710">
        <f t="shared" ref="N68" si="146">SUM(M68)*H68</f>
        <v>6</v>
      </c>
      <c r="O68" s="509"/>
      <c r="P68" s="510">
        <f t="shared" ref="P68" si="147">O68*I68</f>
        <v>0</v>
      </c>
      <c r="Q68" s="509">
        <v>14</v>
      </c>
      <c r="R68" s="510">
        <f t="shared" ref="R68" si="148">SUM(Q68)*I68</f>
        <v>28</v>
      </c>
      <c r="S68" s="549"/>
      <c r="T68" s="510">
        <f t="shared" ref="T68" si="149">SUM(S68)*J68</f>
        <v>0</v>
      </c>
      <c r="U68" s="509"/>
      <c r="V68" s="510">
        <f t="shared" ref="V68" si="150">SUM(U68)*I68*5</f>
        <v>0</v>
      </c>
      <c r="W68" s="511">
        <f t="shared" ref="W68:W69" si="151">SUM(I68*AW68*2+J68*AY68*2)</f>
        <v>0</v>
      </c>
      <c r="X68" s="535">
        <f t="shared" ref="X68:X69" si="152">SUM(K68*5/100*I68)</f>
        <v>2</v>
      </c>
      <c r="Y68" s="509"/>
      <c r="Z68" s="510"/>
      <c r="AA68" s="509"/>
      <c r="AB68" s="754">
        <f t="shared" ref="AB68" si="153">SUM(AA68)*3*G68/5</f>
        <v>0</v>
      </c>
      <c r="AC68" s="509"/>
      <c r="AD68" s="512">
        <f t="shared" ref="AD68" si="154">SUM(AC68*G68*(30+4))</f>
        <v>0</v>
      </c>
      <c r="AE68" s="509"/>
      <c r="AF68" s="510">
        <f t="shared" ref="AF68" si="155">SUM(AE68*G68*3)</f>
        <v>0</v>
      </c>
      <c r="AG68" s="509"/>
      <c r="AH68" s="511">
        <f t="shared" ref="AH68" si="156">SUM(AG68*G68/3)</f>
        <v>0</v>
      </c>
      <c r="AI68" s="509"/>
      <c r="AJ68" s="511">
        <f t="shared" ref="AJ68" si="157">SUM(AI68*G68*2/3)</f>
        <v>0</v>
      </c>
      <c r="AK68" s="509"/>
      <c r="AL68" s="510">
        <f t="shared" ref="AL68" si="158">SUM(AK68*G68*2)</f>
        <v>0</v>
      </c>
      <c r="AM68" s="509"/>
      <c r="AN68" s="510">
        <f t="shared" ref="AN68" si="159">SUM(AM68*I68)</f>
        <v>0</v>
      </c>
      <c r="AO68" s="509"/>
      <c r="AP68" s="754">
        <f t="shared" ref="AP68" si="160">SUM(AO68*G68*2)</f>
        <v>0</v>
      </c>
      <c r="AQ68" s="509">
        <v>1</v>
      </c>
      <c r="AR68" s="511">
        <f t="shared" ref="AR68:AR69" si="161">AQ68*I68*6</f>
        <v>12</v>
      </c>
      <c r="AS68" s="509"/>
      <c r="AT68" s="511">
        <f t="shared" si="134"/>
        <v>0</v>
      </c>
      <c r="AU68" s="509"/>
      <c r="AV68" s="510">
        <f t="shared" ref="AV68" si="162">SUM(I68*AU68*6)</f>
        <v>0</v>
      </c>
      <c r="AW68" s="509"/>
      <c r="AX68" s="511">
        <f t="shared" ref="AX68" si="163">SUM(AW68*G68/3)</f>
        <v>0</v>
      </c>
      <c r="AY68" s="509"/>
      <c r="AZ68" s="511">
        <f t="shared" ref="AZ68" si="164">SUM(AY68*J68*5*6)</f>
        <v>0</v>
      </c>
      <c r="BA68" s="509"/>
      <c r="BB68" s="511">
        <f t="shared" ref="BB68" si="165">SUM(BA68*J68*4*6)</f>
        <v>0</v>
      </c>
      <c r="BC68" s="509"/>
      <c r="BD68" s="515">
        <f t="shared" ref="BD68" si="166">SUM(BC68*50)</f>
        <v>0</v>
      </c>
      <c r="BE68" s="535">
        <f t="shared" si="140"/>
        <v>48</v>
      </c>
      <c r="BF68" s="535">
        <f t="shared" si="141"/>
        <v>46</v>
      </c>
      <c r="BM68" s="240"/>
      <c r="BN68" s="240"/>
      <c r="BS68" s="341"/>
    </row>
    <row r="69" spans="1:71 16105:16188" s="159" customFormat="1" ht="12.75" customHeight="1" outlineLevel="1" x14ac:dyDescent="0.2">
      <c r="A69" s="507" t="s">
        <v>151</v>
      </c>
      <c r="B69" s="505" t="s">
        <v>516</v>
      </c>
      <c r="C69" s="528" t="s">
        <v>24</v>
      </c>
      <c r="D69" s="528" t="s">
        <v>25</v>
      </c>
      <c r="E69" s="532" t="s">
        <v>28</v>
      </c>
      <c r="F69" s="528">
        <v>7</v>
      </c>
      <c r="G69" s="532">
        <v>37</v>
      </c>
      <c r="H69" s="528">
        <v>1</v>
      </c>
      <c r="I69" s="528">
        <v>2</v>
      </c>
      <c r="J69" s="506">
        <f t="shared" ref="J69" si="167">SUM(I69)*2</f>
        <v>4</v>
      </c>
      <c r="K69" s="507">
        <v>30</v>
      </c>
      <c r="L69" s="508">
        <f t="shared" si="118"/>
        <v>30</v>
      </c>
      <c r="M69" s="509">
        <v>10</v>
      </c>
      <c r="N69" s="710">
        <f t="shared" si="119"/>
        <v>10</v>
      </c>
      <c r="O69" s="509"/>
      <c r="P69" s="510">
        <f t="shared" si="120"/>
        <v>0</v>
      </c>
      <c r="Q69" s="509">
        <v>20</v>
      </c>
      <c r="R69" s="510">
        <f t="shared" si="121"/>
        <v>40</v>
      </c>
      <c r="S69" s="509"/>
      <c r="T69" s="510">
        <f t="shared" si="122"/>
        <v>0</v>
      </c>
      <c r="U69" s="509"/>
      <c r="V69" s="510">
        <f t="shared" si="123"/>
        <v>0</v>
      </c>
      <c r="W69" s="511">
        <f t="shared" si="151"/>
        <v>0</v>
      </c>
      <c r="X69" s="511">
        <f t="shared" si="152"/>
        <v>3</v>
      </c>
      <c r="Y69" s="509"/>
      <c r="Z69" s="510"/>
      <c r="AA69" s="509"/>
      <c r="AB69" s="754">
        <f t="shared" si="126"/>
        <v>0</v>
      </c>
      <c r="AC69" s="509"/>
      <c r="AD69" s="512">
        <f t="shared" si="127"/>
        <v>0</v>
      </c>
      <c r="AE69" s="509"/>
      <c r="AF69" s="510">
        <f t="shared" si="128"/>
        <v>0</v>
      </c>
      <c r="AG69" s="509"/>
      <c r="AH69" s="511">
        <f t="shared" si="129"/>
        <v>0</v>
      </c>
      <c r="AI69" s="509"/>
      <c r="AJ69" s="511">
        <f t="shared" si="130"/>
        <v>0</v>
      </c>
      <c r="AK69" s="509"/>
      <c r="AL69" s="510">
        <f t="shared" si="131"/>
        <v>0</v>
      </c>
      <c r="AM69" s="509"/>
      <c r="AN69" s="510">
        <f t="shared" si="132"/>
        <v>0</v>
      </c>
      <c r="AO69" s="509"/>
      <c r="AP69" s="754">
        <f t="shared" si="133"/>
        <v>0</v>
      </c>
      <c r="AQ69" s="509">
        <v>1</v>
      </c>
      <c r="AR69" s="511">
        <f t="shared" si="161"/>
        <v>12</v>
      </c>
      <c r="AS69" s="514"/>
      <c r="AT69" s="511">
        <f t="shared" si="134"/>
        <v>0</v>
      </c>
      <c r="AU69" s="509"/>
      <c r="AV69" s="510">
        <f t="shared" si="135"/>
        <v>0</v>
      </c>
      <c r="AW69" s="509"/>
      <c r="AX69" s="511">
        <f t="shared" si="136"/>
        <v>0</v>
      </c>
      <c r="AY69" s="509"/>
      <c r="AZ69" s="511">
        <f t="shared" si="137"/>
        <v>0</v>
      </c>
      <c r="BA69" s="509"/>
      <c r="BB69" s="511">
        <f t="shared" si="138"/>
        <v>0</v>
      </c>
      <c r="BC69" s="509"/>
      <c r="BD69" s="515">
        <f t="shared" si="139"/>
        <v>0</v>
      </c>
      <c r="BE69" s="511">
        <f t="shared" si="140"/>
        <v>65</v>
      </c>
      <c r="BF69" s="511">
        <f t="shared" si="141"/>
        <v>62</v>
      </c>
      <c r="BM69" s="167"/>
      <c r="BN69" s="167"/>
      <c r="BS69" s="257"/>
    </row>
    <row r="70" spans="1:71 16105:16188" s="241" customFormat="1" ht="12.75" customHeight="1" outlineLevel="1" x14ac:dyDescent="0.2">
      <c r="A70" s="507" t="s">
        <v>151</v>
      </c>
      <c r="B70" s="506" t="s">
        <v>252</v>
      </c>
      <c r="C70" s="506" t="s">
        <v>24</v>
      </c>
      <c r="D70" s="505" t="s">
        <v>106</v>
      </c>
      <c r="E70" s="505" t="s">
        <v>46</v>
      </c>
      <c r="F70" s="505">
        <v>3</v>
      </c>
      <c r="G70" s="506">
        <v>11</v>
      </c>
      <c r="H70" s="506">
        <v>2</v>
      </c>
      <c r="I70" s="506">
        <v>2</v>
      </c>
      <c r="J70" s="506">
        <v>2</v>
      </c>
      <c r="K70" s="507">
        <v>20</v>
      </c>
      <c r="L70" s="508">
        <f t="shared" si="118"/>
        <v>20</v>
      </c>
      <c r="M70" s="509">
        <v>6</v>
      </c>
      <c r="N70" s="710">
        <f t="shared" si="119"/>
        <v>12</v>
      </c>
      <c r="O70" s="509"/>
      <c r="P70" s="510">
        <f t="shared" si="120"/>
        <v>0</v>
      </c>
      <c r="Q70" s="509">
        <v>14</v>
      </c>
      <c r="R70" s="510">
        <f t="shared" si="121"/>
        <v>28</v>
      </c>
      <c r="S70" s="509"/>
      <c r="T70" s="510">
        <f t="shared" si="122"/>
        <v>0</v>
      </c>
      <c r="U70" s="509"/>
      <c r="V70" s="510">
        <f t="shared" si="123"/>
        <v>0</v>
      </c>
      <c r="W70" s="511">
        <f>SUM(I70*AW70*2+J70*AY70*2)</f>
        <v>0</v>
      </c>
      <c r="X70" s="511">
        <f t="shared" ref="X70:X71" si="168">SUM(K70*5/100*I70)</f>
        <v>2</v>
      </c>
      <c r="Y70" s="509"/>
      <c r="Z70" s="510"/>
      <c r="AA70" s="509"/>
      <c r="AB70" s="754">
        <f t="shared" si="126"/>
        <v>0</v>
      </c>
      <c r="AC70" s="509"/>
      <c r="AD70" s="512">
        <f t="shared" si="127"/>
        <v>0</v>
      </c>
      <c r="AE70" s="509"/>
      <c r="AF70" s="510">
        <f t="shared" si="128"/>
        <v>0</v>
      </c>
      <c r="AG70" s="509"/>
      <c r="AH70" s="511">
        <f t="shared" si="129"/>
        <v>0</v>
      </c>
      <c r="AI70" s="509"/>
      <c r="AJ70" s="511">
        <f t="shared" si="130"/>
        <v>0</v>
      </c>
      <c r="AK70" s="509"/>
      <c r="AL70" s="510">
        <f t="shared" si="131"/>
        <v>0</v>
      </c>
      <c r="AM70" s="509"/>
      <c r="AN70" s="510">
        <f t="shared" si="132"/>
        <v>0</v>
      </c>
      <c r="AO70" s="509"/>
      <c r="AP70" s="754">
        <f t="shared" si="133"/>
        <v>0</v>
      </c>
      <c r="AQ70" s="509">
        <v>1</v>
      </c>
      <c r="AR70" s="511">
        <f>SUM(AQ70*G70/3)</f>
        <v>3.6666666666666665</v>
      </c>
      <c r="AS70" s="514"/>
      <c r="AT70" s="511">
        <f t="shared" si="134"/>
        <v>0</v>
      </c>
      <c r="AU70" s="509"/>
      <c r="AV70" s="510">
        <f t="shared" si="135"/>
        <v>0</v>
      </c>
      <c r="AW70" s="509"/>
      <c r="AX70" s="511">
        <f t="shared" si="136"/>
        <v>0</v>
      </c>
      <c r="AY70" s="509"/>
      <c r="AZ70" s="511">
        <f t="shared" si="137"/>
        <v>0</v>
      </c>
      <c r="BA70" s="509"/>
      <c r="BB70" s="511">
        <f t="shared" si="138"/>
        <v>0</v>
      </c>
      <c r="BC70" s="509"/>
      <c r="BD70" s="515">
        <f t="shared" si="139"/>
        <v>0</v>
      </c>
      <c r="BE70" s="511">
        <f t="shared" si="140"/>
        <v>45.666666666666664</v>
      </c>
      <c r="BF70" s="511">
        <f t="shared" si="141"/>
        <v>43.666666666666671</v>
      </c>
      <c r="BM70" s="244"/>
      <c r="BN70" s="244"/>
      <c r="BS70" s="242"/>
    </row>
    <row r="71" spans="1:71 16105:16188" s="241" customFormat="1" ht="12.75" customHeight="1" outlineLevel="1" x14ac:dyDescent="0.2">
      <c r="A71" s="507" t="s">
        <v>151</v>
      </c>
      <c r="B71" s="532" t="s">
        <v>256</v>
      </c>
      <c r="C71" s="506" t="s">
        <v>24</v>
      </c>
      <c r="D71" s="505" t="s">
        <v>86</v>
      </c>
      <c r="E71" s="505" t="s">
        <v>46</v>
      </c>
      <c r="F71" s="505">
        <v>3</v>
      </c>
      <c r="G71" s="506">
        <f>18+9+10</f>
        <v>37</v>
      </c>
      <c r="H71" s="506">
        <v>3</v>
      </c>
      <c r="I71" s="506">
        <v>3</v>
      </c>
      <c r="J71" s="506">
        <v>4</v>
      </c>
      <c r="K71" s="507">
        <v>20</v>
      </c>
      <c r="L71" s="508">
        <f t="shared" si="118"/>
        <v>20</v>
      </c>
      <c r="M71" s="509">
        <v>6</v>
      </c>
      <c r="N71" s="710">
        <f t="shared" si="119"/>
        <v>18</v>
      </c>
      <c r="O71" s="509"/>
      <c r="P71" s="510">
        <f t="shared" si="120"/>
        <v>0</v>
      </c>
      <c r="Q71" s="509">
        <v>14</v>
      </c>
      <c r="R71" s="510">
        <f t="shared" si="121"/>
        <v>42</v>
      </c>
      <c r="S71" s="509"/>
      <c r="T71" s="510">
        <f t="shared" si="122"/>
        <v>0</v>
      </c>
      <c r="U71" s="509"/>
      <c r="V71" s="510">
        <f t="shared" si="123"/>
        <v>0</v>
      </c>
      <c r="W71" s="511">
        <f>SUM(I71*AW71*2+J71*AY71*2)</f>
        <v>0</v>
      </c>
      <c r="X71" s="511">
        <f t="shared" si="168"/>
        <v>3</v>
      </c>
      <c r="Y71" s="509"/>
      <c r="Z71" s="510"/>
      <c r="AA71" s="509"/>
      <c r="AB71" s="754">
        <f t="shared" si="126"/>
        <v>0</v>
      </c>
      <c r="AC71" s="509"/>
      <c r="AD71" s="512">
        <f t="shared" si="127"/>
        <v>0</v>
      </c>
      <c r="AE71" s="509"/>
      <c r="AF71" s="510">
        <f t="shared" si="128"/>
        <v>0</v>
      </c>
      <c r="AG71" s="509"/>
      <c r="AH71" s="511">
        <f t="shared" si="129"/>
        <v>0</v>
      </c>
      <c r="AI71" s="509"/>
      <c r="AJ71" s="511">
        <f t="shared" si="130"/>
        <v>0</v>
      </c>
      <c r="AK71" s="509"/>
      <c r="AL71" s="510">
        <f t="shared" si="131"/>
        <v>0</v>
      </c>
      <c r="AM71" s="509"/>
      <c r="AN71" s="510">
        <f t="shared" si="132"/>
        <v>0</v>
      </c>
      <c r="AO71" s="509"/>
      <c r="AP71" s="754">
        <f t="shared" si="133"/>
        <v>0</v>
      </c>
      <c r="AQ71" s="509">
        <v>1</v>
      </c>
      <c r="AR71" s="511">
        <f>SUM(AQ71*G71/3)</f>
        <v>12.333333333333334</v>
      </c>
      <c r="AS71" s="514"/>
      <c r="AT71" s="511">
        <f t="shared" si="134"/>
        <v>0</v>
      </c>
      <c r="AU71" s="509"/>
      <c r="AV71" s="510">
        <f t="shared" si="135"/>
        <v>0</v>
      </c>
      <c r="AW71" s="509"/>
      <c r="AX71" s="511">
        <f t="shared" si="136"/>
        <v>0</v>
      </c>
      <c r="AY71" s="509"/>
      <c r="AZ71" s="511">
        <f t="shared" si="137"/>
        <v>0</v>
      </c>
      <c r="BA71" s="509"/>
      <c r="BB71" s="511">
        <f t="shared" si="138"/>
        <v>0</v>
      </c>
      <c r="BC71" s="509"/>
      <c r="BD71" s="515">
        <f t="shared" si="139"/>
        <v>0</v>
      </c>
      <c r="BE71" s="511">
        <f t="shared" si="140"/>
        <v>75.333333333333329</v>
      </c>
      <c r="BF71" s="511">
        <f t="shared" si="141"/>
        <v>72.333333333333343</v>
      </c>
      <c r="BM71" s="244"/>
      <c r="BN71" s="244"/>
      <c r="BS71" s="242"/>
    </row>
    <row r="72" spans="1:71 16105:16188" s="487" customFormat="1" ht="12.75" customHeight="1" outlineLevel="1" x14ac:dyDescent="0.2">
      <c r="A72" s="507" t="s">
        <v>151</v>
      </c>
      <c r="B72" s="506" t="s">
        <v>183</v>
      </c>
      <c r="C72" s="505" t="s">
        <v>51</v>
      </c>
      <c r="D72" s="506" t="s">
        <v>233</v>
      </c>
      <c r="E72" s="505" t="s">
        <v>129</v>
      </c>
      <c r="F72" s="506">
        <v>1</v>
      </c>
      <c r="G72" s="506">
        <v>54</v>
      </c>
      <c r="H72" s="506">
        <v>1</v>
      </c>
      <c r="I72" s="506">
        <v>2</v>
      </c>
      <c r="J72" s="506">
        <f>SUM(I72)*2</f>
        <v>4</v>
      </c>
      <c r="K72" s="507">
        <v>8</v>
      </c>
      <c r="L72" s="508">
        <f>SUM(M72+O72+Q72+S72+U72)</f>
        <v>8</v>
      </c>
      <c r="M72" s="509"/>
      <c r="N72" s="710">
        <f>SUM(M72)*H72</f>
        <v>0</v>
      </c>
      <c r="O72" s="509">
        <v>8</v>
      </c>
      <c r="P72" s="510">
        <f>O72*I72</f>
        <v>16</v>
      </c>
      <c r="Q72" s="509"/>
      <c r="R72" s="510">
        <f>SUM(Q72)*I72</f>
        <v>0</v>
      </c>
      <c r="S72" s="509"/>
      <c r="T72" s="510">
        <f>SUM(S72)*J72</f>
        <v>0</v>
      </c>
      <c r="U72" s="509"/>
      <c r="V72" s="510">
        <f>SUM(U72)*I72*5</f>
        <v>0</v>
      </c>
      <c r="W72" s="511">
        <f>SUM(I72*AW72*2+J72*AY72*2)</f>
        <v>0</v>
      </c>
      <c r="X72" s="511">
        <f>SUM(K72*15/100*I72)</f>
        <v>2.4</v>
      </c>
      <c r="Y72" s="509"/>
      <c r="Z72" s="510"/>
      <c r="AA72" s="509"/>
      <c r="AB72" s="754">
        <f>SUM(AA72)*3*G72/5</f>
        <v>0</v>
      </c>
      <c r="AC72" s="509"/>
      <c r="AD72" s="512">
        <f>SUM(AC72*G72*(30+4))</f>
        <v>0</v>
      </c>
      <c r="AE72" s="509"/>
      <c r="AF72" s="510">
        <f>SUM(AE72*G72*3)</f>
        <v>0</v>
      </c>
      <c r="AG72" s="509"/>
      <c r="AH72" s="511">
        <f>SUM(AG72*G72/3)</f>
        <v>0</v>
      </c>
      <c r="AI72" s="509"/>
      <c r="AJ72" s="511">
        <f>SUM(AI72*G72*2/3)</f>
        <v>0</v>
      </c>
      <c r="AK72" s="509"/>
      <c r="AL72" s="510">
        <f>SUM(AK72*G72*2)</f>
        <v>0</v>
      </c>
      <c r="AM72" s="509"/>
      <c r="AN72" s="510">
        <f>SUM(AM72*I72)</f>
        <v>0</v>
      </c>
      <c r="AO72" s="509"/>
      <c r="AP72" s="754">
        <f>SUM(AO72*G72*2)</f>
        <v>0</v>
      </c>
      <c r="AQ72" s="509">
        <v>1</v>
      </c>
      <c r="AR72" s="511">
        <f>AQ72*I72*6</f>
        <v>12</v>
      </c>
      <c r="AS72" s="514"/>
      <c r="AT72" s="511">
        <f t="shared" si="134"/>
        <v>0</v>
      </c>
      <c r="AU72" s="509"/>
      <c r="AV72" s="510">
        <f>SUM(I72*AU72*6)</f>
        <v>0</v>
      </c>
      <c r="AW72" s="509"/>
      <c r="AX72" s="511">
        <f>SUM(AW72*G72/3)</f>
        <v>0</v>
      </c>
      <c r="AY72" s="509"/>
      <c r="AZ72" s="511">
        <f>SUM(AY72*J72*5*6)</f>
        <v>0</v>
      </c>
      <c r="BA72" s="509"/>
      <c r="BB72" s="511">
        <f>SUM(BA72*J72*4*6)</f>
        <v>0</v>
      </c>
      <c r="BC72" s="509"/>
      <c r="BD72" s="515">
        <f>SUM(BC72*50)</f>
        <v>0</v>
      </c>
      <c r="BE72" s="511">
        <f t="shared" si="140"/>
        <v>30.4</v>
      </c>
      <c r="BF72" s="511">
        <f t="shared" si="141"/>
        <v>28</v>
      </c>
      <c r="BM72" s="493"/>
      <c r="BN72" s="493"/>
      <c r="BS72" s="492"/>
    </row>
    <row r="73" spans="1:71 16105:16188" s="477" customFormat="1" ht="12.75" customHeight="1" outlineLevel="1" x14ac:dyDescent="0.2">
      <c r="A73" s="507" t="s">
        <v>151</v>
      </c>
      <c r="B73" s="506" t="s">
        <v>182</v>
      </c>
      <c r="C73" s="505" t="s">
        <v>51</v>
      </c>
      <c r="D73" s="506" t="s">
        <v>233</v>
      </c>
      <c r="E73" s="506" t="s">
        <v>128</v>
      </c>
      <c r="F73" s="506">
        <v>1</v>
      </c>
      <c r="G73" s="506">
        <v>100</v>
      </c>
      <c r="H73" s="506">
        <v>1</v>
      </c>
      <c r="I73" s="506">
        <v>5</v>
      </c>
      <c r="J73" s="506">
        <f>SUM(I73)*2</f>
        <v>10</v>
      </c>
      <c r="K73" s="507">
        <v>8</v>
      </c>
      <c r="L73" s="508">
        <f>SUM(M73+O73+Q73+S73+U73)</f>
        <v>8</v>
      </c>
      <c r="M73" s="509"/>
      <c r="N73" s="710">
        <f>SUM(M73)*H73</f>
        <v>0</v>
      </c>
      <c r="O73" s="509">
        <v>8</v>
      </c>
      <c r="P73" s="510">
        <f>O73*I73</f>
        <v>40</v>
      </c>
      <c r="Q73" s="509"/>
      <c r="R73" s="510">
        <f>SUM(Q73)*I73</f>
        <v>0</v>
      </c>
      <c r="S73" s="509"/>
      <c r="T73" s="510">
        <f>SUM(S73)*J73</f>
        <v>0</v>
      </c>
      <c r="U73" s="509"/>
      <c r="V73" s="510">
        <f>SUM(U73)*I73*5</f>
        <v>0</v>
      </c>
      <c r="W73" s="511">
        <f>SUM(I73*AW73*2+J73*AY73*2)</f>
        <v>0</v>
      </c>
      <c r="X73" s="511">
        <f>SUM(K73*15/100*I73)</f>
        <v>6</v>
      </c>
      <c r="Y73" s="509"/>
      <c r="Z73" s="510"/>
      <c r="AA73" s="509"/>
      <c r="AB73" s="754">
        <f>SUM(AA73)*3*G73/5</f>
        <v>0</v>
      </c>
      <c r="AC73" s="509"/>
      <c r="AD73" s="512">
        <f>SUM(AC73*G73*(30+4))</f>
        <v>0</v>
      </c>
      <c r="AE73" s="509"/>
      <c r="AF73" s="510">
        <f>SUM(AE73*G73*3)</f>
        <v>0</v>
      </c>
      <c r="AG73" s="509"/>
      <c r="AH73" s="511">
        <f>SUM(AG73*G73/3)</f>
        <v>0</v>
      </c>
      <c r="AI73" s="509"/>
      <c r="AJ73" s="511">
        <f>SUM(AI73*G73*2/3)</f>
        <v>0</v>
      </c>
      <c r="AK73" s="509"/>
      <c r="AL73" s="510">
        <f>SUM(AK73*G73*2)</f>
        <v>0</v>
      </c>
      <c r="AM73" s="509"/>
      <c r="AN73" s="510">
        <f>SUM(AM73*I73)</f>
        <v>0</v>
      </c>
      <c r="AO73" s="509"/>
      <c r="AP73" s="754">
        <f>SUM(AO73*G73*2)</f>
        <v>0</v>
      </c>
      <c r="AQ73" s="509">
        <v>1</v>
      </c>
      <c r="AR73" s="511">
        <f>AQ73*I73*6</f>
        <v>30</v>
      </c>
      <c r="AS73" s="514"/>
      <c r="AT73" s="511">
        <f>AS73*G73/3</f>
        <v>0</v>
      </c>
      <c r="AU73" s="509"/>
      <c r="AV73" s="510">
        <f>SUM(I73*AU73*6)</f>
        <v>0</v>
      </c>
      <c r="AW73" s="509"/>
      <c r="AX73" s="511">
        <f>SUM(AW73*G73/3)</f>
        <v>0</v>
      </c>
      <c r="AY73" s="509"/>
      <c r="AZ73" s="511">
        <f>SUM(AY73*J73*5*6)</f>
        <v>0</v>
      </c>
      <c r="BA73" s="509"/>
      <c r="BB73" s="511">
        <f>SUM(BA73*J73*4*6)</f>
        <v>0</v>
      </c>
      <c r="BC73" s="509"/>
      <c r="BD73" s="515">
        <f>SUM(BC73*50)</f>
        <v>0</v>
      </c>
      <c r="BE73" s="511">
        <f>N73+P73+R73+T73+V73+W73+X73+Z73+AB73+AD73+AF73+AH73+AJ73+AL73+AN73+AP73+AR73+AT73+AV73+AX73+AZ73+BB73+BD73</f>
        <v>76</v>
      </c>
      <c r="BF73" s="511">
        <f>BB73+AZ73+AX73+AV73+AR73+AP73+W73+V73+T73+R73+P73+N73</f>
        <v>70</v>
      </c>
      <c r="BM73" s="486"/>
      <c r="BN73" s="486"/>
      <c r="BS73" s="482"/>
    </row>
    <row r="74" spans="1:71 16105:16188" s="159" customFormat="1" ht="12.75" customHeight="1" outlineLevel="1" x14ac:dyDescent="0.2">
      <c r="A74" s="507" t="s">
        <v>151</v>
      </c>
      <c r="B74" s="506" t="s">
        <v>345</v>
      </c>
      <c r="C74" s="506" t="s">
        <v>355</v>
      </c>
      <c r="D74" s="506" t="s">
        <v>233</v>
      </c>
      <c r="E74" s="506" t="s">
        <v>346</v>
      </c>
      <c r="F74" s="505">
        <v>1</v>
      </c>
      <c r="G74" s="506">
        <v>21</v>
      </c>
      <c r="H74" s="506">
        <v>1</v>
      </c>
      <c r="I74" s="506">
        <v>1</v>
      </c>
      <c r="J74" s="506">
        <f t="shared" ref="J74" si="169">SUM(I74)*2</f>
        <v>2</v>
      </c>
      <c r="K74" s="507">
        <v>10</v>
      </c>
      <c r="L74" s="508">
        <f>SUM(M74+O74+Q74+S74+U74)</f>
        <v>10</v>
      </c>
      <c r="M74" s="509">
        <v>4</v>
      </c>
      <c r="N74" s="710">
        <f t="shared" si="119"/>
        <v>4</v>
      </c>
      <c r="O74" s="509">
        <v>6</v>
      </c>
      <c r="P74" s="510">
        <f>O74*I74</f>
        <v>6</v>
      </c>
      <c r="Q74" s="509"/>
      <c r="R74" s="510">
        <f t="shared" si="121"/>
        <v>0</v>
      </c>
      <c r="S74" s="509"/>
      <c r="T74" s="510">
        <f t="shared" si="122"/>
        <v>0</v>
      </c>
      <c r="U74" s="509"/>
      <c r="V74" s="510">
        <f t="shared" si="123"/>
        <v>0</v>
      </c>
      <c r="W74" s="511">
        <f>SUM(I74*AW74*2+J74*AY74*2)</f>
        <v>0</v>
      </c>
      <c r="X74" s="511">
        <f>SUM(K74*15/100*I74)</f>
        <v>1.5</v>
      </c>
      <c r="Y74" s="509"/>
      <c r="Z74" s="510"/>
      <c r="AA74" s="509"/>
      <c r="AB74" s="754">
        <f t="shared" si="126"/>
        <v>0</v>
      </c>
      <c r="AC74" s="509"/>
      <c r="AD74" s="512">
        <f t="shared" si="127"/>
        <v>0</v>
      </c>
      <c r="AE74" s="509"/>
      <c r="AF74" s="510">
        <f t="shared" si="128"/>
        <v>0</v>
      </c>
      <c r="AG74" s="509"/>
      <c r="AH74" s="511">
        <f t="shared" si="129"/>
        <v>0</v>
      </c>
      <c r="AI74" s="509"/>
      <c r="AJ74" s="511">
        <f t="shared" si="130"/>
        <v>0</v>
      </c>
      <c r="AK74" s="509"/>
      <c r="AL74" s="510">
        <f t="shared" si="131"/>
        <v>0</v>
      </c>
      <c r="AM74" s="509"/>
      <c r="AN74" s="510">
        <f t="shared" si="132"/>
        <v>0</v>
      </c>
      <c r="AO74" s="509"/>
      <c r="AP74" s="754">
        <f t="shared" si="133"/>
        <v>0</v>
      </c>
      <c r="AQ74" s="509">
        <v>1</v>
      </c>
      <c r="AR74" s="511">
        <f>AQ74*6*I74</f>
        <v>6</v>
      </c>
      <c r="AS74" s="514"/>
      <c r="AT74" s="511">
        <f t="shared" si="134"/>
        <v>0</v>
      </c>
      <c r="AU74" s="509"/>
      <c r="AV74" s="510">
        <f t="shared" si="135"/>
        <v>0</v>
      </c>
      <c r="AW74" s="509"/>
      <c r="AX74" s="511">
        <f t="shared" si="136"/>
        <v>0</v>
      </c>
      <c r="AY74" s="509"/>
      <c r="AZ74" s="511">
        <f t="shared" si="137"/>
        <v>0</v>
      </c>
      <c r="BA74" s="509"/>
      <c r="BB74" s="511">
        <f t="shared" si="138"/>
        <v>0</v>
      </c>
      <c r="BC74" s="509"/>
      <c r="BD74" s="515">
        <f t="shared" si="139"/>
        <v>0</v>
      </c>
      <c r="BE74" s="511">
        <f t="shared" si="140"/>
        <v>17.5</v>
      </c>
      <c r="BF74" s="511">
        <f t="shared" si="141"/>
        <v>16</v>
      </c>
      <c r="BM74" s="167"/>
      <c r="BN74" s="167"/>
      <c r="BS74" s="257"/>
    </row>
    <row r="75" spans="1:71 16105:16188" ht="12.75" customHeight="1" outlineLevel="1" x14ac:dyDescent="0.2">
      <c r="A75" s="12" t="s">
        <v>279</v>
      </c>
      <c r="B75" s="13" t="s">
        <v>67</v>
      </c>
      <c r="C75" s="13"/>
      <c r="D75" s="13"/>
      <c r="E75" s="13"/>
      <c r="F75" s="14"/>
      <c r="G75" s="11"/>
      <c r="H75" s="11"/>
      <c r="I75" s="11"/>
      <c r="J75" s="11"/>
      <c r="K75" s="13">
        <f t="shared" ref="K75:BF75" si="170">SUM(K64:K74)</f>
        <v>196</v>
      </c>
      <c r="L75" s="99">
        <f t="shared" si="170"/>
        <v>196</v>
      </c>
      <c r="M75" s="24">
        <f t="shared" si="170"/>
        <v>56</v>
      </c>
      <c r="N75" s="711">
        <f t="shared" si="170"/>
        <v>80</v>
      </c>
      <c r="O75" s="24">
        <f t="shared" si="170"/>
        <v>22</v>
      </c>
      <c r="P75" s="24">
        <f t="shared" si="170"/>
        <v>62</v>
      </c>
      <c r="Q75" s="24">
        <f t="shared" si="170"/>
        <v>118</v>
      </c>
      <c r="R75" s="24">
        <f t="shared" si="170"/>
        <v>320</v>
      </c>
      <c r="S75" s="24">
        <f t="shared" si="170"/>
        <v>0</v>
      </c>
      <c r="T75" s="24">
        <f t="shared" si="170"/>
        <v>0</v>
      </c>
      <c r="U75" s="24">
        <f t="shared" si="170"/>
        <v>0</v>
      </c>
      <c r="V75" s="24">
        <f t="shared" si="170"/>
        <v>0</v>
      </c>
      <c r="W75" s="4">
        <f t="shared" si="170"/>
        <v>0</v>
      </c>
      <c r="X75" s="4">
        <f t="shared" si="170"/>
        <v>32.9</v>
      </c>
      <c r="Y75" s="24">
        <f t="shared" si="170"/>
        <v>0</v>
      </c>
      <c r="Z75" s="24">
        <f t="shared" si="170"/>
        <v>0</v>
      </c>
      <c r="AA75" s="24">
        <f t="shared" si="170"/>
        <v>0</v>
      </c>
      <c r="AB75" s="1050">
        <f t="shared" si="170"/>
        <v>0</v>
      </c>
      <c r="AC75" s="24">
        <f t="shared" si="170"/>
        <v>0</v>
      </c>
      <c r="AD75" s="24">
        <f t="shared" si="170"/>
        <v>0</v>
      </c>
      <c r="AE75" s="24">
        <f t="shared" si="170"/>
        <v>0</v>
      </c>
      <c r="AF75" s="24">
        <f t="shared" si="170"/>
        <v>0</v>
      </c>
      <c r="AG75" s="24">
        <f t="shared" si="170"/>
        <v>0</v>
      </c>
      <c r="AH75" s="29">
        <f t="shared" si="170"/>
        <v>0</v>
      </c>
      <c r="AI75" s="24">
        <f t="shared" si="170"/>
        <v>0</v>
      </c>
      <c r="AJ75" s="29">
        <f t="shared" si="170"/>
        <v>0</v>
      </c>
      <c r="AK75" s="24">
        <f t="shared" si="170"/>
        <v>0</v>
      </c>
      <c r="AL75" s="24">
        <f t="shared" si="170"/>
        <v>0</v>
      </c>
      <c r="AM75" s="24">
        <f t="shared" si="170"/>
        <v>0</v>
      </c>
      <c r="AN75" s="24">
        <f t="shared" si="170"/>
        <v>0</v>
      </c>
      <c r="AO75" s="24">
        <f t="shared" si="170"/>
        <v>0</v>
      </c>
      <c r="AP75" s="1049">
        <f t="shared" si="170"/>
        <v>0</v>
      </c>
      <c r="AQ75" s="24">
        <f t="shared" si="170"/>
        <v>11</v>
      </c>
      <c r="AR75" s="4">
        <f t="shared" si="170"/>
        <v>166</v>
      </c>
      <c r="AS75" s="24">
        <f t="shared" si="170"/>
        <v>0</v>
      </c>
      <c r="AT75" s="4">
        <f t="shared" si="170"/>
        <v>0</v>
      </c>
      <c r="AU75" s="24">
        <f t="shared" si="170"/>
        <v>0</v>
      </c>
      <c r="AV75" s="10">
        <f t="shared" si="170"/>
        <v>0</v>
      </c>
      <c r="AW75" s="69">
        <f t="shared" si="170"/>
        <v>0</v>
      </c>
      <c r="AX75" s="4">
        <f t="shared" si="170"/>
        <v>0</v>
      </c>
      <c r="AY75" s="24">
        <f t="shared" si="170"/>
        <v>0</v>
      </c>
      <c r="AZ75" s="4">
        <f t="shared" si="170"/>
        <v>0</v>
      </c>
      <c r="BA75" s="24">
        <f t="shared" si="170"/>
        <v>0</v>
      </c>
      <c r="BB75" s="27">
        <f t="shared" si="170"/>
        <v>0</v>
      </c>
      <c r="BC75" s="24">
        <f t="shared" si="170"/>
        <v>0</v>
      </c>
      <c r="BD75" s="2">
        <f t="shared" si="170"/>
        <v>0</v>
      </c>
      <c r="BE75" s="4">
        <f t="shared" si="170"/>
        <v>660.9</v>
      </c>
      <c r="BF75" s="27">
        <f t="shared" si="170"/>
        <v>628</v>
      </c>
      <c r="BG75" s="9"/>
      <c r="BH75" s="9"/>
      <c r="BI75" s="9"/>
      <c r="BM75" s="6"/>
      <c r="BN75" s="6"/>
    </row>
    <row r="76" spans="1:71 16105:16188" s="353" customFormat="1" ht="12" customHeight="1" outlineLevel="1" x14ac:dyDescent="0.2">
      <c r="A76" s="507" t="s">
        <v>350</v>
      </c>
      <c r="B76" s="505" t="s">
        <v>182</v>
      </c>
      <c r="C76" s="505" t="s">
        <v>24</v>
      </c>
      <c r="D76" s="505" t="s">
        <v>307</v>
      </c>
      <c r="E76" s="528" t="s">
        <v>434</v>
      </c>
      <c r="F76" s="528">
        <v>2</v>
      </c>
      <c r="G76" s="506">
        <v>120</v>
      </c>
      <c r="H76" s="506">
        <v>1</v>
      </c>
      <c r="I76" s="506">
        <v>4</v>
      </c>
      <c r="J76" s="506">
        <f>SUM(I76)*2</f>
        <v>8</v>
      </c>
      <c r="K76" s="507">
        <v>20</v>
      </c>
      <c r="L76" s="508">
        <f>SUM(M76+O76+Q76+S76+U76)</f>
        <v>20</v>
      </c>
      <c r="M76" s="509">
        <v>6</v>
      </c>
      <c r="N76" s="710">
        <f>SUM(M76)*H76</f>
        <v>6</v>
      </c>
      <c r="O76" s="509"/>
      <c r="P76" s="510">
        <f>O76*I76</f>
        <v>0</v>
      </c>
      <c r="Q76" s="509">
        <v>14</v>
      </c>
      <c r="R76" s="510">
        <f>SUM(Q76)*I76</f>
        <v>56</v>
      </c>
      <c r="S76" s="509"/>
      <c r="T76" s="510">
        <f>SUM(S76)*J76</f>
        <v>0</v>
      </c>
      <c r="U76" s="509"/>
      <c r="V76" s="510">
        <f>SUM(U76)*I76*5</f>
        <v>0</v>
      </c>
      <c r="W76" s="577">
        <f>SUM(I76*AW76*2+J76*AY76*2)</f>
        <v>0</v>
      </c>
      <c r="X76" s="511">
        <f>SUM(K76*5/100*I76)</f>
        <v>4</v>
      </c>
      <c r="Y76" s="509"/>
      <c r="Z76" s="510"/>
      <c r="AA76" s="509"/>
      <c r="AB76" s="1050">
        <f>SUM(AA76)*3*G76/5</f>
        <v>0</v>
      </c>
      <c r="AC76" s="509"/>
      <c r="AD76" s="512">
        <f>SUM(AC76*G76*(30+4))</f>
        <v>0</v>
      </c>
      <c r="AE76" s="509"/>
      <c r="AF76" s="510">
        <f>SUM(AE76*G76*3)</f>
        <v>0</v>
      </c>
      <c r="AG76" s="509"/>
      <c r="AH76" s="536">
        <f>SUM(AG76*G76/3)</f>
        <v>0</v>
      </c>
      <c r="AI76" s="509"/>
      <c r="AJ76" s="511">
        <f>SUM(AI76*G76*2/3)</f>
        <v>0</v>
      </c>
      <c r="AK76" s="509"/>
      <c r="AL76" s="510">
        <f>SUM(AK76*G76*2)</f>
        <v>0</v>
      </c>
      <c r="AM76" s="509"/>
      <c r="AN76" s="510">
        <f>SUM(AM76*I76)</f>
        <v>0</v>
      </c>
      <c r="AO76" s="509"/>
      <c r="AP76" s="754">
        <f>SUM(AO76*G76*2)</f>
        <v>0</v>
      </c>
      <c r="AQ76" s="509">
        <v>1</v>
      </c>
      <c r="AR76" s="511">
        <f t="shared" ref="AR76:AR81" si="171">AQ76*I76*6</f>
        <v>24</v>
      </c>
      <c r="AS76" s="514"/>
      <c r="AT76" s="511">
        <f>AS76*G76/3</f>
        <v>0</v>
      </c>
      <c r="AU76" s="509"/>
      <c r="AV76" s="578">
        <f>SUM(I76*AU76*6)</f>
        <v>0</v>
      </c>
      <c r="AW76" s="509"/>
      <c r="AX76" s="577">
        <f>SUM(AW76*G76/3)</f>
        <v>0</v>
      </c>
      <c r="AY76" s="509"/>
      <c r="AZ76" s="577">
        <f>SUM(AY76*J76*5*6)</f>
        <v>0</v>
      </c>
      <c r="BA76" s="509"/>
      <c r="BB76" s="511">
        <f>SUM(BA76*J76*4*6)</f>
        <v>0</v>
      </c>
      <c r="BC76" s="509"/>
      <c r="BD76" s="579">
        <f>SUM(BC76*50)</f>
        <v>0</v>
      </c>
      <c r="BE76" s="511">
        <f>N76+P76+R76+T76+V76+W76+X76+Z76+AB76+AD76+AF76+AH76+AJ76+AL76+AN76+AP76+AR76+AT76+AV76+AX76+AZ76+BB76+BD76</f>
        <v>90</v>
      </c>
      <c r="BF76" s="511">
        <f>BB76+AZ76+AX76+AV76+AR76+AP76+W76+V76+T76+R76+P76+N76</f>
        <v>86</v>
      </c>
      <c r="BM76" s="351"/>
      <c r="BN76" s="351"/>
      <c r="BS76" s="370"/>
      <c r="WUK76" s="371"/>
      <c r="WUL76" s="371"/>
      <c r="WUM76" s="371"/>
      <c r="WUN76" s="371"/>
      <c r="WUO76" s="371"/>
      <c r="WUP76" s="371"/>
      <c r="WUQ76" s="371"/>
      <c r="WUR76" s="371"/>
      <c r="WUS76" s="371"/>
      <c r="WUT76" s="371"/>
      <c r="WUU76" s="371"/>
      <c r="WUV76" s="371"/>
      <c r="WUW76" s="371"/>
      <c r="WUX76" s="371"/>
      <c r="WUY76" s="371"/>
      <c r="WUZ76" s="371"/>
      <c r="WVA76" s="371"/>
      <c r="WVB76" s="371"/>
      <c r="WVC76" s="371"/>
      <c r="WVD76" s="371"/>
      <c r="WVE76" s="371"/>
      <c r="WVF76" s="371"/>
      <c r="WVG76" s="371"/>
      <c r="WVH76" s="371"/>
      <c r="WVI76" s="371"/>
      <c r="WVJ76" s="371"/>
      <c r="WVK76" s="371"/>
      <c r="WVL76" s="371"/>
      <c r="WVM76" s="371"/>
      <c r="WVN76" s="371"/>
      <c r="WVO76" s="371"/>
      <c r="WVP76" s="371"/>
      <c r="WVQ76" s="371"/>
      <c r="WVR76" s="371"/>
      <c r="WVS76" s="371"/>
      <c r="WVT76" s="371"/>
      <c r="WVU76" s="371"/>
      <c r="WVV76" s="371"/>
      <c r="WVW76" s="371"/>
      <c r="WVX76" s="371"/>
      <c r="WVY76" s="371"/>
      <c r="WVZ76" s="371"/>
      <c r="WWA76" s="371"/>
      <c r="WWB76" s="371"/>
      <c r="WWC76" s="371"/>
      <c r="WWD76" s="371"/>
      <c r="WWE76" s="371"/>
      <c r="WWF76" s="371"/>
      <c r="WWG76" s="371"/>
      <c r="WWH76" s="371"/>
      <c r="WWI76" s="371"/>
      <c r="WWJ76" s="371"/>
      <c r="WWK76" s="371"/>
      <c r="WWL76" s="371"/>
      <c r="WWM76" s="371"/>
      <c r="WWN76" s="371"/>
      <c r="WWO76" s="371"/>
      <c r="WWP76" s="371"/>
      <c r="WWQ76" s="371"/>
      <c r="WWR76" s="371"/>
      <c r="WWS76" s="371"/>
      <c r="WWT76" s="371"/>
      <c r="WWU76" s="371"/>
      <c r="WWV76" s="371"/>
      <c r="WWW76" s="371"/>
      <c r="WWX76" s="371"/>
      <c r="WWY76" s="371"/>
      <c r="WWZ76" s="371"/>
      <c r="WXA76" s="371"/>
      <c r="WXB76" s="371"/>
      <c r="WXC76" s="371"/>
      <c r="WXD76" s="371"/>
      <c r="WXE76" s="371"/>
      <c r="WXF76" s="371"/>
      <c r="WXG76" s="371"/>
      <c r="WXH76" s="371"/>
      <c r="WXI76" s="371"/>
      <c r="WXJ76" s="371"/>
      <c r="WXK76" s="371"/>
      <c r="WXL76" s="371"/>
      <c r="WXM76" s="371"/>
      <c r="WXN76" s="371"/>
      <c r="WXO76" s="371"/>
      <c r="WXP76" s="371"/>
    </row>
    <row r="77" spans="1:71 16105:16188" s="364" customFormat="1" ht="12.75" customHeight="1" outlineLevel="1" x14ac:dyDescent="0.2">
      <c r="A77" s="507" t="s">
        <v>151</v>
      </c>
      <c r="B77" s="532" t="s">
        <v>256</v>
      </c>
      <c r="C77" s="505" t="s">
        <v>24</v>
      </c>
      <c r="D77" s="506" t="s">
        <v>318</v>
      </c>
      <c r="E77" s="505" t="s">
        <v>36</v>
      </c>
      <c r="F77" s="528">
        <v>2</v>
      </c>
      <c r="G77" s="506">
        <v>54</v>
      </c>
      <c r="H77" s="506">
        <v>1</v>
      </c>
      <c r="I77" s="506">
        <v>2</v>
      </c>
      <c r="J77" s="506">
        <f>SUM(I77)*2</f>
        <v>4</v>
      </c>
      <c r="K77" s="507">
        <v>20</v>
      </c>
      <c r="L77" s="508">
        <f>SUM(M77+O77+Q77+S77+U77)</f>
        <v>20</v>
      </c>
      <c r="M77" s="509">
        <v>6</v>
      </c>
      <c r="N77" s="710">
        <f>SUM(M77)*H77</f>
        <v>6</v>
      </c>
      <c r="O77" s="509"/>
      <c r="P77" s="510">
        <f>O77*I77</f>
        <v>0</v>
      </c>
      <c r="Q77" s="509">
        <v>14</v>
      </c>
      <c r="R77" s="510">
        <f>SUM(Q77)*I77</f>
        <v>28</v>
      </c>
      <c r="S77" s="509"/>
      <c r="T77" s="510">
        <f>SUM(S77)*J77</f>
        <v>0</v>
      </c>
      <c r="U77" s="509"/>
      <c r="V77" s="510">
        <f>SUM(U77)*I77*5</f>
        <v>0</v>
      </c>
      <c r="W77" s="511">
        <f>SUM(I77*AW77*2+J77*AY77*2)</f>
        <v>0</v>
      </c>
      <c r="X77" s="511">
        <f t="shared" ref="X77:X79" si="172">SUM(K77*5/100*I77)</f>
        <v>2</v>
      </c>
      <c r="Y77" s="509"/>
      <c r="Z77" s="510"/>
      <c r="AA77" s="509"/>
      <c r="AB77" s="754">
        <f>SUM(AA77)*3*G77/5</f>
        <v>0</v>
      </c>
      <c r="AC77" s="509"/>
      <c r="AD77" s="512">
        <f>SUM(AC77*G77*(30+4))</f>
        <v>0</v>
      </c>
      <c r="AE77" s="509"/>
      <c r="AF77" s="510">
        <f>SUM(AE77*G77*3)</f>
        <v>0</v>
      </c>
      <c r="AG77" s="509"/>
      <c r="AH77" s="511">
        <f>SUM(AG77*G77/3)</f>
        <v>0</v>
      </c>
      <c r="AI77" s="509"/>
      <c r="AJ77" s="511">
        <f>SUM(AI77*G77*2/3)</f>
        <v>0</v>
      </c>
      <c r="AK77" s="509"/>
      <c r="AL77" s="510">
        <f>SUM(AK77*G77*2)</f>
        <v>0</v>
      </c>
      <c r="AM77" s="509"/>
      <c r="AN77" s="510">
        <f>SUM(AM77*I77)</f>
        <v>0</v>
      </c>
      <c r="AO77" s="509"/>
      <c r="AP77" s="754">
        <f>SUM(AO77*G77*2)</f>
        <v>0</v>
      </c>
      <c r="AQ77" s="509">
        <v>1</v>
      </c>
      <c r="AR77" s="511">
        <f t="shared" si="171"/>
        <v>12</v>
      </c>
      <c r="AS77" s="514"/>
      <c r="AT77" s="511">
        <f>AS77*G77/3</f>
        <v>0</v>
      </c>
      <c r="AU77" s="509"/>
      <c r="AV77" s="510">
        <f>SUM(I77*AU77*6)</f>
        <v>0</v>
      </c>
      <c r="AW77" s="509"/>
      <c r="AX77" s="511">
        <f>SUM(AW77*G77/3)</f>
        <v>0</v>
      </c>
      <c r="AY77" s="509"/>
      <c r="AZ77" s="511">
        <f>SUM(AY77*J77*5*6)</f>
        <v>0</v>
      </c>
      <c r="BA77" s="509"/>
      <c r="BB77" s="511">
        <f>SUM(BA77*J77*4*6)</f>
        <v>0</v>
      </c>
      <c r="BC77" s="509"/>
      <c r="BD77" s="515">
        <f>SUM(BC77*50)</f>
        <v>0</v>
      </c>
      <c r="BE77" s="511">
        <f>N77+P77+R77+T77+V77+W77+X77+Z77+AB77+AD77+AF77+AH77+AJ77+AL77+AN77+AP77+AR77+AT77+AV77+AX77+AZ77+BB77+BD77</f>
        <v>48</v>
      </c>
      <c r="BF77" s="511">
        <f>BB77+AZ77+AX77+AV77+AR77+AP77+W77+V77+T77+R77+P77+N77</f>
        <v>46</v>
      </c>
      <c r="BM77" s="366"/>
      <c r="BN77" s="366"/>
      <c r="BS77" s="365"/>
    </row>
    <row r="78" spans="1:71 16105:16188" s="353" customFormat="1" ht="12.75" customHeight="1" outlineLevel="1" x14ac:dyDescent="0.2">
      <c r="A78" s="507" t="s">
        <v>151</v>
      </c>
      <c r="B78" s="532" t="s">
        <v>252</v>
      </c>
      <c r="C78" s="505" t="s">
        <v>24</v>
      </c>
      <c r="D78" s="506" t="s">
        <v>322</v>
      </c>
      <c r="E78" s="506" t="s">
        <v>348</v>
      </c>
      <c r="F78" s="528">
        <v>2</v>
      </c>
      <c r="G78" s="506">
        <v>25</v>
      </c>
      <c r="H78" s="506">
        <v>1</v>
      </c>
      <c r="I78" s="506">
        <v>1</v>
      </c>
      <c r="J78" s="506">
        <f>SUM(I78)*2</f>
        <v>2</v>
      </c>
      <c r="K78" s="507">
        <v>20</v>
      </c>
      <c r="L78" s="508">
        <f>SUM(M78+O78+Q78+S78+U78)</f>
        <v>20</v>
      </c>
      <c r="M78" s="509">
        <v>6</v>
      </c>
      <c r="N78" s="710">
        <f>SUM(M78)*H78</f>
        <v>6</v>
      </c>
      <c r="O78" s="509"/>
      <c r="P78" s="510">
        <f>O78*I78</f>
        <v>0</v>
      </c>
      <c r="Q78" s="509">
        <v>14</v>
      </c>
      <c r="R78" s="510">
        <f>SUM(Q78)*I78</f>
        <v>14</v>
      </c>
      <c r="S78" s="509"/>
      <c r="T78" s="510">
        <f>SUM(S78)*J78</f>
        <v>0</v>
      </c>
      <c r="U78" s="509"/>
      <c r="V78" s="510">
        <f>SUM(U78)*I78*5</f>
        <v>0</v>
      </c>
      <c r="W78" s="511">
        <f>SUM(I78*AW78*2+J78*AY78*2)</f>
        <v>0</v>
      </c>
      <c r="X78" s="511">
        <f t="shared" si="172"/>
        <v>1</v>
      </c>
      <c r="Y78" s="509"/>
      <c r="Z78" s="510"/>
      <c r="AA78" s="509"/>
      <c r="AB78" s="754">
        <f>SUM(AA78)*3*G78/5</f>
        <v>0</v>
      </c>
      <c r="AC78" s="509"/>
      <c r="AD78" s="512">
        <f>SUM(AC78*G78*(30+4))</f>
        <v>0</v>
      </c>
      <c r="AE78" s="509"/>
      <c r="AF78" s="510">
        <f>SUM(AE78*G78*3)</f>
        <v>0</v>
      </c>
      <c r="AG78" s="509"/>
      <c r="AH78" s="511">
        <f>SUM(AG78*G78/3)</f>
        <v>0</v>
      </c>
      <c r="AI78" s="509"/>
      <c r="AJ78" s="511">
        <f>SUM(AI78*G78*2/3)</f>
        <v>0</v>
      </c>
      <c r="AK78" s="509"/>
      <c r="AL78" s="510">
        <f>SUM(AK78*G78*2)</f>
        <v>0</v>
      </c>
      <c r="AM78" s="509"/>
      <c r="AN78" s="510">
        <f>SUM(AM78*I78)</f>
        <v>0</v>
      </c>
      <c r="AO78" s="509"/>
      <c r="AP78" s="754">
        <f>SUM(AO78*G78*2)</f>
        <v>0</v>
      </c>
      <c r="AQ78" s="509">
        <v>1</v>
      </c>
      <c r="AR78" s="511">
        <f t="shared" si="171"/>
        <v>6</v>
      </c>
      <c r="AS78" s="514"/>
      <c r="AT78" s="511">
        <f>AS78*G78/3</f>
        <v>0</v>
      </c>
      <c r="AU78" s="509"/>
      <c r="AV78" s="510">
        <f>SUM(I78*AU78*6)</f>
        <v>0</v>
      </c>
      <c r="AW78" s="509"/>
      <c r="AX78" s="511">
        <f>SUM(AW78*G78/3)</f>
        <v>0</v>
      </c>
      <c r="AY78" s="509"/>
      <c r="AZ78" s="511">
        <f>SUM(AY78*J78*5*6)</f>
        <v>0</v>
      </c>
      <c r="BA78" s="509"/>
      <c r="BB78" s="511">
        <f>SUM(BA78*J78*4*6)</f>
        <v>0</v>
      </c>
      <c r="BC78" s="509"/>
      <c r="BD78" s="515">
        <f>SUM(BC78*50)</f>
        <v>0</v>
      </c>
      <c r="BE78" s="511">
        <f>N78+P78+R78+T78+V78+W78+X78+Z78+AB78+AD78+AF78+AH78+AJ78+AL78+AN78+AP78+AR78+AT78+AV78+AX78+AZ78+BB78+BD78</f>
        <v>27</v>
      </c>
      <c r="BF78" s="511">
        <f>BB78+AZ78+AX78+AV78+AR78+AP78+W78+V78+T78+R78+P78+N78</f>
        <v>26</v>
      </c>
      <c r="BM78" s="351"/>
      <c r="BN78" s="351"/>
      <c r="BS78" s="350"/>
    </row>
    <row r="79" spans="1:71 16105:16188" s="159" customFormat="1" ht="12.75" customHeight="1" outlineLevel="1" x14ac:dyDescent="0.2">
      <c r="A79" s="507" t="s">
        <v>151</v>
      </c>
      <c r="B79" s="506" t="s">
        <v>253</v>
      </c>
      <c r="C79" s="505" t="s">
        <v>24</v>
      </c>
      <c r="D79" s="506" t="s">
        <v>322</v>
      </c>
      <c r="E79" s="506" t="s">
        <v>311</v>
      </c>
      <c r="F79" s="528">
        <v>2</v>
      </c>
      <c r="G79" s="506">
        <v>25</v>
      </c>
      <c r="H79" s="506">
        <v>1</v>
      </c>
      <c r="I79" s="506">
        <v>1</v>
      </c>
      <c r="J79" s="506">
        <f>SUM(I79)*2</f>
        <v>2</v>
      </c>
      <c r="K79" s="507">
        <v>20</v>
      </c>
      <c r="L79" s="508">
        <f>SUM(M79+O79+Q79+S79+U79)</f>
        <v>20</v>
      </c>
      <c r="M79" s="509">
        <v>6</v>
      </c>
      <c r="N79" s="710">
        <f>SUM(M79)*H79</f>
        <v>6</v>
      </c>
      <c r="O79" s="509"/>
      <c r="P79" s="510">
        <f>O79*I79</f>
        <v>0</v>
      </c>
      <c r="Q79" s="509">
        <v>14</v>
      </c>
      <c r="R79" s="510">
        <f>SUM(Q79)*I79</f>
        <v>14</v>
      </c>
      <c r="S79" s="509"/>
      <c r="T79" s="510">
        <f>SUM(S79)*J79</f>
        <v>0</v>
      </c>
      <c r="U79" s="509"/>
      <c r="V79" s="510">
        <f>SUM(U79)*I79*5</f>
        <v>0</v>
      </c>
      <c r="W79" s="511">
        <f>SUM(I79*AW79*2+J79*AY79*2)</f>
        <v>0</v>
      </c>
      <c r="X79" s="511">
        <f t="shared" si="172"/>
        <v>1</v>
      </c>
      <c r="Y79" s="509"/>
      <c r="Z79" s="510"/>
      <c r="AA79" s="509"/>
      <c r="AB79" s="754">
        <f>SUM(AA79)*3*G79/5</f>
        <v>0</v>
      </c>
      <c r="AC79" s="509"/>
      <c r="AD79" s="512">
        <f>SUM(AC79*G79*(30+4))</f>
        <v>0</v>
      </c>
      <c r="AE79" s="509"/>
      <c r="AF79" s="510">
        <f>SUM(AE79*G79*3)</f>
        <v>0</v>
      </c>
      <c r="AG79" s="509"/>
      <c r="AH79" s="511">
        <f>SUM(AG79*G79/3)</f>
        <v>0</v>
      </c>
      <c r="AI79" s="509"/>
      <c r="AJ79" s="511">
        <f>SUM(AI79*G79*2/3)</f>
        <v>0</v>
      </c>
      <c r="AK79" s="509"/>
      <c r="AL79" s="510">
        <f>SUM(AK79*G79*2)</f>
        <v>0</v>
      </c>
      <c r="AM79" s="509"/>
      <c r="AN79" s="510">
        <f>SUM(AM79*I79)</f>
        <v>0</v>
      </c>
      <c r="AO79" s="509"/>
      <c r="AP79" s="754">
        <f>SUM(AO79*G79*2)</f>
        <v>0</v>
      </c>
      <c r="AQ79" s="509">
        <v>1</v>
      </c>
      <c r="AR79" s="511">
        <f t="shared" si="171"/>
        <v>6</v>
      </c>
      <c r="AS79" s="514"/>
      <c r="AT79" s="511">
        <f>AS79*G79/3</f>
        <v>0</v>
      </c>
      <c r="AU79" s="509"/>
      <c r="AV79" s="510">
        <f>SUM(I79*AU79*6)</f>
        <v>0</v>
      </c>
      <c r="AW79" s="509"/>
      <c r="AX79" s="511">
        <f>SUM(AW79*G79/3)</f>
        <v>0</v>
      </c>
      <c r="AY79" s="509"/>
      <c r="AZ79" s="511">
        <f>SUM(AY79*J79*5*6)</f>
        <v>0</v>
      </c>
      <c r="BA79" s="509"/>
      <c r="BB79" s="511">
        <f>SUM(BA79*J79*4*6)</f>
        <v>0</v>
      </c>
      <c r="BC79" s="509"/>
      <c r="BD79" s="515">
        <f>SUM(BC79*50)</f>
        <v>0</v>
      </c>
      <c r="BE79" s="511">
        <f>N79+P79+R79+T79+V79+W79+X79+Z79+AB79+AD79+AF79+AH79+AJ79+AL79+AN79+AP79+AR79+AT79+AV79+AX79+AZ79+BB79+BD79</f>
        <v>27</v>
      </c>
      <c r="BF79" s="511">
        <f>BB79+AZ79+AX79+AV79+AR79+AP79+W79+V79+T79+R79+P79+N79</f>
        <v>26</v>
      </c>
      <c r="BM79" s="167"/>
      <c r="BN79" s="167"/>
      <c r="BS79" s="257"/>
    </row>
    <row r="80" spans="1:71 16105:16188" s="368" customFormat="1" ht="12.75" customHeight="1" outlineLevel="1" x14ac:dyDescent="0.2">
      <c r="A80" s="504" t="s">
        <v>151</v>
      </c>
      <c r="B80" s="528" t="s">
        <v>257</v>
      </c>
      <c r="C80" s="528" t="s">
        <v>24</v>
      </c>
      <c r="D80" s="532" t="s">
        <v>320</v>
      </c>
      <c r="E80" s="528" t="s">
        <v>40</v>
      </c>
      <c r="F80" s="528">
        <v>2</v>
      </c>
      <c r="G80" s="506">
        <v>54</v>
      </c>
      <c r="H80" s="506">
        <v>1</v>
      </c>
      <c r="I80" s="506">
        <v>2</v>
      </c>
      <c r="J80" s="506">
        <f>SUM(I80)*2</f>
        <v>4</v>
      </c>
      <c r="K80" s="576">
        <v>20</v>
      </c>
      <c r="L80" s="534">
        <f>SUM(M80+O80+Q80+S80+U80)</f>
        <v>20</v>
      </c>
      <c r="M80" s="514">
        <v>6</v>
      </c>
      <c r="N80" s="709">
        <f>SUM(M80)*H80</f>
        <v>6</v>
      </c>
      <c r="O80" s="514"/>
      <c r="P80" s="513">
        <f>O80*I80</f>
        <v>0</v>
      </c>
      <c r="Q80" s="514">
        <v>14</v>
      </c>
      <c r="R80" s="513">
        <f t="shared" ref="R80:R81" si="173">SUM(Q80)*I80</f>
        <v>28</v>
      </c>
      <c r="S80" s="514"/>
      <c r="T80" s="513">
        <f t="shared" ref="T80:T86" si="174">SUM(S80)*J80</f>
        <v>0</v>
      </c>
      <c r="U80" s="514"/>
      <c r="V80" s="513">
        <f t="shared" ref="V80:V86" si="175">SUM(U80)*I80*5</f>
        <v>0</v>
      </c>
      <c r="W80" s="511">
        <f>SUM(I80*AW80*2+J80*AY80*2)</f>
        <v>0</v>
      </c>
      <c r="X80" s="535">
        <f>SUM(K80*5/100*I80)</f>
        <v>2</v>
      </c>
      <c r="Y80" s="514"/>
      <c r="Z80" s="513"/>
      <c r="AA80" s="514"/>
      <c r="AB80" s="754">
        <f>SUM(AA80)*3*G80/5</f>
        <v>0</v>
      </c>
      <c r="AC80" s="514"/>
      <c r="AD80" s="546">
        <f>SUM(AC80*G80*(30+4))</f>
        <v>0</v>
      </c>
      <c r="AE80" s="514"/>
      <c r="AF80" s="513">
        <f>SUM(AE80*G80*3)</f>
        <v>0</v>
      </c>
      <c r="AG80" s="514"/>
      <c r="AH80" s="536">
        <f>SUM(AG80*G80/3)</f>
        <v>0</v>
      </c>
      <c r="AI80" s="514"/>
      <c r="AJ80" s="511">
        <f>SUM(AI80*G80*2/3)</f>
        <v>0</v>
      </c>
      <c r="AK80" s="514"/>
      <c r="AL80" s="513">
        <f>SUM(AK80*G80*2)</f>
        <v>0</v>
      </c>
      <c r="AM80" s="514"/>
      <c r="AN80" s="513">
        <f t="shared" ref="AN80:AN83" si="176">SUM(AM80*I80)</f>
        <v>0</v>
      </c>
      <c r="AO80" s="514"/>
      <c r="AP80" s="756">
        <f t="shared" ref="AP80:AP83" si="177">SUM(AO80*G80*2)</f>
        <v>0</v>
      </c>
      <c r="AQ80" s="514">
        <v>1</v>
      </c>
      <c r="AR80" s="511">
        <f t="shared" si="171"/>
        <v>12</v>
      </c>
      <c r="AS80" s="514"/>
      <c r="AT80" s="511">
        <f>AS80*G80/3</f>
        <v>0</v>
      </c>
      <c r="AU80" s="514"/>
      <c r="AV80" s="510">
        <f>SUM(I80*AU80*6)</f>
        <v>0</v>
      </c>
      <c r="AW80" s="514"/>
      <c r="AX80" s="511">
        <f>SUM(AW80*G80/3)</f>
        <v>0</v>
      </c>
      <c r="AY80" s="514"/>
      <c r="AZ80" s="511">
        <f>SUM(AY80*J80*5*6)</f>
        <v>0</v>
      </c>
      <c r="BA80" s="514"/>
      <c r="BB80" s="535">
        <f>SUM(BA80*J80*4*6)</f>
        <v>0</v>
      </c>
      <c r="BC80" s="514"/>
      <c r="BD80" s="515">
        <f>SUM(BC80*50)</f>
        <v>0</v>
      </c>
      <c r="BE80" s="511">
        <f>N80+P80+R80+T80+V80+W80+X80+Z80+AB80+AD80+AF80+AH80+AJ80+AL80+AN80+AP80+AR80+AT80+AV80+AX80+AZ80+BB80+BD80</f>
        <v>48</v>
      </c>
      <c r="BF80" s="511">
        <f>BB80+AZ80+AX80+AV80+AR80+AP80+W80+V80+T80+R80+P80+N80</f>
        <v>46</v>
      </c>
      <c r="BM80" s="369"/>
      <c r="BN80" s="369"/>
      <c r="BO80" s="364"/>
      <c r="BP80" s="364"/>
      <c r="BQ80" s="364"/>
      <c r="BR80" s="364"/>
      <c r="BS80" s="365"/>
    </row>
    <row r="81" spans="1:71" s="353" customFormat="1" ht="12.75" customHeight="1" outlineLevel="1" x14ac:dyDescent="0.2">
      <c r="A81" s="507" t="s">
        <v>151</v>
      </c>
      <c r="B81" s="532" t="s">
        <v>183</v>
      </c>
      <c r="C81" s="528" t="s">
        <v>85</v>
      </c>
      <c r="D81" s="528" t="s">
        <v>30</v>
      </c>
      <c r="E81" s="528" t="s">
        <v>45</v>
      </c>
      <c r="F81" s="528">
        <v>2</v>
      </c>
      <c r="G81" s="506">
        <v>30</v>
      </c>
      <c r="H81" s="506">
        <v>1</v>
      </c>
      <c r="I81" s="506">
        <v>1</v>
      </c>
      <c r="J81" s="506">
        <f>I81*2</f>
        <v>2</v>
      </c>
      <c r="K81" s="533">
        <v>20</v>
      </c>
      <c r="L81" s="508">
        <f t="shared" ref="L81:L85" si="178">SUM(M81+O81+Q81+S81+U81)</f>
        <v>20</v>
      </c>
      <c r="M81" s="509">
        <v>6</v>
      </c>
      <c r="N81" s="710">
        <f t="shared" ref="N81:N86" si="179">SUM(M81)*H81</f>
        <v>6</v>
      </c>
      <c r="O81" s="509"/>
      <c r="P81" s="510">
        <f t="shared" ref="P81:P85" si="180">O81*I81</f>
        <v>0</v>
      </c>
      <c r="Q81" s="509">
        <v>14</v>
      </c>
      <c r="R81" s="510">
        <f t="shared" si="173"/>
        <v>14</v>
      </c>
      <c r="S81" s="509"/>
      <c r="T81" s="510">
        <f t="shared" si="174"/>
        <v>0</v>
      </c>
      <c r="U81" s="509"/>
      <c r="V81" s="510">
        <f t="shared" si="175"/>
        <v>0</v>
      </c>
      <c r="W81" s="511">
        <f t="shared" ref="W81:W83" si="181">SUM(I81*AW81*2+J81*AY81*2)</f>
        <v>0</v>
      </c>
      <c r="X81" s="511">
        <f t="shared" ref="X81" si="182">SUM(K81*5/100*I81)</f>
        <v>1</v>
      </c>
      <c r="Y81" s="509"/>
      <c r="Z81" s="510"/>
      <c r="AA81" s="509"/>
      <c r="AB81" s="754">
        <f t="shared" ref="AB81:AB83" si="183">SUM(AA81)*3*G81/5</f>
        <v>0</v>
      </c>
      <c r="AC81" s="509"/>
      <c r="AD81" s="512">
        <f t="shared" ref="AD81:AD83" si="184">SUM(AC81*G81*(30+4))</f>
        <v>0</v>
      </c>
      <c r="AE81" s="509"/>
      <c r="AF81" s="510">
        <f t="shared" ref="AF81:AF83" si="185">SUM(AE81*G81*3)</f>
        <v>0</v>
      </c>
      <c r="AG81" s="509"/>
      <c r="AH81" s="511">
        <f t="shared" ref="AH81:AH83" si="186">SUM(AG81*G81/3)</f>
        <v>0</v>
      </c>
      <c r="AI81" s="509"/>
      <c r="AJ81" s="511">
        <f t="shared" ref="AJ81:AJ83" si="187">SUM(AI81*G81*2/3)</f>
        <v>0</v>
      </c>
      <c r="AK81" s="509"/>
      <c r="AL81" s="510">
        <f t="shared" ref="AL81:AL85" si="188">SUM(AK81*G81*2)</f>
        <v>0</v>
      </c>
      <c r="AM81" s="509"/>
      <c r="AN81" s="510">
        <f t="shared" si="176"/>
        <v>0</v>
      </c>
      <c r="AO81" s="509"/>
      <c r="AP81" s="754">
        <f t="shared" si="177"/>
        <v>0</v>
      </c>
      <c r="AQ81" s="509">
        <v>1</v>
      </c>
      <c r="AR81" s="511">
        <f t="shared" si="171"/>
        <v>6</v>
      </c>
      <c r="AS81" s="514"/>
      <c r="AT81" s="511">
        <f t="shared" ref="AT81:AT86" si="189">AS81*G81/3</f>
        <v>0</v>
      </c>
      <c r="AU81" s="509"/>
      <c r="AV81" s="510">
        <f t="shared" ref="AV81:AV83" si="190">SUM(I81*AU81*6)</f>
        <v>0</v>
      </c>
      <c r="AW81" s="509"/>
      <c r="AX81" s="511">
        <f t="shared" ref="AX81" si="191">SUM(AW81*G81/3)</f>
        <v>0</v>
      </c>
      <c r="AY81" s="509"/>
      <c r="AZ81" s="511">
        <f t="shared" ref="AZ81:AZ83" si="192">SUM(AY81*J81*5*6)</f>
        <v>0</v>
      </c>
      <c r="BA81" s="509"/>
      <c r="BB81" s="511">
        <f t="shared" ref="BB81:BB83" si="193">SUM(BA81*J81*4*6)</f>
        <v>0</v>
      </c>
      <c r="BC81" s="509"/>
      <c r="BD81" s="515">
        <f t="shared" ref="BD81:BD86" si="194">SUM(BC81*50)</f>
        <v>0</v>
      </c>
      <c r="BE81" s="511">
        <f t="shared" ref="BE81:BE86" si="195">N81+P81+R81+T81+V81+W81+X81+Z81+AB81+AD81+AF81+AH81+AJ81+AL81+AN81+AP81+AR81+AT81+AV81+AX81+AZ81+BB81+BD81</f>
        <v>27</v>
      </c>
      <c r="BF81" s="511">
        <f t="shared" ref="BF81:BF86" si="196">BB81+AZ81+AX81+AV81+AR81+AP81+W81+V81+T81+R81+P81+N81</f>
        <v>26</v>
      </c>
      <c r="BM81" s="351"/>
      <c r="BN81" s="351"/>
      <c r="BS81" s="350"/>
    </row>
    <row r="82" spans="1:71" s="552" customFormat="1" ht="12.75" customHeight="1" outlineLevel="1" x14ac:dyDescent="0.2">
      <c r="A82" s="507" t="s">
        <v>151</v>
      </c>
      <c r="B82" s="532" t="s">
        <v>183</v>
      </c>
      <c r="C82" s="505" t="s">
        <v>24</v>
      </c>
      <c r="D82" s="506" t="s">
        <v>87</v>
      </c>
      <c r="E82" s="505" t="s">
        <v>45</v>
      </c>
      <c r="F82" s="506">
        <v>2</v>
      </c>
      <c r="G82" s="506">
        <v>2</v>
      </c>
      <c r="H82" s="506">
        <v>1</v>
      </c>
      <c r="I82" s="506">
        <v>1</v>
      </c>
      <c r="J82" s="506">
        <v>1</v>
      </c>
      <c r="K82" s="507">
        <v>20</v>
      </c>
      <c r="L82" s="508">
        <f>SUM(M82+O82+Q82+S82+U82)</f>
        <v>20</v>
      </c>
      <c r="M82" s="509">
        <v>6</v>
      </c>
      <c r="N82" s="710">
        <f t="shared" si="179"/>
        <v>6</v>
      </c>
      <c r="O82" s="509"/>
      <c r="P82" s="510">
        <f>O82*I82</f>
        <v>0</v>
      </c>
      <c r="Q82" s="509">
        <v>14</v>
      </c>
      <c r="R82" s="510">
        <f>SUM(Q82)*I82</f>
        <v>14</v>
      </c>
      <c r="S82" s="509"/>
      <c r="T82" s="510">
        <f t="shared" si="174"/>
        <v>0</v>
      </c>
      <c r="U82" s="509"/>
      <c r="V82" s="510">
        <f t="shared" si="175"/>
        <v>0</v>
      </c>
      <c r="W82" s="511">
        <f t="shared" si="181"/>
        <v>0</v>
      </c>
      <c r="X82" s="511">
        <f t="shared" ref="X82" si="197">SUM(K82*5/100*I82)</f>
        <v>1</v>
      </c>
      <c r="Y82" s="509"/>
      <c r="Z82" s="510"/>
      <c r="AA82" s="509"/>
      <c r="AB82" s="754">
        <f t="shared" si="183"/>
        <v>0</v>
      </c>
      <c r="AC82" s="509"/>
      <c r="AD82" s="512">
        <f t="shared" si="184"/>
        <v>0</v>
      </c>
      <c r="AE82" s="509"/>
      <c r="AF82" s="510">
        <f t="shared" si="185"/>
        <v>0</v>
      </c>
      <c r="AG82" s="509"/>
      <c r="AH82" s="511">
        <f t="shared" si="186"/>
        <v>0</v>
      </c>
      <c r="AI82" s="509"/>
      <c r="AJ82" s="511">
        <f t="shared" si="187"/>
        <v>0</v>
      </c>
      <c r="AK82" s="509"/>
      <c r="AL82" s="510">
        <f>SUM(AK82*G82*2)</f>
        <v>0</v>
      </c>
      <c r="AM82" s="509"/>
      <c r="AN82" s="510">
        <f t="shared" si="176"/>
        <v>0</v>
      </c>
      <c r="AO82" s="509"/>
      <c r="AP82" s="754">
        <f t="shared" si="177"/>
        <v>0</v>
      </c>
      <c r="AQ82" s="509">
        <v>1</v>
      </c>
      <c r="AR82" s="511">
        <f>AQ82*G82/3</f>
        <v>0.66666666666666663</v>
      </c>
      <c r="AS82" s="514"/>
      <c r="AT82" s="511">
        <f t="shared" si="189"/>
        <v>0</v>
      </c>
      <c r="AU82" s="509"/>
      <c r="AV82" s="510">
        <f t="shared" si="190"/>
        <v>0</v>
      </c>
      <c r="AW82" s="509"/>
      <c r="AX82" s="511">
        <f>AW82*G82/3</f>
        <v>0</v>
      </c>
      <c r="AY82" s="509"/>
      <c r="AZ82" s="511">
        <f t="shared" si="192"/>
        <v>0</v>
      </c>
      <c r="BA82" s="509"/>
      <c r="BB82" s="511">
        <f t="shared" si="193"/>
        <v>0</v>
      </c>
      <c r="BC82" s="509"/>
      <c r="BD82" s="515">
        <f t="shared" si="194"/>
        <v>0</v>
      </c>
      <c r="BE82" s="511">
        <f t="shared" si="195"/>
        <v>21.666666666666668</v>
      </c>
      <c r="BF82" s="511">
        <f t="shared" si="196"/>
        <v>20.666666666666664</v>
      </c>
      <c r="BM82" s="555"/>
      <c r="BN82" s="555"/>
      <c r="BS82" s="553"/>
    </row>
    <row r="83" spans="1:71" s="353" customFormat="1" ht="12.75" customHeight="1" outlineLevel="1" x14ac:dyDescent="0.2">
      <c r="A83" s="507" t="s">
        <v>151</v>
      </c>
      <c r="B83" s="548" t="s">
        <v>516</v>
      </c>
      <c r="C83" s="528" t="s">
        <v>24</v>
      </c>
      <c r="D83" s="528" t="s">
        <v>518</v>
      </c>
      <c r="E83" s="532" t="s">
        <v>45</v>
      </c>
      <c r="F83" s="528">
        <v>2</v>
      </c>
      <c r="G83" s="532">
        <v>12</v>
      </c>
      <c r="H83" s="532">
        <v>1</v>
      </c>
      <c r="I83" s="532">
        <v>1</v>
      </c>
      <c r="J83" s="506">
        <v>1</v>
      </c>
      <c r="K83" s="533">
        <v>20</v>
      </c>
      <c r="L83" s="508">
        <f t="shared" ref="L83" si="198">SUM(M83+O83+Q83+S83+U83)</f>
        <v>20</v>
      </c>
      <c r="M83" s="509">
        <v>6</v>
      </c>
      <c r="N83" s="710">
        <f t="shared" si="179"/>
        <v>6</v>
      </c>
      <c r="O83" s="509"/>
      <c r="P83" s="510">
        <f t="shared" ref="P83" si="199">O83*I83</f>
        <v>0</v>
      </c>
      <c r="Q83" s="509">
        <v>14</v>
      </c>
      <c r="R83" s="510">
        <f t="shared" ref="R83" si="200">SUM(Q83)*I83</f>
        <v>14</v>
      </c>
      <c r="S83" s="509"/>
      <c r="T83" s="510">
        <f t="shared" si="174"/>
        <v>0</v>
      </c>
      <c r="U83" s="509"/>
      <c r="V83" s="510">
        <f t="shared" si="175"/>
        <v>0</v>
      </c>
      <c r="W83" s="511">
        <f t="shared" si="181"/>
        <v>0</v>
      </c>
      <c r="X83" s="511">
        <f t="shared" ref="X83" si="201">SUM(K83*5/100*I83)</f>
        <v>1</v>
      </c>
      <c r="Y83" s="509"/>
      <c r="Z83" s="510"/>
      <c r="AA83" s="509"/>
      <c r="AB83" s="754">
        <f t="shared" si="183"/>
        <v>0</v>
      </c>
      <c r="AC83" s="509"/>
      <c r="AD83" s="512">
        <f t="shared" si="184"/>
        <v>0</v>
      </c>
      <c r="AE83" s="509"/>
      <c r="AF83" s="510">
        <f t="shared" si="185"/>
        <v>0</v>
      </c>
      <c r="AG83" s="509"/>
      <c r="AH83" s="511">
        <f t="shared" si="186"/>
        <v>0</v>
      </c>
      <c r="AI83" s="509"/>
      <c r="AJ83" s="511">
        <f t="shared" si="187"/>
        <v>0</v>
      </c>
      <c r="AK83" s="509"/>
      <c r="AL83" s="510">
        <f t="shared" ref="AL83" si="202">SUM(AK83*G83*2)</f>
        <v>0</v>
      </c>
      <c r="AM83" s="509"/>
      <c r="AN83" s="510">
        <f t="shared" si="176"/>
        <v>0</v>
      </c>
      <c r="AO83" s="509"/>
      <c r="AP83" s="754">
        <f t="shared" si="177"/>
        <v>0</v>
      </c>
      <c r="AQ83" s="509">
        <v>1</v>
      </c>
      <c r="AR83" s="511">
        <f>SUM(AQ83*G83/3)</f>
        <v>4</v>
      </c>
      <c r="AS83" s="514"/>
      <c r="AT83" s="511">
        <f t="shared" si="189"/>
        <v>0</v>
      </c>
      <c r="AU83" s="509"/>
      <c r="AV83" s="510">
        <f t="shared" si="190"/>
        <v>0</v>
      </c>
      <c r="AW83" s="509"/>
      <c r="AX83" s="511">
        <f t="shared" ref="AX83" si="203">SUM(AW83*G83/3)</f>
        <v>0</v>
      </c>
      <c r="AY83" s="509"/>
      <c r="AZ83" s="511">
        <f t="shared" si="192"/>
        <v>0</v>
      </c>
      <c r="BA83" s="509"/>
      <c r="BB83" s="511">
        <f t="shared" si="193"/>
        <v>0</v>
      </c>
      <c r="BC83" s="509"/>
      <c r="BD83" s="515">
        <f t="shared" si="194"/>
        <v>0</v>
      </c>
      <c r="BE83" s="511">
        <f t="shared" si="195"/>
        <v>25</v>
      </c>
      <c r="BF83" s="511">
        <f t="shared" si="196"/>
        <v>24</v>
      </c>
      <c r="BM83" s="351"/>
      <c r="BN83" s="351"/>
      <c r="BS83" s="350"/>
    </row>
    <row r="84" spans="1:71" s="477" customFormat="1" ht="12.75" customHeight="1" outlineLevel="1" x14ac:dyDescent="0.2">
      <c r="A84" s="507" t="s">
        <v>151</v>
      </c>
      <c r="B84" s="532" t="s">
        <v>185</v>
      </c>
      <c r="C84" s="528" t="s">
        <v>101</v>
      </c>
      <c r="D84" s="532" t="s">
        <v>233</v>
      </c>
      <c r="E84" s="506" t="s">
        <v>216</v>
      </c>
      <c r="F84" s="528">
        <v>4</v>
      </c>
      <c r="G84" s="528">
        <v>83</v>
      </c>
      <c r="H84" s="528">
        <v>1</v>
      </c>
      <c r="I84" s="528">
        <v>3</v>
      </c>
      <c r="J84" s="528">
        <f>SUM(I84)*2</f>
        <v>6</v>
      </c>
      <c r="K84" s="533">
        <v>6</v>
      </c>
      <c r="L84" s="508">
        <f>SUM(M84+O84+Q84+S84+U84)</f>
        <v>6</v>
      </c>
      <c r="M84" s="509"/>
      <c r="N84" s="710">
        <f>SUM(M84)*H84</f>
        <v>0</v>
      </c>
      <c r="O84" s="509"/>
      <c r="P84" s="510">
        <f>O84*I84</f>
        <v>0</v>
      </c>
      <c r="Q84" s="509">
        <v>6</v>
      </c>
      <c r="R84" s="510">
        <f>SUM(Q84)*I84</f>
        <v>18</v>
      </c>
      <c r="S84" s="509"/>
      <c r="T84" s="510">
        <f>SUM(S84)*J84</f>
        <v>0</v>
      </c>
      <c r="U84" s="509"/>
      <c r="V84" s="510">
        <f>SUM(U84)*I84*5</f>
        <v>0</v>
      </c>
      <c r="W84" s="511">
        <f>SUM(I84*AW84*2+J84*AY84*2)</f>
        <v>0</v>
      </c>
      <c r="X84" s="511">
        <f>SUM(K84*5/100*I84)</f>
        <v>0.89999999999999991</v>
      </c>
      <c r="Y84" s="509"/>
      <c r="Z84" s="510"/>
      <c r="AA84" s="509"/>
      <c r="AB84" s="754">
        <f>SUM(AA84)*3*G84/5</f>
        <v>0</v>
      </c>
      <c r="AC84" s="509"/>
      <c r="AD84" s="512">
        <f>SUM(AC84*G84*(30+4))</f>
        <v>0</v>
      </c>
      <c r="AE84" s="509"/>
      <c r="AF84" s="510">
        <f>SUM(AE84*G84*3)</f>
        <v>0</v>
      </c>
      <c r="AG84" s="509"/>
      <c r="AH84" s="511">
        <f>SUM(AG84*G84/3)</f>
        <v>0</v>
      </c>
      <c r="AI84" s="509"/>
      <c r="AJ84" s="511">
        <f>SUM(AI84*G84*2/3)</f>
        <v>0</v>
      </c>
      <c r="AK84" s="509"/>
      <c r="AL84" s="510">
        <f>SUM(AK84*G84*2)</f>
        <v>0</v>
      </c>
      <c r="AM84" s="509"/>
      <c r="AN84" s="510">
        <f>SUM(AM84*I84)</f>
        <v>0</v>
      </c>
      <c r="AO84" s="509"/>
      <c r="AP84" s="754">
        <f>SUM(AO84*G84*2)</f>
        <v>0</v>
      </c>
      <c r="AQ84" s="509">
        <v>1</v>
      </c>
      <c r="AR84" s="511">
        <f>AQ84*I84*6</f>
        <v>18</v>
      </c>
      <c r="AS84" s="514"/>
      <c r="AT84" s="511">
        <f t="shared" si="189"/>
        <v>0</v>
      </c>
      <c r="AU84" s="509"/>
      <c r="AV84" s="510">
        <f>SUM(I84*AU84*6)</f>
        <v>0</v>
      </c>
      <c r="AW84" s="509"/>
      <c r="AX84" s="511">
        <f>SUM(AW84*G84/3)</f>
        <v>0</v>
      </c>
      <c r="AY84" s="509"/>
      <c r="AZ84" s="511">
        <f>SUM(AY84*J84*5*6)</f>
        <v>0</v>
      </c>
      <c r="BA84" s="509"/>
      <c r="BB84" s="511">
        <f>SUM(BA84*J84*4*6)</f>
        <v>0</v>
      </c>
      <c r="BC84" s="509"/>
      <c r="BD84" s="515">
        <f>SUM(BC84*50)</f>
        <v>0</v>
      </c>
      <c r="BE84" s="511">
        <f t="shared" si="195"/>
        <v>36.9</v>
      </c>
      <c r="BF84" s="511">
        <f t="shared" si="196"/>
        <v>36</v>
      </c>
      <c r="BM84" s="486"/>
      <c r="BN84" s="486"/>
      <c r="BS84" s="482"/>
    </row>
    <row r="85" spans="1:71" s="159" customFormat="1" ht="12.75" customHeight="1" outlineLevel="1" x14ac:dyDescent="0.2">
      <c r="A85" s="507" t="s">
        <v>151</v>
      </c>
      <c r="B85" s="505" t="s">
        <v>184</v>
      </c>
      <c r="C85" s="506" t="s">
        <v>51</v>
      </c>
      <c r="D85" s="506" t="s">
        <v>233</v>
      </c>
      <c r="E85" s="506" t="s">
        <v>270</v>
      </c>
      <c r="F85" s="505">
        <v>2</v>
      </c>
      <c r="G85" s="506">
        <v>45</v>
      </c>
      <c r="H85" s="506">
        <v>1</v>
      </c>
      <c r="I85" s="506">
        <v>2</v>
      </c>
      <c r="J85" s="506">
        <f t="shared" ref="J85:J86" si="204">SUM(I85)*2</f>
        <v>4</v>
      </c>
      <c r="K85" s="507">
        <v>6</v>
      </c>
      <c r="L85" s="508">
        <f t="shared" si="178"/>
        <v>6</v>
      </c>
      <c r="M85" s="509"/>
      <c r="N85" s="710">
        <f t="shared" si="179"/>
        <v>0</v>
      </c>
      <c r="O85" s="509">
        <v>2</v>
      </c>
      <c r="P85" s="510">
        <f t="shared" si="180"/>
        <v>4</v>
      </c>
      <c r="Q85" s="509">
        <v>4</v>
      </c>
      <c r="R85" s="510">
        <f t="shared" ref="R85:R86" si="205">SUM(Q85)*I85</f>
        <v>8</v>
      </c>
      <c r="S85" s="509"/>
      <c r="T85" s="510">
        <f t="shared" si="174"/>
        <v>0</v>
      </c>
      <c r="U85" s="509"/>
      <c r="V85" s="510">
        <f t="shared" si="175"/>
        <v>0</v>
      </c>
      <c r="W85" s="511">
        <f t="shared" ref="W85:W86" si="206">SUM(I85*AW85*2+J85*AY85*2)</f>
        <v>0</v>
      </c>
      <c r="X85" s="511">
        <f>SUM(K85*15/100*I85)</f>
        <v>1.8</v>
      </c>
      <c r="Y85" s="509"/>
      <c r="Z85" s="510"/>
      <c r="AA85" s="509"/>
      <c r="AB85" s="754">
        <f t="shared" ref="AB85:AB86" si="207">SUM(AA85)*3*G85/5</f>
        <v>0</v>
      </c>
      <c r="AC85" s="509"/>
      <c r="AD85" s="512">
        <f t="shared" ref="AD85:AD86" si="208">SUM(AC85*G85*(30+4))</f>
        <v>0</v>
      </c>
      <c r="AE85" s="509"/>
      <c r="AF85" s="510">
        <f t="shared" ref="AF85:AF86" si="209">SUM(AE85*G85*3)</f>
        <v>0</v>
      </c>
      <c r="AG85" s="509"/>
      <c r="AH85" s="511">
        <f t="shared" ref="AH85:AH86" si="210">SUM(AG85*G85/3)</f>
        <v>0</v>
      </c>
      <c r="AI85" s="509"/>
      <c r="AJ85" s="511">
        <f t="shared" ref="AJ85:AJ86" si="211">SUM(AI85*G85*2/3)</f>
        <v>0</v>
      </c>
      <c r="AK85" s="509"/>
      <c r="AL85" s="510">
        <f t="shared" si="188"/>
        <v>0</v>
      </c>
      <c r="AM85" s="509"/>
      <c r="AN85" s="510">
        <f t="shared" ref="AN85:AN86" si="212">SUM(AM85*I85)</f>
        <v>0</v>
      </c>
      <c r="AO85" s="509"/>
      <c r="AP85" s="754">
        <f t="shared" ref="AP85:AP86" si="213">SUM(AO85*G85*2)</f>
        <v>0</v>
      </c>
      <c r="AQ85" s="509">
        <v>1</v>
      </c>
      <c r="AR85" s="511">
        <f>AQ85*I85*6</f>
        <v>12</v>
      </c>
      <c r="AS85" s="514"/>
      <c r="AT85" s="511">
        <f t="shared" si="189"/>
        <v>0</v>
      </c>
      <c r="AU85" s="509"/>
      <c r="AV85" s="510">
        <f t="shared" ref="AV85:AV86" si="214">SUM(I85*AU85*6)</f>
        <v>0</v>
      </c>
      <c r="AW85" s="509"/>
      <c r="AX85" s="511">
        <f>AW85*G85/3</f>
        <v>0</v>
      </c>
      <c r="AY85" s="509"/>
      <c r="AZ85" s="511">
        <f t="shared" ref="AZ85:AZ86" si="215">SUM(AY85*J85*5*6)</f>
        <v>0</v>
      </c>
      <c r="BA85" s="509"/>
      <c r="BB85" s="511">
        <f t="shared" ref="BB85:BB86" si="216">SUM(BA85*J85*4*6)</f>
        <v>0</v>
      </c>
      <c r="BC85" s="509"/>
      <c r="BD85" s="515">
        <f t="shared" si="194"/>
        <v>0</v>
      </c>
      <c r="BE85" s="511">
        <f t="shared" si="195"/>
        <v>25.8</v>
      </c>
      <c r="BF85" s="511">
        <f t="shared" si="196"/>
        <v>24</v>
      </c>
      <c r="BM85" s="167"/>
      <c r="BN85" s="167"/>
      <c r="BS85" s="257"/>
    </row>
    <row r="86" spans="1:71" s="159" customFormat="1" ht="12.75" customHeight="1" outlineLevel="1" x14ac:dyDescent="0.2">
      <c r="A86" s="507" t="s">
        <v>350</v>
      </c>
      <c r="B86" s="506" t="s">
        <v>182</v>
      </c>
      <c r="C86" s="505" t="s">
        <v>51</v>
      </c>
      <c r="D86" s="506" t="s">
        <v>233</v>
      </c>
      <c r="E86" s="506" t="s">
        <v>351</v>
      </c>
      <c r="F86" s="505">
        <v>2</v>
      </c>
      <c r="G86" s="506">
        <v>207</v>
      </c>
      <c r="H86" s="506">
        <v>1</v>
      </c>
      <c r="I86" s="506">
        <v>7</v>
      </c>
      <c r="J86" s="506">
        <f t="shared" si="204"/>
        <v>14</v>
      </c>
      <c r="K86" s="507">
        <v>6</v>
      </c>
      <c r="L86" s="508">
        <f>SUM(M86+O86+Q86+S86+U86)</f>
        <v>6</v>
      </c>
      <c r="M86" s="509"/>
      <c r="N86" s="710">
        <f t="shared" si="179"/>
        <v>0</v>
      </c>
      <c r="O86" s="509">
        <v>2</v>
      </c>
      <c r="P86" s="510">
        <f>O86*I86</f>
        <v>14</v>
      </c>
      <c r="Q86" s="509">
        <v>4</v>
      </c>
      <c r="R86" s="510">
        <f t="shared" si="205"/>
        <v>28</v>
      </c>
      <c r="S86" s="509"/>
      <c r="T86" s="510">
        <f t="shared" si="174"/>
        <v>0</v>
      </c>
      <c r="U86" s="509"/>
      <c r="V86" s="510">
        <f t="shared" si="175"/>
        <v>0</v>
      </c>
      <c r="W86" s="511">
        <f t="shared" si="206"/>
        <v>0</v>
      </c>
      <c r="X86" s="511">
        <f>SUM(K86*15/100*I86)</f>
        <v>6.3</v>
      </c>
      <c r="Y86" s="509"/>
      <c r="Z86" s="510"/>
      <c r="AA86" s="509"/>
      <c r="AB86" s="754">
        <f t="shared" si="207"/>
        <v>0</v>
      </c>
      <c r="AC86" s="509"/>
      <c r="AD86" s="512">
        <f t="shared" si="208"/>
        <v>0</v>
      </c>
      <c r="AE86" s="509"/>
      <c r="AF86" s="510">
        <f t="shared" si="209"/>
        <v>0</v>
      </c>
      <c r="AG86" s="509"/>
      <c r="AH86" s="511">
        <f t="shared" si="210"/>
        <v>0</v>
      </c>
      <c r="AI86" s="509"/>
      <c r="AJ86" s="511">
        <f t="shared" si="211"/>
        <v>0</v>
      </c>
      <c r="AK86" s="509"/>
      <c r="AL86" s="510">
        <f>SUM(AK86*G86*2)</f>
        <v>0</v>
      </c>
      <c r="AM86" s="509"/>
      <c r="AN86" s="510">
        <f t="shared" si="212"/>
        <v>0</v>
      </c>
      <c r="AO86" s="509"/>
      <c r="AP86" s="754">
        <f t="shared" si="213"/>
        <v>0</v>
      </c>
      <c r="AQ86" s="509">
        <v>1</v>
      </c>
      <c r="AR86" s="511">
        <f>AQ86*I86*6</f>
        <v>42</v>
      </c>
      <c r="AS86" s="514"/>
      <c r="AT86" s="511">
        <f t="shared" si="189"/>
        <v>0</v>
      </c>
      <c r="AU86" s="509"/>
      <c r="AV86" s="510">
        <f t="shared" si="214"/>
        <v>0</v>
      </c>
      <c r="AW86" s="509"/>
      <c r="AX86" s="511">
        <f t="shared" ref="AX86" si="217">SUM(AW86*G86/3)</f>
        <v>0</v>
      </c>
      <c r="AY86" s="509"/>
      <c r="AZ86" s="511">
        <f t="shared" si="215"/>
        <v>0</v>
      </c>
      <c r="BA86" s="509"/>
      <c r="BB86" s="511">
        <f t="shared" si="216"/>
        <v>0</v>
      </c>
      <c r="BC86" s="509"/>
      <c r="BD86" s="515">
        <f t="shared" si="194"/>
        <v>0</v>
      </c>
      <c r="BE86" s="511">
        <f t="shared" si="195"/>
        <v>90.3</v>
      </c>
      <c r="BF86" s="511">
        <f t="shared" si="196"/>
        <v>84</v>
      </c>
      <c r="BM86" s="167"/>
      <c r="BN86" s="167"/>
    </row>
    <row r="87" spans="1:71" ht="12.75" customHeight="1" outlineLevel="1" x14ac:dyDescent="0.2">
      <c r="A87" s="12" t="s">
        <v>280</v>
      </c>
      <c r="B87" s="13" t="s">
        <v>67</v>
      </c>
      <c r="C87" s="13"/>
      <c r="D87" s="13"/>
      <c r="E87" s="13"/>
      <c r="F87" s="14"/>
      <c r="G87" s="14"/>
      <c r="H87" s="14"/>
      <c r="I87" s="14"/>
      <c r="J87" s="14"/>
      <c r="K87" s="13">
        <f t="shared" ref="K87:M87" si="218">SUM(K68:K86)</f>
        <v>490</v>
      </c>
      <c r="L87" s="99">
        <f t="shared" si="218"/>
        <v>490</v>
      </c>
      <c r="M87" s="24">
        <f t="shared" si="218"/>
        <v>136</v>
      </c>
      <c r="N87" s="711">
        <f>SUM(N76:N86)</f>
        <v>48</v>
      </c>
      <c r="O87" s="703">
        <f t="shared" ref="O87:BF87" si="219">SUM(O76:O86)</f>
        <v>4</v>
      </c>
      <c r="P87" s="703">
        <f t="shared" si="219"/>
        <v>18</v>
      </c>
      <c r="Q87" s="703">
        <f t="shared" si="219"/>
        <v>126</v>
      </c>
      <c r="R87" s="703">
        <f t="shared" si="219"/>
        <v>236</v>
      </c>
      <c r="S87" s="703">
        <f t="shared" si="219"/>
        <v>0</v>
      </c>
      <c r="T87" s="703">
        <f t="shared" si="219"/>
        <v>0</v>
      </c>
      <c r="U87" s="703">
        <f t="shared" si="219"/>
        <v>0</v>
      </c>
      <c r="V87" s="703">
        <f t="shared" si="219"/>
        <v>0</v>
      </c>
      <c r="W87" s="703">
        <f t="shared" si="219"/>
        <v>0</v>
      </c>
      <c r="X87" s="703">
        <f t="shared" si="219"/>
        <v>22</v>
      </c>
      <c r="Y87" s="703">
        <f t="shared" si="219"/>
        <v>0</v>
      </c>
      <c r="Z87" s="703">
        <f t="shared" si="219"/>
        <v>0</v>
      </c>
      <c r="AA87" s="703">
        <f t="shared" si="219"/>
        <v>0</v>
      </c>
      <c r="AB87" s="711">
        <f t="shared" si="219"/>
        <v>0</v>
      </c>
      <c r="AC87" s="703">
        <f t="shared" si="219"/>
        <v>0</v>
      </c>
      <c r="AD87" s="703">
        <f t="shared" si="219"/>
        <v>0</v>
      </c>
      <c r="AE87" s="703">
        <f t="shared" si="219"/>
        <v>0</v>
      </c>
      <c r="AF87" s="703">
        <f t="shared" si="219"/>
        <v>0</v>
      </c>
      <c r="AG87" s="703">
        <f t="shared" si="219"/>
        <v>0</v>
      </c>
      <c r="AH87" s="703">
        <f t="shared" si="219"/>
        <v>0</v>
      </c>
      <c r="AI87" s="703">
        <f t="shared" si="219"/>
        <v>0</v>
      </c>
      <c r="AJ87" s="703">
        <f t="shared" si="219"/>
        <v>0</v>
      </c>
      <c r="AK87" s="703">
        <f t="shared" si="219"/>
        <v>0</v>
      </c>
      <c r="AL87" s="703">
        <f t="shared" si="219"/>
        <v>0</v>
      </c>
      <c r="AM87" s="703">
        <f t="shared" si="219"/>
        <v>0</v>
      </c>
      <c r="AN87" s="703">
        <f t="shared" si="219"/>
        <v>0</v>
      </c>
      <c r="AO87" s="703">
        <f t="shared" si="219"/>
        <v>0</v>
      </c>
      <c r="AP87" s="711">
        <f t="shared" si="219"/>
        <v>0</v>
      </c>
      <c r="AQ87" s="703">
        <f t="shared" si="219"/>
        <v>11</v>
      </c>
      <c r="AR87" s="703">
        <f t="shared" si="219"/>
        <v>142.66666666666669</v>
      </c>
      <c r="AS87" s="703">
        <f t="shared" si="219"/>
        <v>0</v>
      </c>
      <c r="AT87" s="703">
        <f t="shared" si="219"/>
        <v>0</v>
      </c>
      <c r="AU87" s="703">
        <f t="shared" si="219"/>
        <v>0</v>
      </c>
      <c r="AV87" s="703">
        <f t="shared" si="219"/>
        <v>0</v>
      </c>
      <c r="AW87" s="703">
        <f t="shared" si="219"/>
        <v>0</v>
      </c>
      <c r="AX87" s="703">
        <f t="shared" si="219"/>
        <v>0</v>
      </c>
      <c r="AY87" s="703">
        <f t="shared" si="219"/>
        <v>0</v>
      </c>
      <c r="AZ87" s="703">
        <f t="shared" si="219"/>
        <v>0</v>
      </c>
      <c r="BA87" s="703">
        <f t="shared" si="219"/>
        <v>0</v>
      </c>
      <c r="BB87" s="703">
        <f t="shared" si="219"/>
        <v>0</v>
      </c>
      <c r="BC87" s="703">
        <f t="shared" si="219"/>
        <v>0</v>
      </c>
      <c r="BD87" s="703">
        <f t="shared" si="219"/>
        <v>0</v>
      </c>
      <c r="BE87" s="703">
        <f t="shared" si="219"/>
        <v>466.66666666666669</v>
      </c>
      <c r="BF87" s="703">
        <f t="shared" si="219"/>
        <v>444.66666666666669</v>
      </c>
      <c r="BG87" s="9"/>
      <c r="BH87" s="9"/>
      <c r="BI87" s="9"/>
      <c r="BM87" s="6"/>
      <c r="BN87" s="6"/>
    </row>
    <row r="88" spans="1:71" ht="12.75" customHeight="1" outlineLevel="1" x14ac:dyDescent="0.2">
      <c r="A88" s="3"/>
      <c r="B88" s="3" t="s">
        <v>67</v>
      </c>
      <c r="C88" s="3"/>
      <c r="D88" s="3"/>
      <c r="E88" s="3"/>
      <c r="F88" s="11"/>
      <c r="G88" s="11"/>
      <c r="H88" s="11"/>
      <c r="I88" s="11"/>
      <c r="J88" s="11"/>
      <c r="K88" s="10">
        <f t="shared" ref="K88:BF88" si="220">SUM(K87,K75)</f>
        <v>686</v>
      </c>
      <c r="L88" s="114">
        <f t="shared" si="220"/>
        <v>686</v>
      </c>
      <c r="M88" s="10">
        <f t="shared" si="220"/>
        <v>192</v>
      </c>
      <c r="N88" s="712">
        <f t="shared" si="220"/>
        <v>128</v>
      </c>
      <c r="O88" s="10">
        <f t="shared" si="220"/>
        <v>26</v>
      </c>
      <c r="P88" s="10">
        <f t="shared" si="220"/>
        <v>80</v>
      </c>
      <c r="Q88" s="10">
        <f t="shared" si="220"/>
        <v>244</v>
      </c>
      <c r="R88" s="10">
        <f t="shared" si="220"/>
        <v>556</v>
      </c>
      <c r="S88" s="10">
        <f t="shared" si="220"/>
        <v>0</v>
      </c>
      <c r="T88" s="10">
        <f t="shared" si="220"/>
        <v>0</v>
      </c>
      <c r="U88" s="10">
        <f t="shared" si="220"/>
        <v>0</v>
      </c>
      <c r="V88" s="10">
        <f t="shared" si="220"/>
        <v>0</v>
      </c>
      <c r="W88" s="4">
        <f t="shared" si="220"/>
        <v>0</v>
      </c>
      <c r="X88" s="4">
        <f t="shared" si="220"/>
        <v>54.9</v>
      </c>
      <c r="Y88" s="10">
        <f t="shared" si="220"/>
        <v>0</v>
      </c>
      <c r="Z88" s="10">
        <f t="shared" si="220"/>
        <v>0</v>
      </c>
      <c r="AA88" s="10">
        <f t="shared" si="220"/>
        <v>0</v>
      </c>
      <c r="AB88" s="1050">
        <f t="shared" si="220"/>
        <v>0</v>
      </c>
      <c r="AC88" s="10">
        <f t="shared" si="220"/>
        <v>0</v>
      </c>
      <c r="AD88" s="10">
        <f t="shared" si="220"/>
        <v>0</v>
      </c>
      <c r="AE88" s="10">
        <f t="shared" si="220"/>
        <v>0</v>
      </c>
      <c r="AF88" s="10">
        <f t="shared" si="220"/>
        <v>0</v>
      </c>
      <c r="AG88" s="10">
        <f t="shared" si="220"/>
        <v>0</v>
      </c>
      <c r="AH88" s="67">
        <f t="shared" si="220"/>
        <v>0</v>
      </c>
      <c r="AI88" s="10">
        <f t="shared" si="220"/>
        <v>0</v>
      </c>
      <c r="AJ88" s="29">
        <f t="shared" si="220"/>
        <v>0</v>
      </c>
      <c r="AK88" s="10">
        <f t="shared" si="220"/>
        <v>0</v>
      </c>
      <c r="AL88" s="10">
        <f t="shared" si="220"/>
        <v>0</v>
      </c>
      <c r="AM88" s="10">
        <f t="shared" si="220"/>
        <v>0</v>
      </c>
      <c r="AN88" s="10">
        <f t="shared" si="220"/>
        <v>0</v>
      </c>
      <c r="AO88" s="10">
        <f t="shared" si="220"/>
        <v>0</v>
      </c>
      <c r="AP88" s="1050">
        <f t="shared" si="220"/>
        <v>0</v>
      </c>
      <c r="AQ88" s="10">
        <f t="shared" si="220"/>
        <v>22</v>
      </c>
      <c r="AR88" s="4">
        <f t="shared" si="220"/>
        <v>308.66666666666669</v>
      </c>
      <c r="AS88" s="10">
        <f t="shared" si="220"/>
        <v>0</v>
      </c>
      <c r="AT88" s="4">
        <f t="shared" si="220"/>
        <v>0</v>
      </c>
      <c r="AU88" s="10">
        <f t="shared" si="220"/>
        <v>0</v>
      </c>
      <c r="AV88" s="10">
        <f t="shared" si="220"/>
        <v>0</v>
      </c>
      <c r="AW88" s="74">
        <f t="shared" si="220"/>
        <v>0</v>
      </c>
      <c r="AX88" s="4">
        <f t="shared" si="220"/>
        <v>0</v>
      </c>
      <c r="AY88" s="10">
        <f t="shared" si="220"/>
        <v>0</v>
      </c>
      <c r="AZ88" s="4">
        <f t="shared" si="220"/>
        <v>0</v>
      </c>
      <c r="BA88" s="10">
        <f t="shared" si="220"/>
        <v>0</v>
      </c>
      <c r="BB88" s="4">
        <f t="shared" si="220"/>
        <v>0</v>
      </c>
      <c r="BC88" s="10">
        <f t="shared" si="220"/>
        <v>0</v>
      </c>
      <c r="BD88" s="2">
        <f t="shared" si="220"/>
        <v>0</v>
      </c>
      <c r="BE88" s="4">
        <f t="shared" si="220"/>
        <v>1127.5666666666666</v>
      </c>
      <c r="BF88" s="4">
        <f t="shared" si="220"/>
        <v>1072.6666666666667</v>
      </c>
      <c r="BG88" s="9"/>
      <c r="BH88" s="22"/>
      <c r="BI88" s="9"/>
      <c r="BM88" s="6"/>
      <c r="BN88" s="6"/>
    </row>
    <row r="89" spans="1:71" s="348" customFormat="1" ht="12.75" customHeight="1" outlineLevel="1" x14ac:dyDescent="0.2">
      <c r="A89" s="504" t="s">
        <v>563</v>
      </c>
      <c r="B89" s="506" t="s">
        <v>183</v>
      </c>
      <c r="C89" s="528" t="s">
        <v>24</v>
      </c>
      <c r="D89" s="532" t="s">
        <v>323</v>
      </c>
      <c r="E89" s="528" t="s">
        <v>125</v>
      </c>
      <c r="F89" s="528">
        <v>7</v>
      </c>
      <c r="G89" s="506">
        <v>91</v>
      </c>
      <c r="H89" s="506">
        <v>1</v>
      </c>
      <c r="I89" s="506">
        <v>4</v>
      </c>
      <c r="J89" s="506">
        <f>SUM(I89)*2</f>
        <v>8</v>
      </c>
      <c r="K89" s="504">
        <v>20</v>
      </c>
      <c r="L89" s="534">
        <f t="shared" ref="L89:L99" si="221">SUM(M89+O89+Q89+S89+U89)</f>
        <v>20</v>
      </c>
      <c r="M89" s="514">
        <v>8</v>
      </c>
      <c r="N89" s="709">
        <f t="shared" ref="N89:N90" si="222">SUM(M89)*H89</f>
        <v>8</v>
      </c>
      <c r="O89" s="514"/>
      <c r="P89" s="513">
        <f t="shared" ref="P89:P90" si="223">O89*I89</f>
        <v>0</v>
      </c>
      <c r="Q89" s="514">
        <v>12</v>
      </c>
      <c r="R89" s="513">
        <f t="shared" ref="R89:R90" si="224">SUM(Q89)*I89</f>
        <v>48</v>
      </c>
      <c r="S89" s="514"/>
      <c r="T89" s="513">
        <f t="shared" ref="T89:T90" si="225">SUM(S89)*J89</f>
        <v>0</v>
      </c>
      <c r="U89" s="514"/>
      <c r="V89" s="513">
        <f t="shared" ref="V89:V91" si="226">SUM(U89)*I89*2</f>
        <v>0</v>
      </c>
      <c r="W89" s="511">
        <f t="shared" ref="W89:W90" si="227">SUM(I89*AW89*2+J89*AY89*2)</f>
        <v>0</v>
      </c>
      <c r="X89" s="511">
        <f t="shared" ref="X89" si="228">K89*I89*0.05</f>
        <v>4</v>
      </c>
      <c r="Y89" s="514"/>
      <c r="Z89" s="513"/>
      <c r="AA89" s="514"/>
      <c r="AB89" s="754">
        <f t="shared" ref="AB89:AB90" si="229">SUM(AA89)*3*G89/5</f>
        <v>0</v>
      </c>
      <c r="AC89" s="514"/>
      <c r="AD89" s="546">
        <f t="shared" ref="AD89:AD90" si="230">SUM(AC89*G89*(30+4))</f>
        <v>0</v>
      </c>
      <c r="AE89" s="514"/>
      <c r="AF89" s="513">
        <f t="shared" ref="AF89:AF90" si="231">SUM(AE89*G89*3)</f>
        <v>0</v>
      </c>
      <c r="AG89" s="514"/>
      <c r="AH89" s="536">
        <f t="shared" ref="AH89:AH90" si="232">SUM(AG89*G89/3)</f>
        <v>0</v>
      </c>
      <c r="AI89" s="514"/>
      <c r="AJ89" s="511">
        <f t="shared" ref="AJ89:AJ90" si="233">SUM(AI89*G89*2/3)</f>
        <v>0</v>
      </c>
      <c r="AK89" s="514"/>
      <c r="AL89" s="513">
        <f t="shared" ref="AL89:AL90" si="234">SUM(AK89*G89*2)</f>
        <v>0</v>
      </c>
      <c r="AM89" s="514"/>
      <c r="AN89" s="513">
        <f t="shared" ref="AN89:AN91" si="235">SUM(AM89*I89*2)</f>
        <v>0</v>
      </c>
      <c r="AO89" s="514"/>
      <c r="AP89" s="756">
        <f t="shared" ref="AP89:AP90" si="236">SUM(AO89*G89*2)</f>
        <v>0</v>
      </c>
      <c r="AQ89" s="514">
        <v>1</v>
      </c>
      <c r="AR89" s="511">
        <f>AQ89*I89*6</f>
        <v>24</v>
      </c>
      <c r="AS89" s="514"/>
      <c r="AT89" s="511">
        <f t="shared" ref="AT89:AT99" si="237">AS89*G89/3</f>
        <v>0</v>
      </c>
      <c r="AU89" s="514"/>
      <c r="AV89" s="510">
        <f t="shared" ref="AV89:AV90" si="238">SUM(I89*AU89*6)</f>
        <v>0</v>
      </c>
      <c r="AW89" s="514"/>
      <c r="AX89" s="511">
        <f>SUM(I89*AW89*8)</f>
        <v>0</v>
      </c>
      <c r="AY89" s="514"/>
      <c r="AZ89" s="511">
        <f t="shared" ref="AZ89:AZ90" si="239">SUM(AY89*J89*5*6)</f>
        <v>0</v>
      </c>
      <c r="BA89" s="514"/>
      <c r="BB89" s="535">
        <f t="shared" ref="BB89:BB90" si="240">SUM(BA89*J89*4*6)</f>
        <v>0</v>
      </c>
      <c r="BC89" s="514"/>
      <c r="BD89" s="515">
        <f t="shared" ref="BD89:BD90" si="241">SUM(BC89*50)</f>
        <v>0</v>
      </c>
      <c r="BE89" s="511">
        <f t="shared" ref="BE89:BE99" si="242">N89+P89+R89+T89+V89+W89+X89+Z89+AB89+AD89+AF89+AH89+AJ89+AL89+AN89+AP89+AR89+AT89+AV89+AX89+AZ89+BB89+BD89</f>
        <v>84</v>
      </c>
      <c r="BF89" s="511">
        <f t="shared" ref="BF89:BF99" si="243">BB89+AZ89+AX89+AV89+AR89+AP89+W89+V89+T89+R89+P89+N89</f>
        <v>80</v>
      </c>
      <c r="BM89" s="352"/>
      <c r="BN89" s="352"/>
      <c r="BO89" s="353"/>
      <c r="BP89" s="353"/>
      <c r="BQ89" s="353"/>
      <c r="BR89" s="353"/>
      <c r="BS89" s="350"/>
    </row>
    <row r="90" spans="1:71" s="353" customFormat="1" ht="12.75" customHeight="1" outlineLevel="1" x14ac:dyDescent="0.2">
      <c r="A90" s="507" t="s">
        <v>563</v>
      </c>
      <c r="B90" s="506" t="s">
        <v>256</v>
      </c>
      <c r="C90" s="505" t="s">
        <v>24</v>
      </c>
      <c r="D90" s="506" t="s">
        <v>318</v>
      </c>
      <c r="E90" s="505" t="s">
        <v>38</v>
      </c>
      <c r="F90" s="505">
        <v>5</v>
      </c>
      <c r="G90" s="506">
        <v>48</v>
      </c>
      <c r="H90" s="506">
        <v>1</v>
      </c>
      <c r="I90" s="506">
        <v>2</v>
      </c>
      <c r="J90" s="506">
        <f>SUM(I90)*2</f>
        <v>4</v>
      </c>
      <c r="K90" s="527">
        <v>30</v>
      </c>
      <c r="L90" s="508">
        <f t="shared" si="221"/>
        <v>30</v>
      </c>
      <c r="M90" s="509">
        <v>12</v>
      </c>
      <c r="N90" s="710">
        <f t="shared" si="222"/>
        <v>12</v>
      </c>
      <c r="O90" s="509"/>
      <c r="P90" s="510">
        <f t="shared" si="223"/>
        <v>0</v>
      </c>
      <c r="Q90" s="509">
        <v>18</v>
      </c>
      <c r="R90" s="510">
        <f t="shared" si="224"/>
        <v>36</v>
      </c>
      <c r="S90" s="509"/>
      <c r="T90" s="510">
        <f t="shared" si="225"/>
        <v>0</v>
      </c>
      <c r="U90" s="509"/>
      <c r="V90" s="510">
        <f t="shared" si="226"/>
        <v>0</v>
      </c>
      <c r="W90" s="511">
        <f t="shared" si="227"/>
        <v>0</v>
      </c>
      <c r="X90" s="511">
        <f t="shared" ref="X90:X91" si="244">SUM(K90*5/100*I90)</f>
        <v>3</v>
      </c>
      <c r="Y90" s="509"/>
      <c r="Z90" s="510"/>
      <c r="AA90" s="509"/>
      <c r="AB90" s="754">
        <f t="shared" si="229"/>
        <v>0</v>
      </c>
      <c r="AC90" s="509"/>
      <c r="AD90" s="512">
        <f t="shared" si="230"/>
        <v>0</v>
      </c>
      <c r="AE90" s="509"/>
      <c r="AF90" s="510">
        <f t="shared" si="231"/>
        <v>0</v>
      </c>
      <c r="AG90" s="509"/>
      <c r="AH90" s="511">
        <f t="shared" si="232"/>
        <v>0</v>
      </c>
      <c r="AI90" s="509"/>
      <c r="AJ90" s="511">
        <f t="shared" si="233"/>
        <v>0</v>
      </c>
      <c r="AK90" s="509"/>
      <c r="AL90" s="510">
        <f t="shared" si="234"/>
        <v>0</v>
      </c>
      <c r="AM90" s="509"/>
      <c r="AN90" s="510">
        <f t="shared" si="235"/>
        <v>0</v>
      </c>
      <c r="AO90" s="509"/>
      <c r="AP90" s="754">
        <f t="shared" si="236"/>
        <v>0</v>
      </c>
      <c r="AQ90" s="509">
        <v>1</v>
      </c>
      <c r="AR90" s="511">
        <f>AQ90*I90*6</f>
        <v>12</v>
      </c>
      <c r="AS90" s="514"/>
      <c r="AT90" s="511">
        <f t="shared" si="237"/>
        <v>0</v>
      </c>
      <c r="AU90" s="509"/>
      <c r="AV90" s="510">
        <f t="shared" si="238"/>
        <v>0</v>
      </c>
      <c r="AW90" s="509"/>
      <c r="AX90" s="511">
        <f>SUM(I90*AW90*8)</f>
        <v>0</v>
      </c>
      <c r="AY90" s="509"/>
      <c r="AZ90" s="511">
        <f t="shared" si="239"/>
        <v>0</v>
      </c>
      <c r="BA90" s="509"/>
      <c r="BB90" s="511">
        <f t="shared" si="240"/>
        <v>0</v>
      </c>
      <c r="BC90" s="509"/>
      <c r="BD90" s="515">
        <f t="shared" si="241"/>
        <v>0</v>
      </c>
      <c r="BE90" s="511">
        <f t="shared" si="242"/>
        <v>63</v>
      </c>
      <c r="BF90" s="511">
        <f t="shared" si="243"/>
        <v>60</v>
      </c>
      <c r="BM90" s="351"/>
      <c r="BN90" s="351"/>
      <c r="BS90" s="350"/>
    </row>
    <row r="91" spans="1:71" s="353" customFormat="1" ht="12.75" customHeight="1" outlineLevel="1" x14ac:dyDescent="0.2">
      <c r="A91" s="507" t="s">
        <v>563</v>
      </c>
      <c r="B91" s="505" t="s">
        <v>256</v>
      </c>
      <c r="C91" s="505" t="s">
        <v>24</v>
      </c>
      <c r="D91" s="505" t="s">
        <v>86</v>
      </c>
      <c r="E91" s="505" t="s">
        <v>47</v>
      </c>
      <c r="F91" s="505">
        <v>5</v>
      </c>
      <c r="G91" s="532">
        <v>17</v>
      </c>
      <c r="H91" s="528">
        <v>2</v>
      </c>
      <c r="I91" s="528">
        <v>2</v>
      </c>
      <c r="J91" s="528">
        <v>2</v>
      </c>
      <c r="K91" s="527">
        <v>30</v>
      </c>
      <c r="L91" s="508">
        <f t="shared" si="221"/>
        <v>30</v>
      </c>
      <c r="M91" s="509">
        <v>12</v>
      </c>
      <c r="N91" s="710">
        <f>SUM(M91)*H91</f>
        <v>24</v>
      </c>
      <c r="O91" s="509"/>
      <c r="P91" s="510">
        <f>O91*I91</f>
        <v>0</v>
      </c>
      <c r="Q91" s="509">
        <v>18</v>
      </c>
      <c r="R91" s="510">
        <f>SUM(Q91)*I91</f>
        <v>36</v>
      </c>
      <c r="S91" s="509"/>
      <c r="T91" s="510">
        <f>SUM(S91)*J91</f>
        <v>0</v>
      </c>
      <c r="U91" s="509"/>
      <c r="V91" s="510">
        <f t="shared" si="226"/>
        <v>0</v>
      </c>
      <c r="W91" s="511">
        <f>SUM(I91*AW91*2+J91*AY91*2)</f>
        <v>0</v>
      </c>
      <c r="X91" s="511">
        <f t="shared" si="244"/>
        <v>3</v>
      </c>
      <c r="Y91" s="509"/>
      <c r="Z91" s="510"/>
      <c r="AA91" s="509"/>
      <c r="AB91" s="754">
        <f>SUM(AA91)*3*G91/5</f>
        <v>0</v>
      </c>
      <c r="AC91" s="509"/>
      <c r="AD91" s="512">
        <f>SUM(AC91*G91*(30+4))</f>
        <v>0</v>
      </c>
      <c r="AE91" s="509"/>
      <c r="AF91" s="510">
        <f>SUM(AE91*G91*3)</f>
        <v>0</v>
      </c>
      <c r="AG91" s="509"/>
      <c r="AH91" s="511">
        <f>SUM(AG91*G91/3)</f>
        <v>0</v>
      </c>
      <c r="AI91" s="509"/>
      <c r="AJ91" s="511">
        <f>SUM(AI91*G91*2/3)</f>
        <v>0</v>
      </c>
      <c r="AK91" s="509"/>
      <c r="AL91" s="510">
        <f>SUM(AK91*G91*2)</f>
        <v>0</v>
      </c>
      <c r="AM91" s="509"/>
      <c r="AN91" s="510">
        <f t="shared" si="235"/>
        <v>0</v>
      </c>
      <c r="AO91" s="509"/>
      <c r="AP91" s="754">
        <f>SUM(AO91*G91*2)</f>
        <v>0</v>
      </c>
      <c r="AQ91" s="509">
        <v>1</v>
      </c>
      <c r="AR91" s="511">
        <f t="shared" ref="AR91" si="245">AQ91*G91/3</f>
        <v>5.666666666666667</v>
      </c>
      <c r="AS91" s="514"/>
      <c r="AT91" s="511">
        <f t="shared" si="237"/>
        <v>0</v>
      </c>
      <c r="AU91" s="509"/>
      <c r="AV91" s="510">
        <f>SUM(I91*AU91*6)</f>
        <v>0</v>
      </c>
      <c r="AW91" s="509"/>
      <c r="AX91" s="511">
        <f>G91/3*AW91</f>
        <v>0</v>
      </c>
      <c r="AY91" s="509"/>
      <c r="AZ91" s="511">
        <f>SUM(AY91*J91*5*6)</f>
        <v>0</v>
      </c>
      <c r="BA91" s="509"/>
      <c r="BB91" s="511">
        <f>SUM(BA91*J91*4*6)</f>
        <v>0</v>
      </c>
      <c r="BC91" s="509"/>
      <c r="BD91" s="515">
        <f>SUM(BC91*50)</f>
        <v>0</v>
      </c>
      <c r="BE91" s="511">
        <f t="shared" si="242"/>
        <v>68.666666666666671</v>
      </c>
      <c r="BF91" s="511">
        <f t="shared" si="243"/>
        <v>65.666666666666657</v>
      </c>
      <c r="BM91" s="351"/>
      <c r="BN91" s="351"/>
      <c r="BS91" s="350"/>
    </row>
    <row r="92" spans="1:71" s="241" customFormat="1" ht="12.75" customHeight="1" outlineLevel="1" x14ac:dyDescent="0.2">
      <c r="A92" s="507" t="s">
        <v>152</v>
      </c>
      <c r="B92" s="532" t="s">
        <v>182</v>
      </c>
      <c r="C92" s="528" t="s">
        <v>101</v>
      </c>
      <c r="D92" s="532" t="s">
        <v>233</v>
      </c>
      <c r="E92" s="506" t="s">
        <v>493</v>
      </c>
      <c r="F92" s="528">
        <v>5</v>
      </c>
      <c r="G92" s="506">
        <v>187</v>
      </c>
      <c r="H92" s="506">
        <v>1</v>
      </c>
      <c r="I92" s="506">
        <v>8</v>
      </c>
      <c r="J92" s="506">
        <f>I92*2</f>
        <v>16</v>
      </c>
      <c r="K92" s="507">
        <v>6</v>
      </c>
      <c r="L92" s="508">
        <f t="shared" si="221"/>
        <v>6</v>
      </c>
      <c r="M92" s="509">
        <v>2</v>
      </c>
      <c r="N92" s="710">
        <f t="shared" ref="N92:N99" si="246">SUM(M92)*H92</f>
        <v>2</v>
      </c>
      <c r="O92" s="509">
        <v>4</v>
      </c>
      <c r="P92" s="510">
        <f t="shared" ref="P92:P99" si="247">O92*I92</f>
        <v>32</v>
      </c>
      <c r="Q92" s="509"/>
      <c r="R92" s="510">
        <f t="shared" ref="R92:R99" si="248">SUM(Q92)*I92</f>
        <v>0</v>
      </c>
      <c r="S92" s="509"/>
      <c r="T92" s="510">
        <f t="shared" ref="T92:T99" si="249">SUM(S92)*J92</f>
        <v>0</v>
      </c>
      <c r="U92" s="509"/>
      <c r="V92" s="510">
        <f t="shared" ref="V92:V99" si="250">SUM(U92)*I92*5</f>
        <v>0</v>
      </c>
      <c r="W92" s="511">
        <f t="shared" ref="W92:W99" si="251">SUM(I92*AW92*2+J92*AY92*2)</f>
        <v>0</v>
      </c>
      <c r="X92" s="511">
        <f t="shared" ref="X92:X99" si="252">SUM(K92*15/100*I92)</f>
        <v>7.2</v>
      </c>
      <c r="Y92" s="509"/>
      <c r="Z92" s="510"/>
      <c r="AA92" s="509"/>
      <c r="AB92" s="754">
        <f t="shared" ref="AB92" si="253">SUM(AA92)*3*G92/5</f>
        <v>0</v>
      </c>
      <c r="AC92" s="509"/>
      <c r="AD92" s="512">
        <f t="shared" ref="AD92:AD99" si="254">SUM(AC92*G92*(30+4))</f>
        <v>0</v>
      </c>
      <c r="AE92" s="509"/>
      <c r="AF92" s="510">
        <f t="shared" ref="AF92:AF99" si="255">SUM(AE92*G92*3)</f>
        <v>0</v>
      </c>
      <c r="AG92" s="509"/>
      <c r="AH92" s="511">
        <f t="shared" ref="AH92:AH99" si="256">SUM(AG92*G92/3)</f>
        <v>0</v>
      </c>
      <c r="AI92" s="509"/>
      <c r="AJ92" s="511">
        <f>SUM(AI92*G92*2/3)</f>
        <v>0</v>
      </c>
      <c r="AK92" s="509"/>
      <c r="AL92" s="510">
        <f t="shared" ref="AL92:AL96" si="257">SUM(AK92*G92*1)</f>
        <v>0</v>
      </c>
      <c r="AM92" s="509"/>
      <c r="AN92" s="510">
        <f t="shared" ref="AN92:AN99" si="258">SUM(AM92*I92)</f>
        <v>0</v>
      </c>
      <c r="AO92" s="509"/>
      <c r="AP92" s="754">
        <f t="shared" ref="AP92:AP96" si="259">SUM(AO92*G92*2)</f>
        <v>0</v>
      </c>
      <c r="AQ92" s="509">
        <v>1</v>
      </c>
      <c r="AR92" s="511">
        <f>AQ92*I92*6</f>
        <v>48</v>
      </c>
      <c r="AS92" s="514"/>
      <c r="AT92" s="511">
        <f t="shared" si="237"/>
        <v>0</v>
      </c>
      <c r="AU92" s="509"/>
      <c r="AV92" s="510">
        <f t="shared" ref="AV92" si="260">SUM(I92*AU92*6)</f>
        <v>0</v>
      </c>
      <c r="AW92" s="509"/>
      <c r="AX92" s="511">
        <f t="shared" ref="AX92:AX99" si="261">SUM(AW92*G92/3)</f>
        <v>0</v>
      </c>
      <c r="AY92" s="509"/>
      <c r="AZ92" s="511">
        <f t="shared" ref="AZ92:AZ99" si="262">SUM(AY92*J92*5*6)</f>
        <v>0</v>
      </c>
      <c r="BA92" s="509"/>
      <c r="BB92" s="511">
        <f t="shared" ref="BB92:BB99" si="263">SUM(BA92*J92*4*6)</f>
        <v>0</v>
      </c>
      <c r="BC92" s="509"/>
      <c r="BD92" s="515">
        <f t="shared" ref="BD92:BD99" si="264">SUM(BC92*50)</f>
        <v>0</v>
      </c>
      <c r="BE92" s="511">
        <f t="shared" si="242"/>
        <v>89.2</v>
      </c>
      <c r="BF92" s="511">
        <f t="shared" si="243"/>
        <v>82</v>
      </c>
      <c r="BM92" s="244"/>
      <c r="BN92" s="244"/>
      <c r="BS92" s="242"/>
    </row>
    <row r="93" spans="1:71" s="487" customFormat="1" ht="12.75" customHeight="1" outlineLevel="1" x14ac:dyDescent="0.2">
      <c r="A93" s="507" t="s">
        <v>152</v>
      </c>
      <c r="B93" s="506" t="s">
        <v>183</v>
      </c>
      <c r="C93" s="505" t="s">
        <v>51</v>
      </c>
      <c r="D93" s="506" t="s">
        <v>233</v>
      </c>
      <c r="E93" s="506" t="s">
        <v>179</v>
      </c>
      <c r="F93" s="506">
        <v>9</v>
      </c>
      <c r="G93" s="506">
        <f>21+21</f>
        <v>42</v>
      </c>
      <c r="H93" s="506">
        <v>1</v>
      </c>
      <c r="I93" s="506">
        <v>2</v>
      </c>
      <c r="J93" s="506">
        <f t="shared" ref="J93:J95" si="265">SUM(I93)*2</f>
        <v>4</v>
      </c>
      <c r="K93" s="507">
        <v>8</v>
      </c>
      <c r="L93" s="508">
        <f t="shared" si="221"/>
        <v>8</v>
      </c>
      <c r="M93" s="509">
        <v>2</v>
      </c>
      <c r="N93" s="710">
        <f t="shared" si="246"/>
        <v>2</v>
      </c>
      <c r="O93" s="509">
        <v>6</v>
      </c>
      <c r="P93" s="510">
        <f t="shared" si="247"/>
        <v>12</v>
      </c>
      <c r="Q93" s="509"/>
      <c r="R93" s="510">
        <f t="shared" si="248"/>
        <v>0</v>
      </c>
      <c r="S93" s="509"/>
      <c r="T93" s="510">
        <f t="shared" si="249"/>
        <v>0</v>
      </c>
      <c r="U93" s="509"/>
      <c r="V93" s="510">
        <f t="shared" si="250"/>
        <v>0</v>
      </c>
      <c r="W93" s="511">
        <f t="shared" si="251"/>
        <v>0</v>
      </c>
      <c r="X93" s="511">
        <f t="shared" si="252"/>
        <v>2.4</v>
      </c>
      <c r="Y93" s="509"/>
      <c r="Z93" s="510"/>
      <c r="AA93" s="509"/>
      <c r="AB93" s="754">
        <f t="shared" ref="AB93:AB99" si="266">SUM(AA93)*3*G93/5</f>
        <v>0</v>
      </c>
      <c r="AC93" s="509"/>
      <c r="AD93" s="512">
        <f t="shared" si="254"/>
        <v>0</v>
      </c>
      <c r="AE93" s="509"/>
      <c r="AF93" s="510">
        <f t="shared" si="255"/>
        <v>0</v>
      </c>
      <c r="AG93" s="509"/>
      <c r="AH93" s="511">
        <f t="shared" si="256"/>
        <v>0</v>
      </c>
      <c r="AI93" s="509"/>
      <c r="AJ93" s="511">
        <f>SUM(AI93*G93*2/3)</f>
        <v>0</v>
      </c>
      <c r="AK93" s="509"/>
      <c r="AL93" s="510">
        <f t="shared" si="257"/>
        <v>0</v>
      </c>
      <c r="AM93" s="509"/>
      <c r="AN93" s="510">
        <f t="shared" si="258"/>
        <v>0</v>
      </c>
      <c r="AO93" s="509"/>
      <c r="AP93" s="754">
        <f t="shared" si="259"/>
        <v>0</v>
      </c>
      <c r="AQ93" s="509">
        <v>1</v>
      </c>
      <c r="AR93" s="511">
        <f>AQ93*I93*6</f>
        <v>12</v>
      </c>
      <c r="AS93" s="514"/>
      <c r="AT93" s="511">
        <f t="shared" si="237"/>
        <v>0</v>
      </c>
      <c r="AU93" s="509"/>
      <c r="AV93" s="510">
        <f t="shared" ref="AV93:AV99" si="267">SUM(I93*AU93*6)</f>
        <v>0</v>
      </c>
      <c r="AW93" s="509"/>
      <c r="AX93" s="511">
        <f t="shared" si="261"/>
        <v>0</v>
      </c>
      <c r="AY93" s="509"/>
      <c r="AZ93" s="511">
        <f t="shared" si="262"/>
        <v>0</v>
      </c>
      <c r="BA93" s="509"/>
      <c r="BB93" s="511">
        <f t="shared" si="263"/>
        <v>0</v>
      </c>
      <c r="BC93" s="509"/>
      <c r="BD93" s="515">
        <f t="shared" si="264"/>
        <v>0</v>
      </c>
      <c r="BE93" s="511">
        <f t="shared" si="242"/>
        <v>28.4</v>
      </c>
      <c r="BF93" s="511">
        <f t="shared" si="243"/>
        <v>26</v>
      </c>
      <c r="BM93" s="493"/>
      <c r="BN93" s="493"/>
      <c r="BS93" s="492"/>
    </row>
    <row r="94" spans="1:71" s="477" customFormat="1" ht="12.75" customHeight="1" outlineLevel="1" x14ac:dyDescent="0.2">
      <c r="A94" s="507" t="s">
        <v>152</v>
      </c>
      <c r="B94" s="506" t="s">
        <v>185</v>
      </c>
      <c r="C94" s="505" t="s">
        <v>101</v>
      </c>
      <c r="D94" s="506" t="s">
        <v>233</v>
      </c>
      <c r="E94" s="506" t="s">
        <v>217</v>
      </c>
      <c r="F94" s="506">
        <v>5</v>
      </c>
      <c r="G94" s="506">
        <v>31</v>
      </c>
      <c r="H94" s="506">
        <v>1</v>
      </c>
      <c r="I94" s="506">
        <v>2</v>
      </c>
      <c r="J94" s="506">
        <f t="shared" si="265"/>
        <v>4</v>
      </c>
      <c r="K94" s="507">
        <v>6</v>
      </c>
      <c r="L94" s="508">
        <f t="shared" si="221"/>
        <v>6</v>
      </c>
      <c r="M94" s="509">
        <v>4</v>
      </c>
      <c r="N94" s="710">
        <f>SUM(M94)*H94</f>
        <v>4</v>
      </c>
      <c r="O94" s="509">
        <v>2</v>
      </c>
      <c r="P94" s="510">
        <f t="shared" si="247"/>
        <v>4</v>
      </c>
      <c r="Q94" s="509"/>
      <c r="R94" s="510">
        <f>SUM(Q94)*I94</f>
        <v>0</v>
      </c>
      <c r="S94" s="509"/>
      <c r="T94" s="510">
        <f>SUM(S94)*J94</f>
        <v>0</v>
      </c>
      <c r="U94" s="509"/>
      <c r="V94" s="510">
        <f>SUM(U94)*I94*5</f>
        <v>0</v>
      </c>
      <c r="W94" s="511">
        <f>SUM(I94*AW94*2+J94*AY94*2)</f>
        <v>0</v>
      </c>
      <c r="X94" s="511">
        <f t="shared" si="252"/>
        <v>1.8</v>
      </c>
      <c r="Y94" s="509"/>
      <c r="Z94" s="510"/>
      <c r="AA94" s="509"/>
      <c r="AB94" s="754">
        <f>SUM(AA94)*3*G94/5</f>
        <v>0</v>
      </c>
      <c r="AC94" s="509"/>
      <c r="AD94" s="512">
        <f>SUM(AC94*G94*(30+4))</f>
        <v>0</v>
      </c>
      <c r="AE94" s="509"/>
      <c r="AF94" s="510">
        <f>SUM(AE94*G94*3)</f>
        <v>0</v>
      </c>
      <c r="AG94" s="509"/>
      <c r="AH94" s="511">
        <f>SUM(AG94*G94/3)</f>
        <v>0</v>
      </c>
      <c r="AI94" s="509"/>
      <c r="AJ94" s="511">
        <f>SUM(AI94*G94*2/3)</f>
        <v>0</v>
      </c>
      <c r="AK94" s="509"/>
      <c r="AL94" s="510">
        <f t="shared" si="257"/>
        <v>0</v>
      </c>
      <c r="AM94" s="509"/>
      <c r="AN94" s="510">
        <f t="shared" si="258"/>
        <v>0</v>
      </c>
      <c r="AO94" s="509"/>
      <c r="AP94" s="754">
        <f>SUM(AO94*G94*2)</f>
        <v>0</v>
      </c>
      <c r="AQ94" s="509">
        <v>1</v>
      </c>
      <c r="AR94" s="511">
        <f>SUM(I94*AQ94*6)</f>
        <v>12</v>
      </c>
      <c r="AS94" s="514"/>
      <c r="AT94" s="511">
        <f t="shared" si="237"/>
        <v>0</v>
      </c>
      <c r="AU94" s="509"/>
      <c r="AV94" s="510">
        <f>SUM(I94*AU94*6)</f>
        <v>0</v>
      </c>
      <c r="AW94" s="509"/>
      <c r="AX94" s="511">
        <f t="shared" si="261"/>
        <v>0</v>
      </c>
      <c r="AY94" s="509"/>
      <c r="AZ94" s="511">
        <f>SUM(AY94*J94*5*6)</f>
        <v>0</v>
      </c>
      <c r="BA94" s="509"/>
      <c r="BB94" s="511">
        <f>SUM(BA94*J94*4*6)</f>
        <v>0</v>
      </c>
      <c r="BC94" s="509"/>
      <c r="BD94" s="515">
        <f>SUM(BC94*50)</f>
        <v>0</v>
      </c>
      <c r="BE94" s="511">
        <f t="shared" si="242"/>
        <v>21.8</v>
      </c>
      <c r="BF94" s="511">
        <f t="shared" si="243"/>
        <v>20</v>
      </c>
      <c r="BM94" s="486"/>
      <c r="BN94" s="486"/>
      <c r="BS94" s="482"/>
    </row>
    <row r="95" spans="1:71" s="477" customFormat="1" ht="12.75" customHeight="1" outlineLevel="1" x14ac:dyDescent="0.2">
      <c r="A95" s="507" t="s">
        <v>152</v>
      </c>
      <c r="B95" s="506" t="s">
        <v>182</v>
      </c>
      <c r="C95" s="505" t="s">
        <v>51</v>
      </c>
      <c r="D95" s="506" t="s">
        <v>233</v>
      </c>
      <c r="E95" s="532" t="s">
        <v>331</v>
      </c>
      <c r="F95" s="506" t="s">
        <v>214</v>
      </c>
      <c r="G95" s="506">
        <v>108</v>
      </c>
      <c r="H95" s="506">
        <v>1</v>
      </c>
      <c r="I95" s="506">
        <v>5</v>
      </c>
      <c r="J95" s="506">
        <f t="shared" si="265"/>
        <v>10</v>
      </c>
      <c r="K95" s="507">
        <v>2</v>
      </c>
      <c r="L95" s="508">
        <f t="shared" si="221"/>
        <v>2</v>
      </c>
      <c r="M95" s="509">
        <v>2</v>
      </c>
      <c r="N95" s="710">
        <f t="shared" si="246"/>
        <v>2</v>
      </c>
      <c r="O95" s="509"/>
      <c r="P95" s="510">
        <f t="shared" si="247"/>
        <v>0</v>
      </c>
      <c r="Q95" s="509"/>
      <c r="R95" s="510">
        <f t="shared" si="248"/>
        <v>0</v>
      </c>
      <c r="S95" s="509"/>
      <c r="T95" s="510">
        <f t="shared" si="249"/>
        <v>0</v>
      </c>
      <c r="U95" s="509"/>
      <c r="V95" s="510">
        <f t="shared" si="250"/>
        <v>0</v>
      </c>
      <c r="W95" s="511">
        <f t="shared" si="251"/>
        <v>0</v>
      </c>
      <c r="X95" s="511">
        <f t="shared" si="252"/>
        <v>1.5</v>
      </c>
      <c r="Y95" s="509"/>
      <c r="Z95" s="510"/>
      <c r="AA95" s="509"/>
      <c r="AB95" s="754">
        <f t="shared" si="266"/>
        <v>0</v>
      </c>
      <c r="AC95" s="509"/>
      <c r="AD95" s="512">
        <f t="shared" si="254"/>
        <v>0</v>
      </c>
      <c r="AE95" s="509"/>
      <c r="AF95" s="510">
        <f t="shared" si="255"/>
        <v>0</v>
      </c>
      <c r="AG95" s="509"/>
      <c r="AH95" s="511">
        <f t="shared" si="256"/>
        <v>0</v>
      </c>
      <c r="AI95" s="509"/>
      <c r="AJ95" s="511">
        <f t="shared" ref="AJ95:AJ98" si="268">SUM(AI95*G95*2/3)</f>
        <v>0</v>
      </c>
      <c r="AK95" s="509"/>
      <c r="AL95" s="510">
        <f t="shared" si="257"/>
        <v>0</v>
      </c>
      <c r="AM95" s="509"/>
      <c r="AN95" s="510">
        <f t="shared" si="258"/>
        <v>0</v>
      </c>
      <c r="AO95" s="509"/>
      <c r="AP95" s="754">
        <f t="shared" si="259"/>
        <v>0</v>
      </c>
      <c r="AQ95" s="509"/>
      <c r="AR95" s="511">
        <f>SUM(I95*AQ95*6)</f>
        <v>0</v>
      </c>
      <c r="AS95" s="514"/>
      <c r="AT95" s="511">
        <f t="shared" si="237"/>
        <v>0</v>
      </c>
      <c r="AU95" s="509"/>
      <c r="AV95" s="510">
        <f t="shared" si="267"/>
        <v>0</v>
      </c>
      <c r="AW95" s="509"/>
      <c r="AX95" s="511">
        <f t="shared" si="261"/>
        <v>0</v>
      </c>
      <c r="AY95" s="509"/>
      <c r="AZ95" s="511">
        <f t="shared" si="262"/>
        <v>0</v>
      </c>
      <c r="BA95" s="509"/>
      <c r="BB95" s="511">
        <f t="shared" si="263"/>
        <v>0</v>
      </c>
      <c r="BC95" s="509"/>
      <c r="BD95" s="515">
        <f t="shared" si="264"/>
        <v>0</v>
      </c>
      <c r="BE95" s="511">
        <f t="shared" si="242"/>
        <v>3.5</v>
      </c>
      <c r="BF95" s="511">
        <f t="shared" si="243"/>
        <v>2</v>
      </c>
      <c r="BM95" s="486"/>
      <c r="BN95" s="486"/>
      <c r="BS95" s="482"/>
    </row>
    <row r="96" spans="1:71" s="241" customFormat="1" ht="12.75" customHeight="1" outlineLevel="1" x14ac:dyDescent="0.2">
      <c r="A96" s="507" t="s">
        <v>153</v>
      </c>
      <c r="B96" s="532" t="s">
        <v>182</v>
      </c>
      <c r="C96" s="528" t="s">
        <v>101</v>
      </c>
      <c r="D96" s="532" t="s">
        <v>233</v>
      </c>
      <c r="E96" s="506" t="s">
        <v>493</v>
      </c>
      <c r="F96" s="528">
        <v>5</v>
      </c>
      <c r="G96" s="506">
        <v>187</v>
      </c>
      <c r="H96" s="506">
        <v>1</v>
      </c>
      <c r="I96" s="506">
        <v>8</v>
      </c>
      <c r="J96" s="506">
        <f>I96*2</f>
        <v>16</v>
      </c>
      <c r="K96" s="507">
        <v>4</v>
      </c>
      <c r="L96" s="508">
        <f t="shared" si="221"/>
        <v>4</v>
      </c>
      <c r="M96" s="509">
        <v>2</v>
      </c>
      <c r="N96" s="710">
        <f t="shared" si="246"/>
        <v>2</v>
      </c>
      <c r="O96" s="509">
        <v>2</v>
      </c>
      <c r="P96" s="510">
        <f t="shared" si="247"/>
        <v>16</v>
      </c>
      <c r="Q96" s="509"/>
      <c r="R96" s="510">
        <f t="shared" si="248"/>
        <v>0</v>
      </c>
      <c r="S96" s="509"/>
      <c r="T96" s="510">
        <f t="shared" si="249"/>
        <v>0</v>
      </c>
      <c r="U96" s="509"/>
      <c r="V96" s="510">
        <f t="shared" si="250"/>
        <v>0</v>
      </c>
      <c r="W96" s="511">
        <f t="shared" si="251"/>
        <v>0</v>
      </c>
      <c r="X96" s="511">
        <f t="shared" si="252"/>
        <v>4.8</v>
      </c>
      <c r="Y96" s="509"/>
      <c r="Z96" s="510"/>
      <c r="AA96" s="509"/>
      <c r="AB96" s="754">
        <f t="shared" si="266"/>
        <v>0</v>
      </c>
      <c r="AC96" s="509"/>
      <c r="AD96" s="512">
        <f t="shared" si="254"/>
        <v>0</v>
      </c>
      <c r="AE96" s="509"/>
      <c r="AF96" s="510">
        <f t="shared" si="255"/>
        <v>0</v>
      </c>
      <c r="AG96" s="509"/>
      <c r="AH96" s="511">
        <f t="shared" si="256"/>
        <v>0</v>
      </c>
      <c r="AI96" s="509"/>
      <c r="AJ96" s="511">
        <f>SUM(AI96*G96*2/3)</f>
        <v>0</v>
      </c>
      <c r="AK96" s="509"/>
      <c r="AL96" s="510">
        <f t="shared" si="257"/>
        <v>0</v>
      </c>
      <c r="AM96" s="509"/>
      <c r="AN96" s="510">
        <f t="shared" si="258"/>
        <v>0</v>
      </c>
      <c r="AO96" s="509"/>
      <c r="AP96" s="754">
        <f t="shared" si="259"/>
        <v>0</v>
      </c>
      <c r="AQ96" s="509">
        <v>1</v>
      </c>
      <c r="AR96" s="511">
        <f>AQ96*I96*6</f>
        <v>48</v>
      </c>
      <c r="AS96" s="514"/>
      <c r="AT96" s="511">
        <f t="shared" si="237"/>
        <v>0</v>
      </c>
      <c r="AU96" s="509"/>
      <c r="AV96" s="510">
        <f t="shared" si="267"/>
        <v>0</v>
      </c>
      <c r="AW96" s="509"/>
      <c r="AX96" s="511">
        <f t="shared" si="261"/>
        <v>0</v>
      </c>
      <c r="AY96" s="509"/>
      <c r="AZ96" s="511">
        <f t="shared" si="262"/>
        <v>0</v>
      </c>
      <c r="BA96" s="509"/>
      <c r="BB96" s="511">
        <f t="shared" si="263"/>
        <v>0</v>
      </c>
      <c r="BC96" s="509"/>
      <c r="BD96" s="515">
        <f t="shared" si="264"/>
        <v>0</v>
      </c>
      <c r="BE96" s="511">
        <f t="shared" si="242"/>
        <v>70.8</v>
      </c>
      <c r="BF96" s="511">
        <f t="shared" si="243"/>
        <v>66</v>
      </c>
      <c r="BM96" s="244"/>
      <c r="BN96" s="244"/>
      <c r="BS96" s="242"/>
    </row>
    <row r="97" spans="1:71" s="477" customFormat="1" ht="12" customHeight="1" outlineLevel="1" x14ac:dyDescent="0.2">
      <c r="A97" s="507" t="s">
        <v>153</v>
      </c>
      <c r="B97" s="506" t="s">
        <v>185</v>
      </c>
      <c r="C97" s="505" t="s">
        <v>101</v>
      </c>
      <c r="D97" s="506" t="s">
        <v>233</v>
      </c>
      <c r="E97" s="506" t="s">
        <v>217</v>
      </c>
      <c r="F97" s="505">
        <v>5</v>
      </c>
      <c r="G97" s="506">
        <v>31</v>
      </c>
      <c r="H97" s="506">
        <v>1</v>
      </c>
      <c r="I97" s="506">
        <v>2</v>
      </c>
      <c r="J97" s="506">
        <f>SUM(I97)*2</f>
        <v>4</v>
      </c>
      <c r="K97" s="507">
        <v>4</v>
      </c>
      <c r="L97" s="508">
        <f t="shared" si="221"/>
        <v>4</v>
      </c>
      <c r="M97" s="509">
        <v>2</v>
      </c>
      <c r="N97" s="710">
        <f>SUM(M97)*H97</f>
        <v>2</v>
      </c>
      <c r="O97" s="509">
        <v>2</v>
      </c>
      <c r="P97" s="510">
        <f t="shared" si="247"/>
        <v>4</v>
      </c>
      <c r="Q97" s="509"/>
      <c r="R97" s="510">
        <f>SUM(Q97)*I97</f>
        <v>0</v>
      </c>
      <c r="S97" s="509"/>
      <c r="T97" s="510">
        <f>SUM(S97)*J97</f>
        <v>0</v>
      </c>
      <c r="U97" s="509"/>
      <c r="V97" s="510">
        <f>SUM(U97)*I97*5</f>
        <v>0</v>
      </c>
      <c r="W97" s="511">
        <f>SUM(I97*AW97*2+J97*AY97*2)</f>
        <v>0</v>
      </c>
      <c r="X97" s="511">
        <f t="shared" si="252"/>
        <v>1.2</v>
      </c>
      <c r="Y97" s="509"/>
      <c r="Z97" s="510"/>
      <c r="AA97" s="509"/>
      <c r="AB97" s="754">
        <f>SUM(AA97)*3*G97/5</f>
        <v>0</v>
      </c>
      <c r="AC97" s="509"/>
      <c r="AD97" s="512">
        <f>SUM(AC97*G97*(30+4))</f>
        <v>0</v>
      </c>
      <c r="AE97" s="509"/>
      <c r="AF97" s="510">
        <f>SUM(AE97*G97*3)</f>
        <v>0</v>
      </c>
      <c r="AG97" s="509"/>
      <c r="AH97" s="511">
        <f>SUM(AG97*G97/3)</f>
        <v>0</v>
      </c>
      <c r="AI97" s="509"/>
      <c r="AJ97" s="511">
        <f>SUM(AI97*G97*2/3)</f>
        <v>0</v>
      </c>
      <c r="AK97" s="509"/>
      <c r="AL97" s="510">
        <f t="shared" ref="AL97:AL99" si="269">SUM(AK97*G97*2)</f>
        <v>0</v>
      </c>
      <c r="AM97" s="509"/>
      <c r="AN97" s="510">
        <f t="shared" si="258"/>
        <v>0</v>
      </c>
      <c r="AO97" s="509"/>
      <c r="AP97" s="754">
        <f>SUM(AO97*G97*2)</f>
        <v>0</v>
      </c>
      <c r="AQ97" s="509">
        <v>1</v>
      </c>
      <c r="AR97" s="511">
        <f>SUM(I97*AQ97*6)</f>
        <v>12</v>
      </c>
      <c r="AS97" s="514"/>
      <c r="AT97" s="511">
        <f t="shared" si="237"/>
        <v>0</v>
      </c>
      <c r="AU97" s="509"/>
      <c r="AV97" s="510">
        <f>SUM(I97*AU97*6)</f>
        <v>0</v>
      </c>
      <c r="AW97" s="509"/>
      <c r="AX97" s="511">
        <f t="shared" si="261"/>
        <v>0</v>
      </c>
      <c r="AY97" s="509"/>
      <c r="AZ97" s="511">
        <f>SUM(AY97*J97*5*6)</f>
        <v>0</v>
      </c>
      <c r="BA97" s="509"/>
      <c r="BB97" s="511">
        <f>SUM(BA97*J97*4*6)</f>
        <v>0</v>
      </c>
      <c r="BC97" s="509"/>
      <c r="BD97" s="515">
        <f>SUM(BC97*50)</f>
        <v>0</v>
      </c>
      <c r="BE97" s="511">
        <f t="shared" si="242"/>
        <v>19.2</v>
      </c>
      <c r="BF97" s="511">
        <f t="shared" si="243"/>
        <v>18</v>
      </c>
      <c r="BM97" s="486"/>
      <c r="BN97" s="486"/>
      <c r="BS97" s="482"/>
    </row>
    <row r="98" spans="1:71" s="477" customFormat="1" ht="12.75" customHeight="1" outlineLevel="1" x14ac:dyDescent="0.2">
      <c r="A98" s="507" t="s">
        <v>153</v>
      </c>
      <c r="B98" s="506" t="s">
        <v>182</v>
      </c>
      <c r="C98" s="505" t="s">
        <v>51</v>
      </c>
      <c r="D98" s="506" t="s">
        <v>233</v>
      </c>
      <c r="E98" s="532" t="s">
        <v>331</v>
      </c>
      <c r="F98" s="506" t="s">
        <v>214</v>
      </c>
      <c r="G98" s="506">
        <v>108</v>
      </c>
      <c r="H98" s="506">
        <v>1</v>
      </c>
      <c r="I98" s="506">
        <v>5</v>
      </c>
      <c r="J98" s="506">
        <f>SUM(I98)*2</f>
        <v>10</v>
      </c>
      <c r="K98" s="507">
        <v>2</v>
      </c>
      <c r="L98" s="508">
        <f t="shared" si="221"/>
        <v>2</v>
      </c>
      <c r="M98" s="509">
        <v>2</v>
      </c>
      <c r="N98" s="710">
        <f t="shared" si="246"/>
        <v>2</v>
      </c>
      <c r="O98" s="509"/>
      <c r="P98" s="510">
        <f t="shared" si="247"/>
        <v>0</v>
      </c>
      <c r="Q98" s="509"/>
      <c r="R98" s="510">
        <f t="shared" si="248"/>
        <v>0</v>
      </c>
      <c r="S98" s="509"/>
      <c r="T98" s="510">
        <f t="shared" si="249"/>
        <v>0</v>
      </c>
      <c r="U98" s="509"/>
      <c r="V98" s="510">
        <f t="shared" si="250"/>
        <v>0</v>
      </c>
      <c r="W98" s="511">
        <f t="shared" si="251"/>
        <v>0</v>
      </c>
      <c r="X98" s="511">
        <f t="shared" si="252"/>
        <v>1.5</v>
      </c>
      <c r="Y98" s="509"/>
      <c r="Z98" s="510"/>
      <c r="AA98" s="509"/>
      <c r="AB98" s="754">
        <f t="shared" si="266"/>
        <v>0</v>
      </c>
      <c r="AC98" s="509"/>
      <c r="AD98" s="512">
        <f t="shared" si="254"/>
        <v>0</v>
      </c>
      <c r="AE98" s="509"/>
      <c r="AF98" s="510">
        <f t="shared" si="255"/>
        <v>0</v>
      </c>
      <c r="AG98" s="509"/>
      <c r="AH98" s="511">
        <f t="shared" si="256"/>
        <v>0</v>
      </c>
      <c r="AI98" s="509"/>
      <c r="AJ98" s="511">
        <f t="shared" si="268"/>
        <v>0</v>
      </c>
      <c r="AK98" s="509"/>
      <c r="AL98" s="510">
        <f t="shared" si="269"/>
        <v>0</v>
      </c>
      <c r="AM98" s="509"/>
      <c r="AN98" s="510">
        <f t="shared" si="258"/>
        <v>0</v>
      </c>
      <c r="AO98" s="509"/>
      <c r="AP98" s="754">
        <f>SUM(AO98*G98*2)</f>
        <v>0</v>
      </c>
      <c r="AQ98" s="509"/>
      <c r="AR98" s="511">
        <f>SUM(I98*AQ98*6)</f>
        <v>0</v>
      </c>
      <c r="AS98" s="514"/>
      <c r="AT98" s="511">
        <f t="shared" si="237"/>
        <v>0</v>
      </c>
      <c r="AU98" s="509"/>
      <c r="AV98" s="510">
        <f t="shared" si="267"/>
        <v>0</v>
      </c>
      <c r="AW98" s="509"/>
      <c r="AX98" s="511">
        <f t="shared" si="261"/>
        <v>0</v>
      </c>
      <c r="AY98" s="509"/>
      <c r="AZ98" s="511">
        <f t="shared" si="262"/>
        <v>0</v>
      </c>
      <c r="BA98" s="509"/>
      <c r="BB98" s="511">
        <f t="shared" si="263"/>
        <v>0</v>
      </c>
      <c r="BC98" s="509"/>
      <c r="BD98" s="515">
        <f t="shared" si="264"/>
        <v>0</v>
      </c>
      <c r="BE98" s="511">
        <f t="shared" si="242"/>
        <v>3.5</v>
      </c>
      <c r="BF98" s="511">
        <f t="shared" si="243"/>
        <v>2</v>
      </c>
      <c r="BM98" s="486"/>
      <c r="BN98" s="486"/>
      <c r="BS98" s="482"/>
    </row>
    <row r="99" spans="1:71" s="487" customFormat="1" ht="12.75" customHeight="1" outlineLevel="1" x14ac:dyDescent="0.2">
      <c r="A99" s="507" t="s">
        <v>153</v>
      </c>
      <c r="B99" s="506" t="s">
        <v>183</v>
      </c>
      <c r="C99" s="505" t="s">
        <v>51</v>
      </c>
      <c r="D99" s="506" t="s">
        <v>233</v>
      </c>
      <c r="E99" s="506" t="s">
        <v>179</v>
      </c>
      <c r="F99" s="505">
        <v>9</v>
      </c>
      <c r="G99" s="506">
        <f>21+21</f>
        <v>42</v>
      </c>
      <c r="H99" s="506">
        <v>1</v>
      </c>
      <c r="I99" s="506">
        <v>2</v>
      </c>
      <c r="J99" s="506">
        <f>SUM(I99)*2</f>
        <v>4</v>
      </c>
      <c r="K99" s="507">
        <v>4</v>
      </c>
      <c r="L99" s="508">
        <f t="shared" si="221"/>
        <v>4</v>
      </c>
      <c r="M99" s="509"/>
      <c r="N99" s="710">
        <f t="shared" si="246"/>
        <v>0</v>
      </c>
      <c r="O99" s="509">
        <v>4</v>
      </c>
      <c r="P99" s="510">
        <f t="shared" si="247"/>
        <v>8</v>
      </c>
      <c r="Q99" s="509"/>
      <c r="R99" s="510">
        <f t="shared" si="248"/>
        <v>0</v>
      </c>
      <c r="S99" s="509"/>
      <c r="T99" s="510">
        <f t="shared" si="249"/>
        <v>0</v>
      </c>
      <c r="U99" s="509"/>
      <c r="V99" s="510">
        <f t="shared" si="250"/>
        <v>0</v>
      </c>
      <c r="W99" s="511">
        <f t="shared" si="251"/>
        <v>0</v>
      </c>
      <c r="X99" s="511">
        <f t="shared" si="252"/>
        <v>1.2</v>
      </c>
      <c r="Y99" s="509"/>
      <c r="Z99" s="510"/>
      <c r="AA99" s="509"/>
      <c r="AB99" s="754">
        <f t="shared" si="266"/>
        <v>0</v>
      </c>
      <c r="AC99" s="509"/>
      <c r="AD99" s="512">
        <f t="shared" si="254"/>
        <v>0</v>
      </c>
      <c r="AE99" s="509"/>
      <c r="AF99" s="510">
        <f t="shared" si="255"/>
        <v>0</v>
      </c>
      <c r="AG99" s="509"/>
      <c r="AH99" s="511">
        <f t="shared" si="256"/>
        <v>0</v>
      </c>
      <c r="AI99" s="509"/>
      <c r="AJ99" s="511">
        <f>SUM(AI99*G99*2/3)</f>
        <v>0</v>
      </c>
      <c r="AK99" s="509"/>
      <c r="AL99" s="510">
        <f t="shared" si="269"/>
        <v>0</v>
      </c>
      <c r="AM99" s="509"/>
      <c r="AN99" s="510">
        <f t="shared" si="258"/>
        <v>0</v>
      </c>
      <c r="AO99" s="509"/>
      <c r="AP99" s="754">
        <f>SUM(AO99*G99*2)</f>
        <v>0</v>
      </c>
      <c r="AQ99" s="509">
        <v>1</v>
      </c>
      <c r="AR99" s="511">
        <f>AQ99*I99*6</f>
        <v>12</v>
      </c>
      <c r="AS99" s="514"/>
      <c r="AT99" s="511">
        <f t="shared" si="237"/>
        <v>0</v>
      </c>
      <c r="AU99" s="509"/>
      <c r="AV99" s="510">
        <f t="shared" si="267"/>
        <v>0</v>
      </c>
      <c r="AW99" s="509"/>
      <c r="AX99" s="511">
        <f t="shared" si="261"/>
        <v>0</v>
      </c>
      <c r="AY99" s="509"/>
      <c r="AZ99" s="511">
        <f t="shared" si="262"/>
        <v>0</v>
      </c>
      <c r="BA99" s="509"/>
      <c r="BB99" s="511">
        <f t="shared" si="263"/>
        <v>0</v>
      </c>
      <c r="BC99" s="509"/>
      <c r="BD99" s="515">
        <f t="shared" si="264"/>
        <v>0</v>
      </c>
      <c r="BE99" s="511">
        <f t="shared" si="242"/>
        <v>21.2</v>
      </c>
      <c r="BF99" s="511">
        <f t="shared" si="243"/>
        <v>20</v>
      </c>
      <c r="BM99" s="493"/>
      <c r="BN99" s="493"/>
      <c r="BS99" s="492"/>
    </row>
    <row r="100" spans="1:71" ht="12.75" customHeight="1" outlineLevel="1" x14ac:dyDescent="0.2">
      <c r="A100" s="12" t="s">
        <v>279</v>
      </c>
      <c r="B100" s="13" t="s">
        <v>67</v>
      </c>
      <c r="C100" s="13"/>
      <c r="D100" s="13"/>
      <c r="E100" s="13"/>
      <c r="F100" s="14"/>
      <c r="G100" s="14"/>
      <c r="H100" s="14"/>
      <c r="I100" s="14"/>
      <c r="J100" s="14"/>
      <c r="K100" s="13">
        <f t="shared" ref="K100:BF100" si="270">SUM(K89:K99)</f>
        <v>116</v>
      </c>
      <c r="L100" s="99">
        <f t="shared" si="270"/>
        <v>116</v>
      </c>
      <c r="M100" s="24">
        <f t="shared" si="270"/>
        <v>48</v>
      </c>
      <c r="N100" s="711">
        <f t="shared" si="270"/>
        <v>60</v>
      </c>
      <c r="O100" s="24">
        <f t="shared" si="270"/>
        <v>20</v>
      </c>
      <c r="P100" s="24">
        <f t="shared" si="270"/>
        <v>76</v>
      </c>
      <c r="Q100" s="24">
        <f t="shared" si="270"/>
        <v>48</v>
      </c>
      <c r="R100" s="24">
        <f t="shared" si="270"/>
        <v>120</v>
      </c>
      <c r="S100" s="24">
        <f t="shared" si="270"/>
        <v>0</v>
      </c>
      <c r="T100" s="24">
        <f t="shared" si="270"/>
        <v>0</v>
      </c>
      <c r="U100" s="24">
        <f t="shared" si="270"/>
        <v>0</v>
      </c>
      <c r="V100" s="24">
        <f t="shared" si="270"/>
        <v>0</v>
      </c>
      <c r="W100" s="4">
        <f t="shared" si="270"/>
        <v>0</v>
      </c>
      <c r="X100" s="4">
        <f t="shared" si="270"/>
        <v>31.599999999999998</v>
      </c>
      <c r="Y100" s="24">
        <f t="shared" si="270"/>
        <v>0</v>
      </c>
      <c r="Z100" s="24">
        <f t="shared" si="270"/>
        <v>0</v>
      </c>
      <c r="AA100" s="24">
        <f t="shared" si="270"/>
        <v>0</v>
      </c>
      <c r="AB100" s="1050">
        <f t="shared" si="270"/>
        <v>0</v>
      </c>
      <c r="AC100" s="24">
        <f t="shared" si="270"/>
        <v>0</v>
      </c>
      <c r="AD100" s="24">
        <f t="shared" si="270"/>
        <v>0</v>
      </c>
      <c r="AE100" s="24">
        <f t="shared" si="270"/>
        <v>0</v>
      </c>
      <c r="AF100" s="24">
        <f t="shared" si="270"/>
        <v>0</v>
      </c>
      <c r="AG100" s="24">
        <f t="shared" si="270"/>
        <v>0</v>
      </c>
      <c r="AH100" s="29">
        <f t="shared" si="270"/>
        <v>0</v>
      </c>
      <c r="AI100" s="24">
        <f t="shared" si="270"/>
        <v>0</v>
      </c>
      <c r="AJ100" s="29">
        <f t="shared" si="270"/>
        <v>0</v>
      </c>
      <c r="AK100" s="24">
        <f t="shared" si="270"/>
        <v>0</v>
      </c>
      <c r="AL100" s="24">
        <f t="shared" si="270"/>
        <v>0</v>
      </c>
      <c r="AM100" s="24">
        <f t="shared" si="270"/>
        <v>0</v>
      </c>
      <c r="AN100" s="24">
        <f t="shared" si="270"/>
        <v>0</v>
      </c>
      <c r="AO100" s="24">
        <f t="shared" si="270"/>
        <v>0</v>
      </c>
      <c r="AP100" s="1049">
        <f t="shared" si="270"/>
        <v>0</v>
      </c>
      <c r="AQ100" s="24">
        <f t="shared" si="270"/>
        <v>9</v>
      </c>
      <c r="AR100" s="4">
        <f t="shared" si="270"/>
        <v>185.66666666666666</v>
      </c>
      <c r="AS100" s="24">
        <f t="shared" ref="AS100:AT100" si="271">SUM(AS89:AS99)</f>
        <v>0</v>
      </c>
      <c r="AT100" s="4">
        <f t="shared" si="271"/>
        <v>0</v>
      </c>
      <c r="AU100" s="24">
        <f t="shared" si="270"/>
        <v>0</v>
      </c>
      <c r="AV100" s="10">
        <f t="shared" si="270"/>
        <v>0</v>
      </c>
      <c r="AW100" s="74">
        <f t="shared" si="270"/>
        <v>0</v>
      </c>
      <c r="AX100" s="4">
        <f t="shared" si="270"/>
        <v>0</v>
      </c>
      <c r="AY100" s="24">
        <f t="shared" si="270"/>
        <v>0</v>
      </c>
      <c r="AZ100" s="4">
        <f t="shared" si="270"/>
        <v>0</v>
      </c>
      <c r="BA100" s="24">
        <f t="shared" si="270"/>
        <v>0</v>
      </c>
      <c r="BB100" s="27">
        <f t="shared" si="270"/>
        <v>0</v>
      </c>
      <c r="BC100" s="24">
        <f t="shared" si="270"/>
        <v>0</v>
      </c>
      <c r="BD100" s="2">
        <f t="shared" si="270"/>
        <v>0</v>
      </c>
      <c r="BE100" s="4">
        <f t="shared" si="270"/>
        <v>473.26666666666665</v>
      </c>
      <c r="BF100" s="27">
        <f t="shared" si="270"/>
        <v>441.66666666666663</v>
      </c>
      <c r="BG100" s="9"/>
      <c r="BH100" s="9"/>
      <c r="BI100" s="9"/>
      <c r="BM100" s="6"/>
      <c r="BN100" s="6"/>
    </row>
    <row r="101" spans="1:71" s="353" customFormat="1" ht="12.75" customHeight="1" outlineLevel="1" x14ac:dyDescent="0.2">
      <c r="A101" s="507" t="s">
        <v>563</v>
      </c>
      <c r="B101" s="532" t="s">
        <v>183</v>
      </c>
      <c r="C101" s="505" t="s">
        <v>84</v>
      </c>
      <c r="D101" s="505" t="s">
        <v>30</v>
      </c>
      <c r="E101" s="506" t="s">
        <v>48</v>
      </c>
      <c r="F101" s="505">
        <v>8</v>
      </c>
      <c r="G101" s="506">
        <v>25</v>
      </c>
      <c r="H101" s="506">
        <v>1</v>
      </c>
      <c r="I101" s="506">
        <v>1</v>
      </c>
      <c r="J101" s="506">
        <f t="shared" ref="J101:J102" si="272">SUM(I101)*2</f>
        <v>2</v>
      </c>
      <c r="K101" s="507">
        <v>20</v>
      </c>
      <c r="L101" s="508">
        <f t="shared" ref="L101:L114" si="273">SUM(M101+O101+Q101+S101+U101)</f>
        <v>20</v>
      </c>
      <c r="M101" s="509">
        <v>8</v>
      </c>
      <c r="N101" s="710">
        <f t="shared" ref="N101:N111" si="274">SUM(M101)*H101</f>
        <v>8</v>
      </c>
      <c r="O101" s="509"/>
      <c r="P101" s="510">
        <f t="shared" ref="P101:P114" si="275">O101*I101</f>
        <v>0</v>
      </c>
      <c r="Q101" s="509">
        <v>12</v>
      </c>
      <c r="R101" s="510">
        <f t="shared" ref="R101:R111" si="276">SUM(Q101)*I101</f>
        <v>12</v>
      </c>
      <c r="S101" s="509"/>
      <c r="T101" s="510">
        <f t="shared" ref="T101:T111" si="277">SUM(S101)*J101</f>
        <v>0</v>
      </c>
      <c r="U101" s="509"/>
      <c r="V101" s="510">
        <f t="shared" ref="V101:V111" si="278">SUM(U101)*I101*5</f>
        <v>0</v>
      </c>
      <c r="W101" s="511">
        <f t="shared" ref="W101:W114" si="279">SUM(I101*AW101*2+J101*AY101*2)</f>
        <v>0</v>
      </c>
      <c r="X101" s="511">
        <f t="shared" ref="X101:X103" si="280">SUM(K101*5/100*I101)</f>
        <v>1</v>
      </c>
      <c r="Y101" s="509"/>
      <c r="Z101" s="510"/>
      <c r="AA101" s="509"/>
      <c r="AB101" s="754">
        <f t="shared" ref="AB101:AB111" si="281">SUM(AA101)*3*G101/5</f>
        <v>0</v>
      </c>
      <c r="AC101" s="509"/>
      <c r="AD101" s="512">
        <f t="shared" ref="AD101:AD111" si="282">SUM(AC101*G101*(30+4))</f>
        <v>0</v>
      </c>
      <c r="AE101" s="509"/>
      <c r="AF101" s="510">
        <f t="shared" ref="AF101:AF111" si="283">SUM(AE101*G101*3)</f>
        <v>0</v>
      </c>
      <c r="AG101" s="509"/>
      <c r="AH101" s="511">
        <f t="shared" ref="AH101:AH111" si="284">SUM(AG101*G101/3)</f>
        <v>0</v>
      </c>
      <c r="AI101" s="509"/>
      <c r="AJ101" s="511">
        <f t="shared" ref="AJ101:AJ111" si="285">SUM(AI101*G101*2/3)</f>
        <v>0</v>
      </c>
      <c r="AK101" s="509"/>
      <c r="AL101" s="510">
        <f t="shared" ref="AL101:AL114" si="286">SUM(AK101*G101*2)</f>
        <v>0</v>
      </c>
      <c r="AM101" s="509"/>
      <c r="AN101" s="510">
        <f t="shared" ref="AN101:AN104" si="287">SUM(AM101*I101*2)</f>
        <v>0</v>
      </c>
      <c r="AO101" s="509"/>
      <c r="AP101" s="754">
        <f t="shared" ref="AP101:AP111" si="288">SUM(AO101*G101*2)</f>
        <v>0</v>
      </c>
      <c r="AQ101" s="509">
        <v>1</v>
      </c>
      <c r="AR101" s="511">
        <f t="shared" ref="AR101:AR104" si="289">AQ101*I101*6</f>
        <v>6</v>
      </c>
      <c r="AS101" s="514"/>
      <c r="AT101" s="511">
        <f t="shared" ref="AT101:AT114" si="290">AS101*G101/3</f>
        <v>0</v>
      </c>
      <c r="AU101" s="509"/>
      <c r="AV101" s="510">
        <f t="shared" ref="AV101:AV111" si="291">SUM(I101*AU101*6)</f>
        <v>0</v>
      </c>
      <c r="AW101" s="509"/>
      <c r="AX101" s="511">
        <f t="shared" ref="AX101:AX103" si="292">SUM(I101*AW101*8)</f>
        <v>0</v>
      </c>
      <c r="AY101" s="509"/>
      <c r="AZ101" s="511">
        <f t="shared" ref="AZ101:AZ111" si="293">SUM(AY101*J101*5*6)</f>
        <v>0</v>
      </c>
      <c r="BA101" s="509"/>
      <c r="BB101" s="511">
        <f t="shared" ref="BB101:BB111" si="294">SUM(BA101*J101*4*6)</f>
        <v>0</v>
      </c>
      <c r="BC101" s="509"/>
      <c r="BD101" s="515">
        <f t="shared" ref="BD101:BD111" si="295">SUM(BC101*50)</f>
        <v>0</v>
      </c>
      <c r="BE101" s="511">
        <f t="shared" ref="BE101:BE114" si="296">N101+P101+R101+T101+V101+W101+X101+Z101+AB101+AD101+AF101+AH101+AJ101+AL101+AN101+AP101+AR101+AT101+AV101+AX101+AZ101+BB101+BD101</f>
        <v>27</v>
      </c>
      <c r="BF101" s="511">
        <f t="shared" ref="BF101:BF114" si="297">BB101+AZ101+AX101+AV101+AR101+AP101+W101+V101+T101+R101+P101+N101</f>
        <v>26</v>
      </c>
      <c r="BM101" s="351"/>
      <c r="BN101" s="351"/>
      <c r="BS101" s="350"/>
    </row>
    <row r="102" spans="1:71" s="353" customFormat="1" ht="12.75" customHeight="1" outlineLevel="1" x14ac:dyDescent="0.2">
      <c r="A102" s="507" t="s">
        <v>563</v>
      </c>
      <c r="B102" s="532" t="s">
        <v>183</v>
      </c>
      <c r="C102" s="505" t="s">
        <v>349</v>
      </c>
      <c r="D102" s="505" t="s">
        <v>30</v>
      </c>
      <c r="E102" s="506" t="s">
        <v>48</v>
      </c>
      <c r="F102" s="505">
        <v>8</v>
      </c>
      <c r="G102" s="506">
        <v>24</v>
      </c>
      <c r="H102" s="506">
        <v>1</v>
      </c>
      <c r="I102" s="506">
        <v>1</v>
      </c>
      <c r="J102" s="506">
        <f t="shared" si="272"/>
        <v>2</v>
      </c>
      <c r="K102" s="507">
        <v>20</v>
      </c>
      <c r="L102" s="508">
        <f t="shared" si="273"/>
        <v>20</v>
      </c>
      <c r="M102" s="509">
        <v>8</v>
      </c>
      <c r="N102" s="710">
        <f t="shared" si="274"/>
        <v>8</v>
      </c>
      <c r="O102" s="509"/>
      <c r="P102" s="510">
        <f t="shared" si="275"/>
        <v>0</v>
      </c>
      <c r="Q102" s="509">
        <v>12</v>
      </c>
      <c r="R102" s="510">
        <f t="shared" si="276"/>
        <v>12</v>
      </c>
      <c r="S102" s="509"/>
      <c r="T102" s="510">
        <f t="shared" si="277"/>
        <v>0</v>
      </c>
      <c r="U102" s="509"/>
      <c r="V102" s="510">
        <f t="shared" si="278"/>
        <v>0</v>
      </c>
      <c r="W102" s="511">
        <f t="shared" si="279"/>
        <v>0</v>
      </c>
      <c r="X102" s="511">
        <f t="shared" si="280"/>
        <v>1</v>
      </c>
      <c r="Y102" s="509"/>
      <c r="Z102" s="510"/>
      <c r="AA102" s="509"/>
      <c r="AB102" s="754">
        <f t="shared" si="281"/>
        <v>0</v>
      </c>
      <c r="AC102" s="509"/>
      <c r="AD102" s="512">
        <f t="shared" si="282"/>
        <v>0</v>
      </c>
      <c r="AE102" s="509"/>
      <c r="AF102" s="510">
        <f t="shared" si="283"/>
        <v>0</v>
      </c>
      <c r="AG102" s="509"/>
      <c r="AH102" s="511">
        <f t="shared" si="284"/>
        <v>0</v>
      </c>
      <c r="AI102" s="509"/>
      <c r="AJ102" s="511">
        <f t="shared" si="285"/>
        <v>0</v>
      </c>
      <c r="AK102" s="509"/>
      <c r="AL102" s="510">
        <f t="shared" si="286"/>
        <v>0</v>
      </c>
      <c r="AM102" s="509"/>
      <c r="AN102" s="510">
        <f t="shared" si="287"/>
        <v>0</v>
      </c>
      <c r="AO102" s="509"/>
      <c r="AP102" s="754">
        <f t="shared" si="288"/>
        <v>0</v>
      </c>
      <c r="AQ102" s="509">
        <v>1</v>
      </c>
      <c r="AR102" s="511">
        <f t="shared" si="289"/>
        <v>6</v>
      </c>
      <c r="AS102" s="514"/>
      <c r="AT102" s="511">
        <f t="shared" si="290"/>
        <v>0</v>
      </c>
      <c r="AU102" s="509"/>
      <c r="AV102" s="510">
        <f t="shared" si="291"/>
        <v>0</v>
      </c>
      <c r="AW102" s="509"/>
      <c r="AX102" s="511">
        <f t="shared" si="292"/>
        <v>0</v>
      </c>
      <c r="AY102" s="509"/>
      <c r="AZ102" s="511">
        <f t="shared" si="293"/>
        <v>0</v>
      </c>
      <c r="BA102" s="509"/>
      <c r="BB102" s="511">
        <f t="shared" si="294"/>
        <v>0</v>
      </c>
      <c r="BC102" s="509"/>
      <c r="BD102" s="515">
        <f t="shared" si="295"/>
        <v>0</v>
      </c>
      <c r="BE102" s="511">
        <f t="shared" si="296"/>
        <v>27</v>
      </c>
      <c r="BF102" s="511">
        <f t="shared" si="297"/>
        <v>26</v>
      </c>
      <c r="BM102" s="351"/>
      <c r="BN102" s="351"/>
      <c r="BS102" s="350"/>
    </row>
    <row r="103" spans="1:71" s="353" customFormat="1" ht="12.75" customHeight="1" outlineLevel="1" x14ac:dyDescent="0.2">
      <c r="A103" s="507" t="s">
        <v>563</v>
      </c>
      <c r="B103" s="505" t="s">
        <v>182</v>
      </c>
      <c r="C103" s="505" t="s">
        <v>24</v>
      </c>
      <c r="D103" s="505" t="s">
        <v>307</v>
      </c>
      <c r="E103" s="506" t="s">
        <v>433</v>
      </c>
      <c r="F103" s="505">
        <v>8</v>
      </c>
      <c r="G103" s="506">
        <v>141</v>
      </c>
      <c r="H103" s="506">
        <v>2</v>
      </c>
      <c r="I103" s="506">
        <v>6</v>
      </c>
      <c r="J103" s="506">
        <f>SUM(I103)*2</f>
        <v>12</v>
      </c>
      <c r="K103" s="507">
        <v>20</v>
      </c>
      <c r="L103" s="508">
        <f>SUM(M103+O103+Q103+S103+U103)</f>
        <v>20</v>
      </c>
      <c r="M103" s="509">
        <v>8</v>
      </c>
      <c r="N103" s="710">
        <f>SUM(M103)*H103</f>
        <v>16</v>
      </c>
      <c r="O103" s="509"/>
      <c r="P103" s="510">
        <f>O103*I103</f>
        <v>0</v>
      </c>
      <c r="Q103" s="509">
        <v>12</v>
      </c>
      <c r="R103" s="510">
        <f>SUM(Q103)*I103</f>
        <v>72</v>
      </c>
      <c r="S103" s="509"/>
      <c r="T103" s="510">
        <f>SUM(S103)*J103</f>
        <v>0</v>
      </c>
      <c r="U103" s="509"/>
      <c r="V103" s="510">
        <f>SUM(U103)*I103*5</f>
        <v>0</v>
      </c>
      <c r="W103" s="511">
        <f t="shared" si="279"/>
        <v>0</v>
      </c>
      <c r="X103" s="511">
        <f t="shared" si="280"/>
        <v>6</v>
      </c>
      <c r="Y103" s="509"/>
      <c r="Z103" s="510"/>
      <c r="AA103" s="509"/>
      <c r="AB103" s="754">
        <f>SUM(AA103)*3*G103/5</f>
        <v>0</v>
      </c>
      <c r="AC103" s="509"/>
      <c r="AD103" s="512">
        <f>SUM(AC103*G103*(30+4))</f>
        <v>0</v>
      </c>
      <c r="AE103" s="509"/>
      <c r="AF103" s="510">
        <f>SUM(AE103*G103*3)</f>
        <v>0</v>
      </c>
      <c r="AG103" s="509"/>
      <c r="AH103" s="511">
        <f>SUM(AG103*G103/3)</f>
        <v>0</v>
      </c>
      <c r="AI103" s="509"/>
      <c r="AJ103" s="511">
        <f>SUM(AI103*G103*2/3)</f>
        <v>0</v>
      </c>
      <c r="AK103" s="509"/>
      <c r="AL103" s="510">
        <f>SUM(AK103*G103*2)</f>
        <v>0</v>
      </c>
      <c r="AM103" s="509"/>
      <c r="AN103" s="510">
        <f t="shared" si="287"/>
        <v>0</v>
      </c>
      <c r="AO103" s="509"/>
      <c r="AP103" s="754">
        <f>SUM(AO103*G103*2)</f>
        <v>0</v>
      </c>
      <c r="AQ103" s="509">
        <v>1</v>
      </c>
      <c r="AR103" s="511">
        <f t="shared" si="289"/>
        <v>36</v>
      </c>
      <c r="AS103" s="514"/>
      <c r="AT103" s="511">
        <f t="shared" si="290"/>
        <v>0</v>
      </c>
      <c r="AU103" s="509"/>
      <c r="AV103" s="510">
        <f>SUM(I103*AU103*6)</f>
        <v>0</v>
      </c>
      <c r="AW103" s="509"/>
      <c r="AX103" s="511">
        <f t="shared" si="292"/>
        <v>0</v>
      </c>
      <c r="AY103" s="509"/>
      <c r="AZ103" s="511">
        <f>SUM(AY103*J103*5*6)</f>
        <v>0</v>
      </c>
      <c r="BA103" s="509"/>
      <c r="BB103" s="511">
        <f>SUM(BA103*J103*4*6)</f>
        <v>0</v>
      </c>
      <c r="BC103" s="509"/>
      <c r="BD103" s="515">
        <f>SUM(BC103*50)</f>
        <v>0</v>
      </c>
      <c r="BE103" s="511">
        <f t="shared" si="296"/>
        <v>130</v>
      </c>
      <c r="BF103" s="511">
        <f t="shared" si="297"/>
        <v>124</v>
      </c>
      <c r="BM103" s="351"/>
      <c r="BN103" s="351"/>
      <c r="BS103" s="350"/>
    </row>
    <row r="104" spans="1:71" s="375" customFormat="1" ht="12.75" customHeight="1" outlineLevel="1" x14ac:dyDescent="0.2">
      <c r="A104" s="507" t="s">
        <v>563</v>
      </c>
      <c r="B104" s="505" t="s">
        <v>183</v>
      </c>
      <c r="C104" s="506" t="s">
        <v>24</v>
      </c>
      <c r="D104" s="506" t="s">
        <v>323</v>
      </c>
      <c r="E104" s="506" t="s">
        <v>383</v>
      </c>
      <c r="F104" s="505">
        <v>8</v>
      </c>
      <c r="G104" s="506">
        <v>166</v>
      </c>
      <c r="H104" s="506">
        <v>2</v>
      </c>
      <c r="I104" s="506">
        <v>7</v>
      </c>
      <c r="J104" s="506">
        <f>SUM(I104)*2</f>
        <v>14</v>
      </c>
      <c r="K104" s="507">
        <v>20</v>
      </c>
      <c r="L104" s="508">
        <f>SUM(M104+O104+Q104+S104+U104)</f>
        <v>20</v>
      </c>
      <c r="M104" s="509">
        <v>8</v>
      </c>
      <c r="N104" s="710">
        <f>SUM(M104)*H104</f>
        <v>16</v>
      </c>
      <c r="O104" s="509"/>
      <c r="P104" s="510">
        <f>O104*I104</f>
        <v>0</v>
      </c>
      <c r="Q104" s="509">
        <v>12</v>
      </c>
      <c r="R104" s="510">
        <f>SUM(Q104)*I104</f>
        <v>84</v>
      </c>
      <c r="S104" s="509"/>
      <c r="T104" s="510">
        <f>SUM(S104)*J104</f>
        <v>0</v>
      </c>
      <c r="U104" s="509"/>
      <c r="V104" s="510">
        <f t="shared" ref="V104" si="298">SUM(U104)*I104*2</f>
        <v>0</v>
      </c>
      <c r="W104" s="511">
        <f t="shared" si="279"/>
        <v>0</v>
      </c>
      <c r="X104" s="511">
        <f t="shared" ref="X104:X105" si="299">K104*I104*0.05</f>
        <v>7</v>
      </c>
      <c r="Y104" s="509"/>
      <c r="Z104" s="510"/>
      <c r="AA104" s="509"/>
      <c r="AB104" s="754">
        <f>SUM(AA104)*3*G104/5</f>
        <v>0</v>
      </c>
      <c r="AC104" s="509"/>
      <c r="AD104" s="512">
        <f>SUM(AC104*G104*(30+4))</f>
        <v>0</v>
      </c>
      <c r="AE104" s="509"/>
      <c r="AF104" s="510">
        <f>SUM(AE104*G104*3)</f>
        <v>0</v>
      </c>
      <c r="AG104" s="509"/>
      <c r="AH104" s="511">
        <f>SUM(AG104*G104/3)</f>
        <v>0</v>
      </c>
      <c r="AI104" s="509"/>
      <c r="AJ104" s="511">
        <f>SUM(AI104*G104*2/3)</f>
        <v>0</v>
      </c>
      <c r="AK104" s="509"/>
      <c r="AL104" s="510">
        <f t="shared" ref="AL104:AL106" si="300">SUM(AK104*G104*1)</f>
        <v>0</v>
      </c>
      <c r="AM104" s="509"/>
      <c r="AN104" s="510">
        <f t="shared" si="287"/>
        <v>0</v>
      </c>
      <c r="AO104" s="509"/>
      <c r="AP104" s="754">
        <f>SUM(AO104*G104*2)</f>
        <v>0</v>
      </c>
      <c r="AQ104" s="509">
        <v>1</v>
      </c>
      <c r="AR104" s="511">
        <f t="shared" si="289"/>
        <v>42</v>
      </c>
      <c r="AS104" s="514"/>
      <c r="AT104" s="511">
        <f t="shared" si="290"/>
        <v>0</v>
      </c>
      <c r="AU104" s="509"/>
      <c r="AV104" s="510">
        <f>SUM(I104*AU104*6)</f>
        <v>0</v>
      </c>
      <c r="AW104" s="509"/>
      <c r="AX104" s="511">
        <f>SUM(I104*AW104*8)</f>
        <v>0</v>
      </c>
      <c r="AY104" s="509"/>
      <c r="AZ104" s="511">
        <f>SUM(AY104*J104*5*6)</f>
        <v>0</v>
      </c>
      <c r="BA104" s="509"/>
      <c r="BB104" s="511">
        <f>SUM(BA104*J104*4*6)</f>
        <v>0</v>
      </c>
      <c r="BC104" s="509"/>
      <c r="BD104" s="515">
        <f>SUM(BC104*50)</f>
        <v>0</v>
      </c>
      <c r="BE104" s="511">
        <f t="shared" si="296"/>
        <v>149</v>
      </c>
      <c r="BF104" s="511">
        <f t="shared" si="297"/>
        <v>142</v>
      </c>
      <c r="BM104" s="380"/>
      <c r="BN104" s="380"/>
      <c r="BS104" s="378"/>
    </row>
    <row r="105" spans="1:71" s="353" customFormat="1" ht="12.75" customHeight="1" outlineLevel="1" x14ac:dyDescent="0.2">
      <c r="A105" s="507" t="s">
        <v>563</v>
      </c>
      <c r="B105" s="505" t="s">
        <v>183</v>
      </c>
      <c r="C105" s="505" t="s">
        <v>24</v>
      </c>
      <c r="D105" s="506" t="s">
        <v>323</v>
      </c>
      <c r="E105" s="506" t="s">
        <v>260</v>
      </c>
      <c r="F105" s="505">
        <v>8</v>
      </c>
      <c r="G105" s="506">
        <v>25</v>
      </c>
      <c r="H105" s="506">
        <v>1</v>
      </c>
      <c r="I105" s="506">
        <v>1</v>
      </c>
      <c r="J105" s="506">
        <f t="shared" ref="J105" si="301">SUM(I105)*2</f>
        <v>2</v>
      </c>
      <c r="K105" s="527">
        <v>20</v>
      </c>
      <c r="L105" s="508">
        <f t="shared" ref="L105:L107" si="302">SUM(M105+O105+Q105+S105+U105)</f>
        <v>20</v>
      </c>
      <c r="M105" s="509">
        <v>8</v>
      </c>
      <c r="N105" s="710">
        <f t="shared" ref="N105:N107" si="303">SUM(M105)*H105</f>
        <v>8</v>
      </c>
      <c r="O105" s="509"/>
      <c r="P105" s="510">
        <f t="shared" ref="P105:P107" si="304">O105*I105</f>
        <v>0</v>
      </c>
      <c r="Q105" s="509">
        <v>12</v>
      </c>
      <c r="R105" s="510">
        <f t="shared" ref="R105:R107" si="305">SUM(Q105)*I105</f>
        <v>12</v>
      </c>
      <c r="S105" s="509"/>
      <c r="T105" s="510">
        <f t="shared" ref="T105:T107" si="306">SUM(S105)*J105</f>
        <v>0</v>
      </c>
      <c r="U105" s="509"/>
      <c r="V105" s="510">
        <f>SUM(U105)*I105*5</f>
        <v>0</v>
      </c>
      <c r="W105" s="511">
        <f t="shared" si="279"/>
        <v>0</v>
      </c>
      <c r="X105" s="511">
        <f t="shared" si="299"/>
        <v>1</v>
      </c>
      <c r="Y105" s="509"/>
      <c r="Z105" s="510"/>
      <c r="AA105" s="509"/>
      <c r="AB105" s="754">
        <f t="shared" ref="AB105:AB107" si="307">SUM(AA105)*3*G105/5</f>
        <v>0</v>
      </c>
      <c r="AC105" s="509"/>
      <c r="AD105" s="512">
        <f t="shared" ref="AD105:AD107" si="308">SUM(AC105*G105*(30+4))</f>
        <v>0</v>
      </c>
      <c r="AE105" s="509"/>
      <c r="AF105" s="510">
        <f t="shared" ref="AF105:AF107" si="309">SUM(AE105*G105*3)</f>
        <v>0</v>
      </c>
      <c r="AG105" s="509"/>
      <c r="AH105" s="511">
        <f t="shared" ref="AH105:AH107" si="310">SUM(AG105*G105/3)</f>
        <v>0</v>
      </c>
      <c r="AI105" s="509"/>
      <c r="AJ105" s="511">
        <f t="shared" ref="AJ105:AJ107" si="311">SUM(AI105*G105*2/3)</f>
        <v>0</v>
      </c>
      <c r="AK105" s="509"/>
      <c r="AL105" s="510">
        <f t="shared" si="300"/>
        <v>0</v>
      </c>
      <c r="AM105" s="509"/>
      <c r="AN105" s="510">
        <f t="shared" ref="AN105" si="312">SUM(AM105*I105*2)</f>
        <v>0</v>
      </c>
      <c r="AO105" s="509"/>
      <c r="AP105" s="754">
        <f t="shared" ref="AP105:AP107" si="313">SUM(AO105*G105*2)</f>
        <v>0</v>
      </c>
      <c r="AQ105" s="509">
        <v>1</v>
      </c>
      <c r="AR105" s="511">
        <f>AQ105*I105*6</f>
        <v>6</v>
      </c>
      <c r="AS105" s="514"/>
      <c r="AT105" s="511">
        <f t="shared" si="290"/>
        <v>0</v>
      </c>
      <c r="AU105" s="509"/>
      <c r="AV105" s="510">
        <f t="shared" ref="AV105:AV107" si="314">SUM(I105*AU105*6)</f>
        <v>0</v>
      </c>
      <c r="AW105" s="509"/>
      <c r="AX105" s="511">
        <f>SUM(I105*AW105*8)</f>
        <v>0</v>
      </c>
      <c r="AY105" s="509"/>
      <c r="AZ105" s="511">
        <f t="shared" ref="AZ105:AZ107" si="315">SUM(AY105*J105*5*6)</f>
        <v>0</v>
      </c>
      <c r="BA105" s="509"/>
      <c r="BB105" s="511">
        <f t="shared" ref="BB105:BB107" si="316">SUM(BA105*J105*4*6)</f>
        <v>0</v>
      </c>
      <c r="BC105" s="509"/>
      <c r="BD105" s="515">
        <f t="shared" ref="BD105:BD107" si="317">SUM(BC105*50)</f>
        <v>0</v>
      </c>
      <c r="BE105" s="511">
        <f t="shared" si="296"/>
        <v>27</v>
      </c>
      <c r="BF105" s="511">
        <f t="shared" si="297"/>
        <v>26</v>
      </c>
      <c r="BM105" s="351"/>
      <c r="BN105" s="351"/>
      <c r="BS105" s="350"/>
    </row>
    <row r="106" spans="1:71" s="353" customFormat="1" ht="12.75" customHeight="1" outlineLevel="1" x14ac:dyDescent="0.2">
      <c r="A106" s="507" t="s">
        <v>563</v>
      </c>
      <c r="B106" s="532" t="s">
        <v>183</v>
      </c>
      <c r="C106" s="505" t="s">
        <v>24</v>
      </c>
      <c r="D106" s="505" t="s">
        <v>87</v>
      </c>
      <c r="E106" s="532" t="s">
        <v>447</v>
      </c>
      <c r="F106" s="505">
        <v>8</v>
      </c>
      <c r="G106" s="506">
        <v>7</v>
      </c>
      <c r="H106" s="506">
        <v>1</v>
      </c>
      <c r="I106" s="506">
        <v>1</v>
      </c>
      <c r="J106" s="506">
        <v>1</v>
      </c>
      <c r="K106" s="527">
        <v>20</v>
      </c>
      <c r="L106" s="508">
        <f t="shared" si="302"/>
        <v>20</v>
      </c>
      <c r="M106" s="509">
        <v>8</v>
      </c>
      <c r="N106" s="710">
        <f t="shared" si="303"/>
        <v>8</v>
      </c>
      <c r="O106" s="509"/>
      <c r="P106" s="510">
        <f t="shared" si="304"/>
        <v>0</v>
      </c>
      <c r="Q106" s="509">
        <v>12</v>
      </c>
      <c r="R106" s="510">
        <f t="shared" si="305"/>
        <v>12</v>
      </c>
      <c r="S106" s="509"/>
      <c r="T106" s="510">
        <f t="shared" si="306"/>
        <v>0</v>
      </c>
      <c r="U106" s="509"/>
      <c r="V106" s="510">
        <f>SUM(U106)*I106*5</f>
        <v>0</v>
      </c>
      <c r="W106" s="511">
        <f t="shared" si="279"/>
        <v>0</v>
      </c>
      <c r="X106" s="511">
        <f t="shared" ref="X106:X107" si="318">SUM(K106*5/100*I106)</f>
        <v>1</v>
      </c>
      <c r="Y106" s="509"/>
      <c r="Z106" s="510"/>
      <c r="AA106" s="509"/>
      <c r="AB106" s="754">
        <f t="shared" si="307"/>
        <v>0</v>
      </c>
      <c r="AC106" s="509"/>
      <c r="AD106" s="512">
        <f t="shared" si="308"/>
        <v>0</v>
      </c>
      <c r="AE106" s="509"/>
      <c r="AF106" s="510">
        <f t="shared" si="309"/>
        <v>0</v>
      </c>
      <c r="AG106" s="509"/>
      <c r="AH106" s="511">
        <f t="shared" si="310"/>
        <v>0</v>
      </c>
      <c r="AI106" s="509"/>
      <c r="AJ106" s="511">
        <f t="shared" si="311"/>
        <v>0</v>
      </c>
      <c r="AK106" s="509"/>
      <c r="AL106" s="510">
        <f t="shared" si="300"/>
        <v>0</v>
      </c>
      <c r="AM106" s="509"/>
      <c r="AN106" s="510">
        <f t="shared" ref="AN106" si="319">SUM(AM106*I106*2)</f>
        <v>0</v>
      </c>
      <c r="AO106" s="509"/>
      <c r="AP106" s="754">
        <f t="shared" si="313"/>
        <v>0</v>
      </c>
      <c r="AQ106" s="509">
        <v>1</v>
      </c>
      <c r="AR106" s="511">
        <f>AQ106*G106/3</f>
        <v>2.3333333333333335</v>
      </c>
      <c r="AS106" s="514"/>
      <c r="AT106" s="511">
        <f t="shared" si="290"/>
        <v>0</v>
      </c>
      <c r="AU106" s="509"/>
      <c r="AV106" s="510">
        <f t="shared" si="314"/>
        <v>0</v>
      </c>
      <c r="AW106" s="509"/>
      <c r="AX106" s="511">
        <f>G106/3*AW106</f>
        <v>0</v>
      </c>
      <c r="AY106" s="509"/>
      <c r="AZ106" s="511">
        <f t="shared" si="315"/>
        <v>0</v>
      </c>
      <c r="BA106" s="509"/>
      <c r="BB106" s="511">
        <f t="shared" si="316"/>
        <v>0</v>
      </c>
      <c r="BC106" s="509"/>
      <c r="BD106" s="515">
        <f t="shared" si="317"/>
        <v>0</v>
      </c>
      <c r="BE106" s="511">
        <f t="shared" si="296"/>
        <v>23.333333333333332</v>
      </c>
      <c r="BF106" s="511">
        <f t="shared" si="297"/>
        <v>22.333333333333336</v>
      </c>
      <c r="BM106" s="351"/>
      <c r="BN106" s="351"/>
      <c r="BS106" s="350"/>
    </row>
    <row r="107" spans="1:71" s="353" customFormat="1" ht="12.75" customHeight="1" outlineLevel="1" x14ac:dyDescent="0.2">
      <c r="A107" s="507" t="s">
        <v>563</v>
      </c>
      <c r="B107" s="532" t="s">
        <v>183</v>
      </c>
      <c r="C107" s="528" t="s">
        <v>24</v>
      </c>
      <c r="D107" s="532" t="s">
        <v>356</v>
      </c>
      <c r="E107" s="532" t="s">
        <v>448</v>
      </c>
      <c r="F107" s="528">
        <v>8</v>
      </c>
      <c r="G107" s="528">
        <v>5</v>
      </c>
      <c r="H107" s="528">
        <v>1</v>
      </c>
      <c r="I107" s="528">
        <v>1</v>
      </c>
      <c r="J107" s="528">
        <v>1</v>
      </c>
      <c r="K107" s="527">
        <v>20</v>
      </c>
      <c r="L107" s="508">
        <f t="shared" si="302"/>
        <v>20</v>
      </c>
      <c r="M107" s="509">
        <v>8</v>
      </c>
      <c r="N107" s="710">
        <f t="shared" si="303"/>
        <v>8</v>
      </c>
      <c r="O107" s="509"/>
      <c r="P107" s="510">
        <f t="shared" si="304"/>
        <v>0</v>
      </c>
      <c r="Q107" s="509">
        <v>12</v>
      </c>
      <c r="R107" s="510">
        <f t="shared" si="305"/>
        <v>12</v>
      </c>
      <c r="S107" s="509"/>
      <c r="T107" s="510">
        <f t="shared" si="306"/>
        <v>0</v>
      </c>
      <c r="U107" s="509"/>
      <c r="V107" s="510">
        <f>SUM(U107)*I107*5</f>
        <v>0</v>
      </c>
      <c r="W107" s="511">
        <f t="shared" si="279"/>
        <v>0</v>
      </c>
      <c r="X107" s="511">
        <f t="shared" si="318"/>
        <v>1</v>
      </c>
      <c r="Y107" s="509"/>
      <c r="Z107" s="510"/>
      <c r="AA107" s="509"/>
      <c r="AB107" s="754">
        <f t="shared" si="307"/>
        <v>0</v>
      </c>
      <c r="AC107" s="509"/>
      <c r="AD107" s="512">
        <f t="shared" si="308"/>
        <v>0</v>
      </c>
      <c r="AE107" s="509"/>
      <c r="AF107" s="510">
        <f t="shared" si="309"/>
        <v>0</v>
      </c>
      <c r="AG107" s="509"/>
      <c r="AH107" s="511">
        <f t="shared" si="310"/>
        <v>0</v>
      </c>
      <c r="AI107" s="509"/>
      <c r="AJ107" s="511">
        <f t="shared" si="311"/>
        <v>0</v>
      </c>
      <c r="AK107" s="509"/>
      <c r="AL107" s="510">
        <f t="shared" ref="AL107" si="320">SUM(AK107*G107*1)</f>
        <v>0</v>
      </c>
      <c r="AM107" s="509"/>
      <c r="AN107" s="510">
        <f t="shared" ref="AN107" si="321">SUM(AM107*I107*2)</f>
        <v>0</v>
      </c>
      <c r="AO107" s="509"/>
      <c r="AP107" s="754">
        <f t="shared" si="313"/>
        <v>0</v>
      </c>
      <c r="AQ107" s="509">
        <v>1</v>
      </c>
      <c r="AR107" s="511">
        <f>AQ107*G107/3</f>
        <v>1.6666666666666667</v>
      </c>
      <c r="AS107" s="514"/>
      <c r="AT107" s="511">
        <f t="shared" si="290"/>
        <v>0</v>
      </c>
      <c r="AU107" s="509"/>
      <c r="AV107" s="510">
        <f t="shared" si="314"/>
        <v>0</v>
      </c>
      <c r="AW107" s="509"/>
      <c r="AX107" s="511">
        <f>G107/3*AW107</f>
        <v>0</v>
      </c>
      <c r="AY107" s="509"/>
      <c r="AZ107" s="511">
        <f t="shared" si="315"/>
        <v>0</v>
      </c>
      <c r="BA107" s="509"/>
      <c r="BB107" s="511">
        <f t="shared" si="316"/>
        <v>0</v>
      </c>
      <c r="BC107" s="509"/>
      <c r="BD107" s="515">
        <f t="shared" si="317"/>
        <v>0</v>
      </c>
      <c r="BE107" s="511">
        <f t="shared" si="296"/>
        <v>22.666666666666668</v>
      </c>
      <c r="BF107" s="511">
        <f t="shared" si="297"/>
        <v>21.666666666666664</v>
      </c>
      <c r="BM107" s="351"/>
      <c r="BN107" s="351"/>
      <c r="BS107" s="350"/>
    </row>
    <row r="108" spans="1:71" s="477" customFormat="1" ht="12.75" customHeight="1" outlineLevel="1" x14ac:dyDescent="0.2">
      <c r="A108" s="507" t="s">
        <v>152</v>
      </c>
      <c r="B108" s="506" t="s">
        <v>182</v>
      </c>
      <c r="C108" s="505" t="s">
        <v>51</v>
      </c>
      <c r="D108" s="506" t="s">
        <v>233</v>
      </c>
      <c r="E108" s="506" t="s">
        <v>388</v>
      </c>
      <c r="F108" s="505">
        <v>10</v>
      </c>
      <c r="G108" s="506">
        <v>127</v>
      </c>
      <c r="H108" s="506">
        <v>1</v>
      </c>
      <c r="I108" s="506">
        <v>5</v>
      </c>
      <c r="J108" s="506">
        <f t="shared" ref="J108:J109" si="322">SUM(I108)*2</f>
        <v>10</v>
      </c>
      <c r="K108" s="507">
        <v>6</v>
      </c>
      <c r="L108" s="508">
        <f t="shared" si="273"/>
        <v>6</v>
      </c>
      <c r="M108" s="509">
        <v>2</v>
      </c>
      <c r="N108" s="710">
        <f t="shared" si="274"/>
        <v>2</v>
      </c>
      <c r="O108" s="509">
        <v>4</v>
      </c>
      <c r="P108" s="510">
        <f t="shared" si="275"/>
        <v>20</v>
      </c>
      <c r="Q108" s="509"/>
      <c r="R108" s="510">
        <f t="shared" si="276"/>
        <v>0</v>
      </c>
      <c r="S108" s="509"/>
      <c r="T108" s="510">
        <f t="shared" si="277"/>
        <v>0</v>
      </c>
      <c r="U108" s="509"/>
      <c r="V108" s="510">
        <f t="shared" si="278"/>
        <v>0</v>
      </c>
      <c r="W108" s="511">
        <f t="shared" si="279"/>
        <v>0</v>
      </c>
      <c r="X108" s="511">
        <f>SUM(K108*15/100*I108)</f>
        <v>4.5</v>
      </c>
      <c r="Y108" s="509"/>
      <c r="Z108" s="510"/>
      <c r="AA108" s="509"/>
      <c r="AB108" s="754">
        <f>SUM(AA108)*3*G108/5</f>
        <v>0</v>
      </c>
      <c r="AC108" s="509"/>
      <c r="AD108" s="512">
        <f>SUM(AC108*G108*(30+4))</f>
        <v>0</v>
      </c>
      <c r="AE108" s="509"/>
      <c r="AF108" s="510">
        <f>SUM(AE108*G108*3)</f>
        <v>0</v>
      </c>
      <c r="AG108" s="509"/>
      <c r="AH108" s="511">
        <f>SUM(AG108*G108/3)</f>
        <v>0</v>
      </c>
      <c r="AI108" s="509"/>
      <c r="AJ108" s="511">
        <f>SUM(AI108*G108*2/3)</f>
        <v>0</v>
      </c>
      <c r="AK108" s="509"/>
      <c r="AL108" s="510">
        <f t="shared" ref="AL108:AL112" si="323">SUM(AK108*G108*1)</f>
        <v>0</v>
      </c>
      <c r="AM108" s="509"/>
      <c r="AN108" s="510">
        <f>SUM(AM108*I108)</f>
        <v>0</v>
      </c>
      <c r="AO108" s="509"/>
      <c r="AP108" s="754">
        <f>SUM(AO108*G108*2)</f>
        <v>0</v>
      </c>
      <c r="AQ108" s="509">
        <v>1</v>
      </c>
      <c r="AR108" s="511">
        <f t="shared" ref="AR108" si="324">AQ108*I108*6</f>
        <v>30</v>
      </c>
      <c r="AS108" s="514"/>
      <c r="AT108" s="511">
        <f t="shared" si="290"/>
        <v>0</v>
      </c>
      <c r="AU108" s="509"/>
      <c r="AV108" s="510">
        <f>SUM(I108*AU108*6)</f>
        <v>0</v>
      </c>
      <c r="AW108" s="509"/>
      <c r="AX108" s="511">
        <f>SUM(AW108*G108/3)</f>
        <v>0</v>
      </c>
      <c r="AY108" s="509"/>
      <c r="AZ108" s="511">
        <f>SUM(AY108*J108*5*6)</f>
        <v>0</v>
      </c>
      <c r="BA108" s="509"/>
      <c r="BB108" s="511">
        <f>SUM(BA108*J108*4*6)</f>
        <v>0</v>
      </c>
      <c r="BC108" s="509"/>
      <c r="BD108" s="515">
        <f>SUM(BC108*50)</f>
        <v>0</v>
      </c>
      <c r="BE108" s="511">
        <f t="shared" si="296"/>
        <v>56.5</v>
      </c>
      <c r="BF108" s="511">
        <f t="shared" si="297"/>
        <v>52</v>
      </c>
      <c r="BM108" s="486"/>
      <c r="BN108" s="486"/>
      <c r="BS108" s="482"/>
    </row>
    <row r="109" spans="1:71" s="487" customFormat="1" ht="12.75" customHeight="1" outlineLevel="1" x14ac:dyDescent="0.2">
      <c r="A109" s="507" t="s">
        <v>563</v>
      </c>
      <c r="B109" s="506" t="s">
        <v>183</v>
      </c>
      <c r="C109" s="505" t="s">
        <v>51</v>
      </c>
      <c r="D109" s="506" t="s">
        <v>233</v>
      </c>
      <c r="E109" s="506" t="s">
        <v>144</v>
      </c>
      <c r="F109" s="506" t="s">
        <v>100</v>
      </c>
      <c r="G109" s="506">
        <v>39</v>
      </c>
      <c r="H109" s="506">
        <v>1</v>
      </c>
      <c r="I109" s="506">
        <v>2</v>
      </c>
      <c r="J109" s="506">
        <f t="shared" si="322"/>
        <v>4</v>
      </c>
      <c r="K109" s="507">
        <v>4</v>
      </c>
      <c r="L109" s="508">
        <f t="shared" si="273"/>
        <v>4</v>
      </c>
      <c r="M109" s="509">
        <v>4</v>
      </c>
      <c r="N109" s="710">
        <f t="shared" si="274"/>
        <v>4</v>
      </c>
      <c r="O109" s="509"/>
      <c r="P109" s="510">
        <f t="shared" si="275"/>
        <v>0</v>
      </c>
      <c r="Q109" s="509"/>
      <c r="R109" s="510">
        <f t="shared" si="276"/>
        <v>0</v>
      </c>
      <c r="S109" s="509"/>
      <c r="T109" s="510">
        <f t="shared" si="277"/>
        <v>0</v>
      </c>
      <c r="U109" s="509"/>
      <c r="V109" s="510">
        <f t="shared" si="278"/>
        <v>0</v>
      </c>
      <c r="W109" s="511">
        <f t="shared" si="279"/>
        <v>0</v>
      </c>
      <c r="X109" s="511">
        <f>SUM(K109*15/100*I109)</f>
        <v>1.2</v>
      </c>
      <c r="Y109" s="509"/>
      <c r="Z109" s="510"/>
      <c r="AA109" s="509"/>
      <c r="AB109" s="754">
        <f t="shared" si="281"/>
        <v>0</v>
      </c>
      <c r="AC109" s="509"/>
      <c r="AD109" s="512">
        <f t="shared" si="282"/>
        <v>0</v>
      </c>
      <c r="AE109" s="509"/>
      <c r="AF109" s="510">
        <f t="shared" si="283"/>
        <v>0</v>
      </c>
      <c r="AG109" s="509"/>
      <c r="AH109" s="511">
        <f t="shared" si="284"/>
        <v>0</v>
      </c>
      <c r="AI109" s="509"/>
      <c r="AJ109" s="511">
        <f t="shared" si="285"/>
        <v>0</v>
      </c>
      <c r="AK109" s="509"/>
      <c r="AL109" s="510">
        <f t="shared" si="323"/>
        <v>0</v>
      </c>
      <c r="AM109" s="509"/>
      <c r="AN109" s="510">
        <f>SUM(AM109*I109)</f>
        <v>0</v>
      </c>
      <c r="AO109" s="509"/>
      <c r="AP109" s="754">
        <f t="shared" si="288"/>
        <v>0</v>
      </c>
      <c r="AQ109" s="509"/>
      <c r="AR109" s="511">
        <f>SUM(I109*AQ109*6)</f>
        <v>0</v>
      </c>
      <c r="AS109" s="514"/>
      <c r="AT109" s="511">
        <f t="shared" si="290"/>
        <v>0</v>
      </c>
      <c r="AU109" s="509"/>
      <c r="AV109" s="510">
        <f t="shared" si="291"/>
        <v>0</v>
      </c>
      <c r="AW109" s="509"/>
      <c r="AX109" s="511">
        <f>SUM(AW109*G109/3)</f>
        <v>0</v>
      </c>
      <c r="AY109" s="509"/>
      <c r="AZ109" s="511">
        <f t="shared" si="293"/>
        <v>0</v>
      </c>
      <c r="BA109" s="509"/>
      <c r="BB109" s="511">
        <f t="shared" si="294"/>
        <v>0</v>
      </c>
      <c r="BC109" s="509"/>
      <c r="BD109" s="515">
        <f t="shared" si="295"/>
        <v>0</v>
      </c>
      <c r="BE109" s="511">
        <f t="shared" si="296"/>
        <v>5.2</v>
      </c>
      <c r="BF109" s="511">
        <f t="shared" si="297"/>
        <v>4</v>
      </c>
      <c r="BM109" s="493"/>
      <c r="BN109" s="493"/>
      <c r="BS109" s="492"/>
    </row>
    <row r="110" spans="1:71" s="159" customFormat="1" ht="12.75" customHeight="1" outlineLevel="1" x14ac:dyDescent="0.2">
      <c r="A110" s="507" t="s">
        <v>152</v>
      </c>
      <c r="B110" s="532" t="s">
        <v>182</v>
      </c>
      <c r="C110" s="528" t="s">
        <v>51</v>
      </c>
      <c r="D110" s="506" t="s">
        <v>233</v>
      </c>
      <c r="E110" s="506" t="s">
        <v>393</v>
      </c>
      <c r="F110" s="505" t="s">
        <v>98</v>
      </c>
      <c r="G110" s="506">
        <v>156</v>
      </c>
      <c r="H110" s="506">
        <v>1</v>
      </c>
      <c r="I110" s="506">
        <v>7</v>
      </c>
      <c r="J110" s="506">
        <f>SUM(I110)*2</f>
        <v>14</v>
      </c>
      <c r="K110" s="507">
        <v>2</v>
      </c>
      <c r="L110" s="508">
        <f>SUM(M110+O110+Q110+S110+U110)</f>
        <v>2</v>
      </c>
      <c r="M110" s="509">
        <v>2</v>
      </c>
      <c r="N110" s="710">
        <f>SUM(M110)*H110</f>
        <v>2</v>
      </c>
      <c r="O110" s="509"/>
      <c r="P110" s="510">
        <f>O110*I110</f>
        <v>0</v>
      </c>
      <c r="Q110" s="509"/>
      <c r="R110" s="510">
        <f>SUM(Q110)*I110</f>
        <v>0</v>
      </c>
      <c r="S110" s="509"/>
      <c r="T110" s="510">
        <f>SUM(S110)*J110</f>
        <v>0</v>
      </c>
      <c r="U110" s="509"/>
      <c r="V110" s="510">
        <f>SUM(U110)*I110*5</f>
        <v>0</v>
      </c>
      <c r="W110" s="511">
        <f>SUM(I110*AW110*2+J110*AY110*2)</f>
        <v>0</v>
      </c>
      <c r="X110" s="511">
        <f>SUM(K110*15/100*I110)</f>
        <v>2.1</v>
      </c>
      <c r="Y110" s="509"/>
      <c r="Z110" s="510"/>
      <c r="AA110" s="509"/>
      <c r="AB110" s="754">
        <f>SUM(AA110)*3*G110/5</f>
        <v>0</v>
      </c>
      <c r="AC110" s="509"/>
      <c r="AD110" s="512">
        <f>SUM(AC110*G110*(30+4))</f>
        <v>0</v>
      </c>
      <c r="AE110" s="509"/>
      <c r="AF110" s="510">
        <f>SUM(AE110*G110*3)</f>
        <v>0</v>
      </c>
      <c r="AG110" s="509"/>
      <c r="AH110" s="511">
        <f>SUM(AG110*G110/3)</f>
        <v>0</v>
      </c>
      <c r="AI110" s="509"/>
      <c r="AJ110" s="511">
        <f>SUM(AI110*G110*2/3)</f>
        <v>0</v>
      </c>
      <c r="AK110" s="509"/>
      <c r="AL110" s="510">
        <f t="shared" si="323"/>
        <v>0</v>
      </c>
      <c r="AM110" s="509"/>
      <c r="AN110" s="510">
        <f>SUM(AM110*I110)</f>
        <v>0</v>
      </c>
      <c r="AO110" s="509"/>
      <c r="AP110" s="754">
        <f>SUM(AO110*G110*2)</f>
        <v>0</v>
      </c>
      <c r="AQ110" s="509"/>
      <c r="AR110" s="511">
        <f>SUM(I110*AQ110*6)</f>
        <v>0</v>
      </c>
      <c r="AS110" s="514"/>
      <c r="AT110" s="511">
        <f t="shared" si="290"/>
        <v>0</v>
      </c>
      <c r="AU110" s="509"/>
      <c r="AV110" s="510">
        <f>SUM(I110*AU110*6)</f>
        <v>0</v>
      </c>
      <c r="AW110" s="509"/>
      <c r="AX110" s="511">
        <f>SUM(AW110*G110/3)</f>
        <v>0</v>
      </c>
      <c r="AY110" s="509"/>
      <c r="AZ110" s="511">
        <f>SUM(AY110*J110*5*6)</f>
        <v>0</v>
      </c>
      <c r="BA110" s="509"/>
      <c r="BB110" s="511">
        <f>SUM(BA110*J110*4*6)</f>
        <v>0</v>
      </c>
      <c r="BC110" s="509"/>
      <c r="BD110" s="515">
        <f>SUM(BC110*50)</f>
        <v>0</v>
      </c>
      <c r="BE110" s="511">
        <f t="shared" si="296"/>
        <v>4.0999999999999996</v>
      </c>
      <c r="BF110" s="511">
        <f t="shared" si="297"/>
        <v>2</v>
      </c>
      <c r="BM110" s="167"/>
      <c r="BN110" s="167"/>
      <c r="BS110" s="257"/>
    </row>
    <row r="111" spans="1:71" s="477" customFormat="1" ht="12.75" customHeight="1" outlineLevel="1" x14ac:dyDescent="0.2">
      <c r="A111" s="507" t="s">
        <v>152</v>
      </c>
      <c r="B111" s="506" t="s">
        <v>185</v>
      </c>
      <c r="C111" s="505" t="s">
        <v>101</v>
      </c>
      <c r="D111" s="506" t="s">
        <v>233</v>
      </c>
      <c r="E111" s="506" t="s">
        <v>216</v>
      </c>
      <c r="F111" s="506" t="s">
        <v>98</v>
      </c>
      <c r="G111" s="506">
        <v>83</v>
      </c>
      <c r="H111" s="506">
        <v>1</v>
      </c>
      <c r="I111" s="506">
        <v>3</v>
      </c>
      <c r="J111" s="506">
        <f>SUM(I111)*2</f>
        <v>6</v>
      </c>
      <c r="K111" s="507">
        <v>2</v>
      </c>
      <c r="L111" s="508">
        <f t="shared" si="273"/>
        <v>2</v>
      </c>
      <c r="M111" s="509">
        <v>2</v>
      </c>
      <c r="N111" s="710">
        <f t="shared" si="274"/>
        <v>2</v>
      </c>
      <c r="O111" s="509"/>
      <c r="P111" s="510">
        <f t="shared" si="275"/>
        <v>0</v>
      </c>
      <c r="Q111" s="509"/>
      <c r="R111" s="510">
        <f t="shared" si="276"/>
        <v>0</v>
      </c>
      <c r="S111" s="509"/>
      <c r="T111" s="510">
        <f t="shared" si="277"/>
        <v>0</v>
      </c>
      <c r="U111" s="509"/>
      <c r="V111" s="510">
        <f t="shared" si="278"/>
        <v>0</v>
      </c>
      <c r="W111" s="511">
        <f t="shared" si="279"/>
        <v>0</v>
      </c>
      <c r="X111" s="511">
        <f>SUM(K111*15/100*I111)</f>
        <v>0.89999999999999991</v>
      </c>
      <c r="Y111" s="509"/>
      <c r="Z111" s="510"/>
      <c r="AA111" s="509"/>
      <c r="AB111" s="754">
        <f t="shared" si="281"/>
        <v>0</v>
      </c>
      <c r="AC111" s="509"/>
      <c r="AD111" s="512">
        <f t="shared" si="282"/>
        <v>0</v>
      </c>
      <c r="AE111" s="509"/>
      <c r="AF111" s="510">
        <f t="shared" si="283"/>
        <v>0</v>
      </c>
      <c r="AG111" s="509"/>
      <c r="AH111" s="511">
        <f t="shared" si="284"/>
        <v>0</v>
      </c>
      <c r="AI111" s="509"/>
      <c r="AJ111" s="511">
        <f t="shared" si="285"/>
        <v>0</v>
      </c>
      <c r="AK111" s="509"/>
      <c r="AL111" s="510">
        <f t="shared" si="323"/>
        <v>0</v>
      </c>
      <c r="AM111" s="509"/>
      <c r="AN111" s="510">
        <f>SUM(AM111*I111)</f>
        <v>0</v>
      </c>
      <c r="AO111" s="509"/>
      <c r="AP111" s="754">
        <f t="shared" si="288"/>
        <v>0</v>
      </c>
      <c r="AQ111" s="509"/>
      <c r="AR111" s="511">
        <f>AQ111*I111*6</f>
        <v>0</v>
      </c>
      <c r="AS111" s="514"/>
      <c r="AT111" s="511">
        <f t="shared" si="290"/>
        <v>0</v>
      </c>
      <c r="AU111" s="509"/>
      <c r="AV111" s="510">
        <f t="shared" si="291"/>
        <v>0</v>
      </c>
      <c r="AW111" s="509"/>
      <c r="AX111" s="511">
        <f>SUM(AW111*G111/3)</f>
        <v>0</v>
      </c>
      <c r="AY111" s="509"/>
      <c r="AZ111" s="511">
        <f t="shared" si="293"/>
        <v>0</v>
      </c>
      <c r="BA111" s="509"/>
      <c r="BB111" s="511">
        <f t="shared" si="294"/>
        <v>0</v>
      </c>
      <c r="BC111" s="509"/>
      <c r="BD111" s="515">
        <f t="shared" si="295"/>
        <v>0</v>
      </c>
      <c r="BE111" s="511">
        <f t="shared" si="296"/>
        <v>2.9</v>
      </c>
      <c r="BF111" s="511">
        <f t="shared" si="297"/>
        <v>2</v>
      </c>
      <c r="BM111" s="486"/>
      <c r="BN111" s="486"/>
      <c r="BS111" s="482"/>
    </row>
    <row r="112" spans="1:71" s="375" customFormat="1" ht="12.75" customHeight="1" outlineLevel="1" x14ac:dyDescent="0.2">
      <c r="A112" s="507" t="s">
        <v>153</v>
      </c>
      <c r="B112" s="505" t="s">
        <v>182</v>
      </c>
      <c r="C112" s="505" t="s">
        <v>24</v>
      </c>
      <c r="D112" s="505" t="s">
        <v>307</v>
      </c>
      <c r="E112" s="506" t="s">
        <v>141</v>
      </c>
      <c r="F112" s="505">
        <v>10</v>
      </c>
      <c r="G112" s="506">
        <v>165</v>
      </c>
      <c r="H112" s="506">
        <v>2</v>
      </c>
      <c r="I112" s="506">
        <v>6</v>
      </c>
      <c r="J112" s="506">
        <f t="shared" ref="J112:J114" si="325">SUM(I112)*2</f>
        <v>12</v>
      </c>
      <c r="K112" s="507">
        <v>24</v>
      </c>
      <c r="L112" s="508">
        <f>SUM(M112+O112+Q112+S112+U112)</f>
        <v>24</v>
      </c>
      <c r="M112" s="509">
        <v>16</v>
      </c>
      <c r="N112" s="710">
        <f>SUM(M112)*H112</f>
        <v>32</v>
      </c>
      <c r="O112" s="509"/>
      <c r="P112" s="510">
        <f>O112*I112</f>
        <v>0</v>
      </c>
      <c r="Q112" s="509">
        <v>8</v>
      </c>
      <c r="R112" s="510">
        <f>SUM(Q112)*I112</f>
        <v>48</v>
      </c>
      <c r="S112" s="509"/>
      <c r="T112" s="510">
        <f>SUM(S112)*J112</f>
        <v>0</v>
      </c>
      <c r="U112" s="509"/>
      <c r="V112" s="510">
        <f>SUM(U112)*I112*5</f>
        <v>0</v>
      </c>
      <c r="W112" s="511">
        <f t="shared" si="279"/>
        <v>0</v>
      </c>
      <c r="X112" s="511">
        <f t="shared" ref="X112" si="326">SUM(K112*5/100*I112)</f>
        <v>7.1999999999999993</v>
      </c>
      <c r="Y112" s="509"/>
      <c r="Z112" s="510"/>
      <c r="AA112" s="509"/>
      <c r="AB112" s="754">
        <f>SUM(AA112)*3*G112/5</f>
        <v>0</v>
      </c>
      <c r="AC112" s="509"/>
      <c r="AD112" s="512">
        <f>SUM(AC112*G112*(30+4))</f>
        <v>0</v>
      </c>
      <c r="AE112" s="509"/>
      <c r="AF112" s="510">
        <f>SUM(AE112*G112*3)</f>
        <v>0</v>
      </c>
      <c r="AG112" s="509"/>
      <c r="AH112" s="511">
        <f>SUM(AG112*G112/3)</f>
        <v>0</v>
      </c>
      <c r="AI112" s="509"/>
      <c r="AJ112" s="511">
        <f>SUM(AI112*G112*2/3)</f>
        <v>0</v>
      </c>
      <c r="AK112" s="509"/>
      <c r="AL112" s="510">
        <f t="shared" si="323"/>
        <v>0</v>
      </c>
      <c r="AM112" s="509"/>
      <c r="AN112" s="510">
        <f t="shared" ref="AN112" si="327">SUM(AM112*I112*2)</f>
        <v>0</v>
      </c>
      <c r="AO112" s="509"/>
      <c r="AP112" s="754">
        <f>SUM(AO112*G112*2)</f>
        <v>0</v>
      </c>
      <c r="AQ112" s="509">
        <v>1</v>
      </c>
      <c r="AR112" s="511">
        <f t="shared" ref="AR112:AR113" si="328">AQ112*I112*6</f>
        <v>36</v>
      </c>
      <c r="AS112" s="514"/>
      <c r="AT112" s="511">
        <f t="shared" si="290"/>
        <v>0</v>
      </c>
      <c r="AU112" s="509"/>
      <c r="AV112" s="510">
        <f>SUM(I112*AU112*6)</f>
        <v>0</v>
      </c>
      <c r="AW112" s="509"/>
      <c r="AX112" s="511">
        <f>SUM(I112*AW112*8)</f>
        <v>0</v>
      </c>
      <c r="AY112" s="509"/>
      <c r="AZ112" s="511">
        <f>SUM(AY112*J112*5*6)</f>
        <v>0</v>
      </c>
      <c r="BA112" s="509"/>
      <c r="BB112" s="511">
        <f>SUM(BA112*J112*4*6)</f>
        <v>0</v>
      </c>
      <c r="BC112" s="509"/>
      <c r="BD112" s="515">
        <f>SUM(BC112*50)</f>
        <v>0</v>
      </c>
      <c r="BE112" s="511">
        <f t="shared" si="296"/>
        <v>123.2</v>
      </c>
      <c r="BF112" s="511">
        <f t="shared" si="297"/>
        <v>116</v>
      </c>
      <c r="BM112" s="380"/>
      <c r="BN112" s="380"/>
      <c r="BS112" s="378"/>
    </row>
    <row r="113" spans="1:71" s="477" customFormat="1" ht="12.75" customHeight="1" outlineLevel="1" x14ac:dyDescent="0.2">
      <c r="A113" s="507" t="s">
        <v>153</v>
      </c>
      <c r="B113" s="506" t="s">
        <v>182</v>
      </c>
      <c r="C113" s="505" t="s">
        <v>51</v>
      </c>
      <c r="D113" s="506" t="s">
        <v>233</v>
      </c>
      <c r="E113" s="506" t="s">
        <v>388</v>
      </c>
      <c r="F113" s="505">
        <v>10</v>
      </c>
      <c r="G113" s="506">
        <v>127</v>
      </c>
      <c r="H113" s="506">
        <v>1</v>
      </c>
      <c r="I113" s="506">
        <v>5</v>
      </c>
      <c r="J113" s="506">
        <f t="shared" si="325"/>
        <v>10</v>
      </c>
      <c r="K113" s="507">
        <v>4</v>
      </c>
      <c r="L113" s="508">
        <f t="shared" si="273"/>
        <v>4</v>
      </c>
      <c r="M113" s="509">
        <v>2</v>
      </c>
      <c r="N113" s="710">
        <f>SUM(M113)*H113</f>
        <v>2</v>
      </c>
      <c r="O113" s="509">
        <v>2</v>
      </c>
      <c r="P113" s="510">
        <f t="shared" si="275"/>
        <v>10</v>
      </c>
      <c r="Q113" s="509"/>
      <c r="R113" s="510">
        <f>SUM(Q113)*I113</f>
        <v>0</v>
      </c>
      <c r="S113" s="509"/>
      <c r="T113" s="510">
        <f>SUM(S113)*J113</f>
        <v>0</v>
      </c>
      <c r="U113" s="509"/>
      <c r="V113" s="510">
        <f>SUM(U113)*I113*5</f>
        <v>0</v>
      </c>
      <c r="W113" s="511">
        <f t="shared" si="279"/>
        <v>0</v>
      </c>
      <c r="X113" s="511">
        <f>SUM(K113*15/100*I113)</f>
        <v>3</v>
      </c>
      <c r="Y113" s="509"/>
      <c r="Z113" s="510"/>
      <c r="AA113" s="509"/>
      <c r="AB113" s="754">
        <f>SUM(AA113)*3*G113/5</f>
        <v>0</v>
      </c>
      <c r="AC113" s="509"/>
      <c r="AD113" s="512">
        <f>SUM(AC113*G113*(30+4))</f>
        <v>0</v>
      </c>
      <c r="AE113" s="509"/>
      <c r="AF113" s="510">
        <f>SUM(AE113*G113*3)</f>
        <v>0</v>
      </c>
      <c r="AG113" s="509"/>
      <c r="AH113" s="511">
        <f>SUM(AG113*G113/3)</f>
        <v>0</v>
      </c>
      <c r="AI113" s="509"/>
      <c r="AJ113" s="511">
        <f>SUM(AI113*G113*2/3)</f>
        <v>0</v>
      </c>
      <c r="AK113" s="509"/>
      <c r="AL113" s="510">
        <f t="shared" si="286"/>
        <v>0</v>
      </c>
      <c r="AM113" s="509"/>
      <c r="AN113" s="510">
        <f>SUM(AM113*I113)</f>
        <v>0</v>
      </c>
      <c r="AO113" s="509"/>
      <c r="AP113" s="754">
        <f>SUM(AO113*G113*2)</f>
        <v>0</v>
      </c>
      <c r="AQ113" s="509">
        <v>1</v>
      </c>
      <c r="AR113" s="511">
        <f t="shared" si="328"/>
        <v>30</v>
      </c>
      <c r="AS113" s="514"/>
      <c r="AT113" s="511">
        <f t="shared" si="290"/>
        <v>0</v>
      </c>
      <c r="AU113" s="509"/>
      <c r="AV113" s="510">
        <f>SUM(I113*AU113*6)</f>
        <v>0</v>
      </c>
      <c r="AW113" s="509"/>
      <c r="AX113" s="511">
        <f>SUM(AW113*G113/3)</f>
        <v>0</v>
      </c>
      <c r="AY113" s="509"/>
      <c r="AZ113" s="511">
        <f>SUM(AY113*J113*5*6)</f>
        <v>0</v>
      </c>
      <c r="BA113" s="509"/>
      <c r="BB113" s="511">
        <f>SUM(BA113*J113*4*6)</f>
        <v>0</v>
      </c>
      <c r="BC113" s="509"/>
      <c r="BD113" s="515">
        <f>SUM(BC113*50)</f>
        <v>0</v>
      </c>
      <c r="BE113" s="511">
        <f t="shared" si="296"/>
        <v>45</v>
      </c>
      <c r="BF113" s="511">
        <f t="shared" si="297"/>
        <v>42</v>
      </c>
      <c r="BM113" s="486"/>
      <c r="BN113" s="486"/>
      <c r="BS113" s="482"/>
    </row>
    <row r="114" spans="1:71" s="9" customFormat="1" ht="12.75" customHeight="1" outlineLevel="1" x14ac:dyDescent="0.2">
      <c r="B114" s="17"/>
      <c r="C114" s="31"/>
      <c r="D114" s="17"/>
      <c r="E114" s="17"/>
      <c r="F114" s="17"/>
      <c r="G114" s="17"/>
      <c r="H114" s="17"/>
      <c r="I114" s="17"/>
      <c r="J114" s="17">
        <f t="shared" si="325"/>
        <v>0</v>
      </c>
      <c r="L114" s="119">
        <f t="shared" si="273"/>
        <v>0</v>
      </c>
      <c r="M114" s="73"/>
      <c r="N114" s="710">
        <f>SUM(M114)*H114</f>
        <v>0</v>
      </c>
      <c r="O114" s="73"/>
      <c r="P114" s="22">
        <f t="shared" si="275"/>
        <v>0</v>
      </c>
      <c r="Q114" s="73"/>
      <c r="R114" s="22">
        <f>SUM(Q114)*I114</f>
        <v>0</v>
      </c>
      <c r="S114" s="73"/>
      <c r="T114" s="22">
        <f>SUM(S114)*J114</f>
        <v>0</v>
      </c>
      <c r="U114" s="73"/>
      <c r="V114" s="22">
        <f>SUM(U114)*I114*5</f>
        <v>0</v>
      </c>
      <c r="W114" s="29">
        <f t="shared" si="279"/>
        <v>0</v>
      </c>
      <c r="X114" s="29">
        <f>SUM(K114*15/100*I114)</f>
        <v>0</v>
      </c>
      <c r="Y114" s="73"/>
      <c r="Z114" s="22"/>
      <c r="AA114" s="73"/>
      <c r="AB114" s="754">
        <f>SUM(AA114)*3*G114/5</f>
        <v>0</v>
      </c>
      <c r="AC114" s="73"/>
      <c r="AD114" s="96">
        <f>SUM(AC114*G114*(30+4))</f>
        <v>0</v>
      </c>
      <c r="AE114" s="73"/>
      <c r="AF114" s="22">
        <f>SUM(AE114*G114*3)</f>
        <v>0</v>
      </c>
      <c r="AG114" s="73"/>
      <c r="AH114" s="29">
        <f>SUM(AG114*G114/3)</f>
        <v>0</v>
      </c>
      <c r="AI114" s="73"/>
      <c r="AJ114" s="29">
        <f>SUM(AI114*G114*2/3)</f>
        <v>0</v>
      </c>
      <c r="AK114" s="73"/>
      <c r="AL114" s="22">
        <f t="shared" si="286"/>
        <v>0</v>
      </c>
      <c r="AM114" s="73"/>
      <c r="AN114" s="22">
        <f>SUM(AM114*I114)</f>
        <v>0</v>
      </c>
      <c r="AO114" s="73"/>
      <c r="AP114" s="754">
        <f>SUM(AO114*G114*2)</f>
        <v>0</v>
      </c>
      <c r="AQ114" s="73"/>
      <c r="AR114" s="29">
        <f>SUM(I114*AQ114*6)</f>
        <v>0</v>
      </c>
      <c r="AS114" s="69"/>
      <c r="AT114" s="29">
        <f t="shared" si="290"/>
        <v>0</v>
      </c>
      <c r="AU114" s="73"/>
      <c r="AV114" s="22">
        <f>SUM(I114*AU114*6)</f>
        <v>0</v>
      </c>
      <c r="AW114" s="73"/>
      <c r="AX114" s="29">
        <f>SUM(AW114*G114/3)</f>
        <v>0</v>
      </c>
      <c r="AY114" s="73"/>
      <c r="AZ114" s="29">
        <f>SUM(AY114*J114*5*6)</f>
        <v>0</v>
      </c>
      <c r="BA114" s="73"/>
      <c r="BB114" s="29">
        <f>SUM(BA114*J114*4*6)</f>
        <v>0</v>
      </c>
      <c r="BC114" s="73"/>
      <c r="BD114" s="7">
        <f>SUM(BC114*50)</f>
        <v>0</v>
      </c>
      <c r="BE114" s="29">
        <f t="shared" si="296"/>
        <v>0</v>
      </c>
      <c r="BF114" s="29">
        <f t="shared" si="297"/>
        <v>0</v>
      </c>
      <c r="BM114" s="7"/>
      <c r="BN114" s="7"/>
      <c r="BS114" s="22"/>
    </row>
    <row r="115" spans="1:71" ht="12.75" customHeight="1" outlineLevel="1" x14ac:dyDescent="0.2">
      <c r="A115" s="12" t="s">
        <v>280</v>
      </c>
      <c r="B115" s="13" t="s">
        <v>67</v>
      </c>
      <c r="C115" s="13"/>
      <c r="D115" s="13"/>
      <c r="E115" s="13"/>
      <c r="F115" s="14"/>
      <c r="G115" s="14"/>
      <c r="H115" s="14"/>
      <c r="I115" s="14"/>
      <c r="J115" s="14"/>
      <c r="K115" s="13">
        <f t="shared" ref="K115:BF115" si="329">SUM(K101:K114)</f>
        <v>182</v>
      </c>
      <c r="L115" s="115">
        <f t="shared" si="329"/>
        <v>182</v>
      </c>
      <c r="M115" s="13">
        <f t="shared" si="329"/>
        <v>84</v>
      </c>
      <c r="N115" s="711">
        <f>SUM(N101:N114)</f>
        <v>116</v>
      </c>
      <c r="O115" s="24">
        <f t="shared" si="329"/>
        <v>6</v>
      </c>
      <c r="P115" s="24">
        <f t="shared" si="329"/>
        <v>30</v>
      </c>
      <c r="Q115" s="24">
        <f t="shared" si="329"/>
        <v>92</v>
      </c>
      <c r="R115" s="24">
        <f t="shared" si="329"/>
        <v>264</v>
      </c>
      <c r="S115" s="24">
        <f t="shared" si="329"/>
        <v>0</v>
      </c>
      <c r="T115" s="24">
        <f t="shared" si="329"/>
        <v>0</v>
      </c>
      <c r="U115" s="13">
        <f t="shared" si="329"/>
        <v>0</v>
      </c>
      <c r="V115" s="13">
        <f t="shared" si="329"/>
        <v>0</v>
      </c>
      <c r="W115" s="4">
        <f t="shared" si="329"/>
        <v>0</v>
      </c>
      <c r="X115" s="4">
        <f t="shared" si="329"/>
        <v>36.9</v>
      </c>
      <c r="Y115" s="13">
        <f t="shared" si="329"/>
        <v>0</v>
      </c>
      <c r="Z115" s="13">
        <f t="shared" si="329"/>
        <v>0</v>
      </c>
      <c r="AA115" s="13">
        <f t="shared" si="329"/>
        <v>0</v>
      </c>
      <c r="AB115" s="1050">
        <f t="shared" si="329"/>
        <v>0</v>
      </c>
      <c r="AC115" s="13">
        <f t="shared" si="329"/>
        <v>0</v>
      </c>
      <c r="AD115" s="24">
        <f t="shared" si="329"/>
        <v>0</v>
      </c>
      <c r="AE115" s="13">
        <f t="shared" si="329"/>
        <v>0</v>
      </c>
      <c r="AF115" s="24">
        <f t="shared" si="329"/>
        <v>0</v>
      </c>
      <c r="AG115" s="24">
        <f t="shared" si="329"/>
        <v>0</v>
      </c>
      <c r="AH115" s="29">
        <f t="shared" si="329"/>
        <v>0</v>
      </c>
      <c r="AI115" s="13">
        <f t="shared" si="329"/>
        <v>0</v>
      </c>
      <c r="AJ115" s="29">
        <f t="shared" si="329"/>
        <v>0</v>
      </c>
      <c r="AK115" s="13">
        <f t="shared" si="329"/>
        <v>0</v>
      </c>
      <c r="AL115" s="24">
        <f t="shared" si="329"/>
        <v>0</v>
      </c>
      <c r="AM115" s="24">
        <f t="shared" si="329"/>
        <v>0</v>
      </c>
      <c r="AN115" s="24">
        <f t="shared" si="329"/>
        <v>0</v>
      </c>
      <c r="AO115" s="24">
        <f t="shared" si="329"/>
        <v>0</v>
      </c>
      <c r="AP115" s="1049">
        <f t="shared" si="329"/>
        <v>0</v>
      </c>
      <c r="AQ115" s="24">
        <f t="shared" si="329"/>
        <v>10</v>
      </c>
      <c r="AR115" s="4">
        <f t="shared" si="329"/>
        <v>196</v>
      </c>
      <c r="AS115" s="24">
        <f t="shared" si="329"/>
        <v>0</v>
      </c>
      <c r="AT115" s="4">
        <f t="shared" si="329"/>
        <v>0</v>
      </c>
      <c r="AU115" s="24">
        <f t="shared" si="329"/>
        <v>0</v>
      </c>
      <c r="AV115" s="10">
        <f t="shared" si="329"/>
        <v>0</v>
      </c>
      <c r="AW115" s="74">
        <f t="shared" si="329"/>
        <v>0</v>
      </c>
      <c r="AX115" s="4">
        <f t="shared" si="329"/>
        <v>0</v>
      </c>
      <c r="AY115" s="24">
        <f t="shared" si="329"/>
        <v>0</v>
      </c>
      <c r="AZ115" s="4">
        <f t="shared" si="329"/>
        <v>0</v>
      </c>
      <c r="BA115" s="24">
        <f t="shared" si="329"/>
        <v>0</v>
      </c>
      <c r="BB115" s="27">
        <f t="shared" si="329"/>
        <v>0</v>
      </c>
      <c r="BC115" s="24">
        <f t="shared" si="329"/>
        <v>0</v>
      </c>
      <c r="BD115" s="2">
        <f t="shared" si="329"/>
        <v>0</v>
      </c>
      <c r="BE115" s="4">
        <f t="shared" si="329"/>
        <v>642.9</v>
      </c>
      <c r="BF115" s="27">
        <f t="shared" si="329"/>
        <v>606</v>
      </c>
      <c r="BG115" s="9"/>
      <c r="BH115" s="9"/>
      <c r="BI115" s="9"/>
      <c r="BM115" s="6"/>
      <c r="BN115" s="6"/>
    </row>
    <row r="116" spans="1:71" ht="12.75" customHeight="1" outlineLevel="1" x14ac:dyDescent="0.2">
      <c r="A116" s="3"/>
      <c r="B116" s="3" t="s">
        <v>67</v>
      </c>
      <c r="C116" s="3"/>
      <c r="D116" s="3"/>
      <c r="E116" s="3"/>
      <c r="F116" s="11"/>
      <c r="G116" s="11"/>
      <c r="H116" s="11"/>
      <c r="I116" s="11"/>
      <c r="J116" s="11"/>
      <c r="K116" s="10">
        <f t="shared" ref="K116:BF116" si="330">SUM(K115,K100)</f>
        <v>298</v>
      </c>
      <c r="L116" s="114">
        <f t="shared" si="330"/>
        <v>298</v>
      </c>
      <c r="M116" s="10">
        <f t="shared" si="330"/>
        <v>132</v>
      </c>
      <c r="N116" s="712">
        <f t="shared" si="330"/>
        <v>176</v>
      </c>
      <c r="O116" s="10">
        <f t="shared" si="330"/>
        <v>26</v>
      </c>
      <c r="P116" s="10">
        <f t="shared" si="330"/>
        <v>106</v>
      </c>
      <c r="Q116" s="10">
        <f t="shared" si="330"/>
        <v>140</v>
      </c>
      <c r="R116" s="10">
        <f t="shared" si="330"/>
        <v>384</v>
      </c>
      <c r="S116" s="10">
        <f t="shared" si="330"/>
        <v>0</v>
      </c>
      <c r="T116" s="10">
        <f t="shared" si="330"/>
        <v>0</v>
      </c>
      <c r="U116" s="10">
        <f t="shared" si="330"/>
        <v>0</v>
      </c>
      <c r="V116" s="10">
        <f t="shared" si="330"/>
        <v>0</v>
      </c>
      <c r="W116" s="4">
        <f t="shared" si="330"/>
        <v>0</v>
      </c>
      <c r="X116" s="4">
        <f t="shared" si="330"/>
        <v>68.5</v>
      </c>
      <c r="Y116" s="10">
        <f t="shared" si="330"/>
        <v>0</v>
      </c>
      <c r="Z116" s="10">
        <f t="shared" si="330"/>
        <v>0</v>
      </c>
      <c r="AA116" s="10">
        <f t="shared" si="330"/>
        <v>0</v>
      </c>
      <c r="AB116" s="1050">
        <f t="shared" si="330"/>
        <v>0</v>
      </c>
      <c r="AC116" s="10">
        <f t="shared" si="330"/>
        <v>0</v>
      </c>
      <c r="AD116" s="10">
        <f t="shared" si="330"/>
        <v>0</v>
      </c>
      <c r="AE116" s="10">
        <f t="shared" si="330"/>
        <v>0</v>
      </c>
      <c r="AF116" s="10">
        <f t="shared" si="330"/>
        <v>0</v>
      </c>
      <c r="AG116" s="10">
        <f t="shared" si="330"/>
        <v>0</v>
      </c>
      <c r="AH116" s="67">
        <f t="shared" si="330"/>
        <v>0</v>
      </c>
      <c r="AI116" s="10">
        <f t="shared" si="330"/>
        <v>0</v>
      </c>
      <c r="AJ116" s="29">
        <f t="shared" si="330"/>
        <v>0</v>
      </c>
      <c r="AK116" s="10">
        <f t="shared" si="330"/>
        <v>0</v>
      </c>
      <c r="AL116" s="10">
        <f t="shared" si="330"/>
        <v>0</v>
      </c>
      <c r="AM116" s="10">
        <f t="shared" si="330"/>
        <v>0</v>
      </c>
      <c r="AN116" s="10">
        <f t="shared" si="330"/>
        <v>0</v>
      </c>
      <c r="AO116" s="10">
        <f t="shared" si="330"/>
        <v>0</v>
      </c>
      <c r="AP116" s="1050">
        <f t="shared" si="330"/>
        <v>0</v>
      </c>
      <c r="AQ116" s="10">
        <f t="shared" si="330"/>
        <v>19</v>
      </c>
      <c r="AR116" s="4">
        <f t="shared" si="330"/>
        <v>381.66666666666663</v>
      </c>
      <c r="AS116" s="10">
        <f t="shared" si="330"/>
        <v>0</v>
      </c>
      <c r="AT116" s="4">
        <f t="shared" si="330"/>
        <v>0</v>
      </c>
      <c r="AU116" s="10">
        <f t="shared" si="330"/>
        <v>0</v>
      </c>
      <c r="AV116" s="10">
        <f t="shared" si="330"/>
        <v>0</v>
      </c>
      <c r="AW116" s="72">
        <f t="shared" si="330"/>
        <v>0</v>
      </c>
      <c r="AX116" s="4">
        <f t="shared" si="330"/>
        <v>0</v>
      </c>
      <c r="AY116" s="10">
        <f t="shared" si="330"/>
        <v>0</v>
      </c>
      <c r="AZ116" s="4">
        <f t="shared" si="330"/>
        <v>0</v>
      </c>
      <c r="BA116" s="10">
        <f t="shared" si="330"/>
        <v>0</v>
      </c>
      <c r="BB116" s="4">
        <f t="shared" si="330"/>
        <v>0</v>
      </c>
      <c r="BC116" s="10">
        <f t="shared" si="330"/>
        <v>0</v>
      </c>
      <c r="BD116" s="2">
        <f t="shared" si="330"/>
        <v>0</v>
      </c>
      <c r="BE116" s="4">
        <f t="shared" si="330"/>
        <v>1116.1666666666665</v>
      </c>
      <c r="BF116" s="4">
        <f t="shared" si="330"/>
        <v>1047.6666666666665</v>
      </c>
      <c r="BG116" s="9"/>
      <c r="BH116" s="22"/>
      <c r="BI116" s="9"/>
      <c r="BM116" s="6"/>
      <c r="BN116" s="6"/>
    </row>
    <row r="117" spans="1:71" s="487" customFormat="1" ht="12.75" customHeight="1" outlineLevel="1" x14ac:dyDescent="0.2">
      <c r="A117" s="507" t="s">
        <v>344</v>
      </c>
      <c r="B117" s="506" t="s">
        <v>183</v>
      </c>
      <c r="C117" s="505" t="s">
        <v>51</v>
      </c>
      <c r="D117" s="506" t="s">
        <v>233</v>
      </c>
      <c r="E117" s="506" t="s">
        <v>179</v>
      </c>
      <c r="F117" s="506" t="s">
        <v>215</v>
      </c>
      <c r="G117" s="506">
        <f>21+21</f>
        <v>42</v>
      </c>
      <c r="H117" s="506">
        <v>1</v>
      </c>
      <c r="I117" s="506">
        <v>2</v>
      </c>
      <c r="J117" s="506">
        <f>SUM(I117)*2</f>
        <v>4</v>
      </c>
      <c r="K117" s="527">
        <v>2</v>
      </c>
      <c r="L117" s="508">
        <f t="shared" ref="L117:L126" si="331">SUM(M117+O117+Q117+S117+U117)</f>
        <v>2</v>
      </c>
      <c r="M117" s="509">
        <v>2</v>
      </c>
      <c r="N117" s="710">
        <f t="shared" ref="N117" si="332">SUM(M117)*H117</f>
        <v>2</v>
      </c>
      <c r="O117" s="509"/>
      <c r="P117" s="510">
        <f t="shared" ref="P117:P126" si="333">O117*I117</f>
        <v>0</v>
      </c>
      <c r="Q117" s="509"/>
      <c r="R117" s="510">
        <f t="shared" ref="R117" si="334">SUM(Q117)*I117</f>
        <v>0</v>
      </c>
      <c r="S117" s="509"/>
      <c r="T117" s="510">
        <f t="shared" ref="T117" si="335">SUM(S117)*J117</f>
        <v>0</v>
      </c>
      <c r="U117" s="509"/>
      <c r="V117" s="510">
        <f t="shared" ref="V117" si="336">SUM(U117)*I117*5</f>
        <v>0</v>
      </c>
      <c r="W117" s="511"/>
      <c r="X117" s="511">
        <f t="shared" ref="X117:X120" si="337">SUM(K117*15/100*I117)</f>
        <v>0.6</v>
      </c>
      <c r="Y117" s="509"/>
      <c r="Z117" s="510"/>
      <c r="AA117" s="509"/>
      <c r="AB117" s="754">
        <f t="shared" ref="AB117" si="338">SUM(AA117)*3*G117/5</f>
        <v>0</v>
      </c>
      <c r="AC117" s="509"/>
      <c r="AD117" s="512">
        <f t="shared" ref="AD117" si="339">SUM(AC117*G117*(30+4))</f>
        <v>0</v>
      </c>
      <c r="AE117" s="509"/>
      <c r="AF117" s="510">
        <f t="shared" ref="AF117" si="340">SUM(AE117*G117*3)</f>
        <v>0</v>
      </c>
      <c r="AG117" s="509"/>
      <c r="AH117" s="511">
        <f t="shared" ref="AH117" si="341">SUM(AG117*G117/3)</f>
        <v>0</v>
      </c>
      <c r="AI117" s="509"/>
      <c r="AJ117" s="511">
        <f t="shared" ref="AJ117" si="342">SUM(AI117*G117*2/3)</f>
        <v>0</v>
      </c>
      <c r="AK117" s="509"/>
      <c r="AL117" s="510">
        <f t="shared" ref="AL117:AL125" si="343">SUM(AK117*G117*2)</f>
        <v>0</v>
      </c>
      <c r="AM117" s="509"/>
      <c r="AN117" s="510">
        <f t="shared" ref="AN117" si="344">SUM(AM117*I117)</f>
        <v>0</v>
      </c>
      <c r="AO117" s="509"/>
      <c r="AP117" s="754">
        <f t="shared" ref="AP117" si="345">SUM(AO117*G117*2)</f>
        <v>0</v>
      </c>
      <c r="AQ117" s="509"/>
      <c r="AR117" s="511">
        <f>SUM(I117*AQ117*6)</f>
        <v>0</v>
      </c>
      <c r="AS117" s="514"/>
      <c r="AT117" s="511">
        <f t="shared" ref="AT117:AT126" si="346">AS117*G117/3</f>
        <v>0</v>
      </c>
      <c r="AU117" s="509"/>
      <c r="AV117" s="510">
        <f>SUM(AU117*G117/3)</f>
        <v>0</v>
      </c>
      <c r="AW117" s="509"/>
      <c r="AX117" s="511">
        <f t="shared" ref="AX117" si="347">SUM(I117*AW117*8)</f>
        <v>0</v>
      </c>
      <c r="AY117" s="509"/>
      <c r="AZ117" s="511">
        <f t="shared" ref="AZ117" si="348">SUM(AY117*J117*5*6)</f>
        <v>0</v>
      </c>
      <c r="BA117" s="509"/>
      <c r="BB117" s="511">
        <f t="shared" ref="BB117" si="349">SUM(BA117*J117*4*6)</f>
        <v>0</v>
      </c>
      <c r="BC117" s="509"/>
      <c r="BD117" s="515">
        <f t="shared" ref="BD117" si="350">SUM(BC117*50)</f>
        <v>0</v>
      </c>
      <c r="BE117" s="511">
        <f t="shared" ref="BE117:BE126" si="351">N117+P117+R117+T117+V117+W117+X117+Z117+AB117+AD117+AF117+AH117+AJ117+AL117+AN117+AP117+AR117+AT117+AV117+AX117+AZ117+BB117+BD117</f>
        <v>2.6</v>
      </c>
      <c r="BF117" s="511">
        <f t="shared" ref="BF117:BF126" si="352">BB117+AZ117+AX117+AV117+AR117+AP117+W117+V117+T117+R117+P117+N117</f>
        <v>2</v>
      </c>
      <c r="BM117" s="493"/>
      <c r="BN117" s="493"/>
      <c r="BS117" s="492"/>
    </row>
    <row r="118" spans="1:71" s="507" customFormat="1" ht="12.75" customHeight="1" outlineLevel="1" x14ac:dyDescent="0.2">
      <c r="A118" s="507" t="s">
        <v>344</v>
      </c>
      <c r="B118" s="506" t="s">
        <v>182</v>
      </c>
      <c r="C118" s="505" t="s">
        <v>51</v>
      </c>
      <c r="D118" s="506" t="s">
        <v>233</v>
      </c>
      <c r="E118" s="506" t="s">
        <v>136</v>
      </c>
      <c r="F118" s="505">
        <v>11</v>
      </c>
      <c r="G118" s="506">
        <v>108</v>
      </c>
      <c r="H118" s="506">
        <v>1</v>
      </c>
      <c r="I118" s="506">
        <v>5</v>
      </c>
      <c r="J118" s="506">
        <f>SUM(I118)*2</f>
        <v>10</v>
      </c>
      <c r="K118" s="527">
        <v>22</v>
      </c>
      <c r="L118" s="508">
        <f t="shared" si="331"/>
        <v>22</v>
      </c>
      <c r="M118" s="509">
        <v>2</v>
      </c>
      <c r="N118" s="710">
        <f>SUM(M118)*H118</f>
        <v>2</v>
      </c>
      <c r="O118" s="509"/>
      <c r="P118" s="510">
        <f t="shared" si="333"/>
        <v>0</v>
      </c>
      <c r="Q118" s="509">
        <v>20</v>
      </c>
      <c r="R118" s="510">
        <f>SUM(Q118)*I118</f>
        <v>100</v>
      </c>
      <c r="S118" s="509"/>
      <c r="T118" s="510">
        <f>SUM(S118)*J118</f>
        <v>0</v>
      </c>
      <c r="U118" s="509"/>
      <c r="V118" s="510">
        <f>SUM(U118)*I118*5</f>
        <v>0</v>
      </c>
      <c r="W118" s="511"/>
      <c r="X118" s="511">
        <f t="shared" si="337"/>
        <v>16.5</v>
      </c>
      <c r="Y118" s="509"/>
      <c r="Z118" s="510"/>
      <c r="AA118" s="509"/>
      <c r="AB118" s="754">
        <f>SUM(AA118)*3*G118/5</f>
        <v>0</v>
      </c>
      <c r="AC118" s="509"/>
      <c r="AD118" s="512">
        <f>SUM(AC118*G118*(30+4))</f>
        <v>0</v>
      </c>
      <c r="AE118" s="509"/>
      <c r="AF118" s="510">
        <f>SUM(AE118*G118*3)</f>
        <v>0</v>
      </c>
      <c r="AG118" s="509"/>
      <c r="AH118" s="511">
        <f>SUM(AG118*G118/3)</f>
        <v>0</v>
      </c>
      <c r="AI118" s="509">
        <v>1</v>
      </c>
      <c r="AJ118" s="511">
        <f>SUM(AI118*G118*2/3)</f>
        <v>72</v>
      </c>
      <c r="AK118" s="509"/>
      <c r="AL118" s="510">
        <f>SUM(AK118*G118*2)</f>
        <v>0</v>
      </c>
      <c r="AM118" s="509"/>
      <c r="AN118" s="510">
        <f>SUM(AM118*I118)</f>
        <v>0</v>
      </c>
      <c r="AO118" s="509"/>
      <c r="AP118" s="754">
        <f>SUM(AO118*G118*2)</f>
        <v>0</v>
      </c>
      <c r="AQ118" s="509">
        <v>1</v>
      </c>
      <c r="AR118" s="511">
        <f>SUM(I118*AQ118*6)</f>
        <v>30</v>
      </c>
      <c r="AS118" s="514"/>
      <c r="AT118" s="511">
        <f t="shared" si="346"/>
        <v>0</v>
      </c>
      <c r="AU118" s="509"/>
      <c r="AV118" s="510">
        <f>AU118*G118/3</f>
        <v>0</v>
      </c>
      <c r="AW118" s="509"/>
      <c r="AX118" s="511">
        <f>SUM(I118*AW118*8)</f>
        <v>0</v>
      </c>
      <c r="AY118" s="509"/>
      <c r="AZ118" s="511">
        <f>SUM(AY118*J118*3*6)</f>
        <v>0</v>
      </c>
      <c r="BA118" s="509"/>
      <c r="BB118" s="511">
        <f>SUM(BA118*J118*4*6)</f>
        <v>0</v>
      </c>
      <c r="BC118" s="509"/>
      <c r="BD118" s="515">
        <f>SUM(BC118*50)</f>
        <v>0</v>
      </c>
      <c r="BE118" s="511">
        <f t="shared" si="351"/>
        <v>220.5</v>
      </c>
      <c r="BF118" s="511">
        <f t="shared" si="352"/>
        <v>132</v>
      </c>
      <c r="BM118" s="515"/>
      <c r="BN118" s="515"/>
      <c r="BS118" s="510"/>
    </row>
    <row r="119" spans="1:71" s="241" customFormat="1" ht="12.75" customHeight="1" outlineLevel="1" x14ac:dyDescent="0.2">
      <c r="A119" s="507" t="s">
        <v>344</v>
      </c>
      <c r="B119" s="506" t="s">
        <v>182</v>
      </c>
      <c r="C119" s="505" t="s">
        <v>101</v>
      </c>
      <c r="D119" s="506" t="s">
        <v>233</v>
      </c>
      <c r="E119" s="505" t="s">
        <v>493</v>
      </c>
      <c r="F119" s="505" t="s">
        <v>213</v>
      </c>
      <c r="G119" s="506">
        <v>187</v>
      </c>
      <c r="H119" s="506">
        <v>1</v>
      </c>
      <c r="I119" s="506">
        <v>8</v>
      </c>
      <c r="J119" s="506">
        <f>I119*2</f>
        <v>16</v>
      </c>
      <c r="K119" s="560">
        <v>2</v>
      </c>
      <c r="L119" s="508">
        <f>SUM(M119+O119+Q119+S119+U119)</f>
        <v>2</v>
      </c>
      <c r="M119" s="509">
        <v>2</v>
      </c>
      <c r="N119" s="710">
        <f>SUM(M119)*H119</f>
        <v>2</v>
      </c>
      <c r="O119" s="509"/>
      <c r="P119" s="510">
        <f>O119*I119</f>
        <v>0</v>
      </c>
      <c r="Q119" s="509"/>
      <c r="R119" s="510">
        <f>SUM(Q119)*I119</f>
        <v>0</v>
      </c>
      <c r="S119" s="509"/>
      <c r="T119" s="510">
        <f>SUM(S119)*J119</f>
        <v>0</v>
      </c>
      <c r="U119" s="509"/>
      <c r="V119" s="510">
        <f>SUM(U119)*I119*5</f>
        <v>0</v>
      </c>
      <c r="W119" s="511"/>
      <c r="X119" s="511">
        <f>SUM(K119*15/100*I119)</f>
        <v>2.4</v>
      </c>
      <c r="Y119" s="509"/>
      <c r="Z119" s="510"/>
      <c r="AA119" s="509"/>
      <c r="AB119" s="754">
        <f>SUM(AA119)*3*G119/5</f>
        <v>0</v>
      </c>
      <c r="AC119" s="509"/>
      <c r="AD119" s="512">
        <f>SUM(AC119*G119*(30+4))</f>
        <v>0</v>
      </c>
      <c r="AE119" s="509"/>
      <c r="AF119" s="510">
        <f>SUM(AE119*G119*3)</f>
        <v>0</v>
      </c>
      <c r="AG119" s="509"/>
      <c r="AH119" s="511">
        <f>SUM(AG119*G119/3)</f>
        <v>0</v>
      </c>
      <c r="AI119" s="509"/>
      <c r="AJ119" s="511">
        <f>SUM(AI119*G119*2/3)</f>
        <v>0</v>
      </c>
      <c r="AK119" s="509"/>
      <c r="AL119" s="510">
        <f>SUM(AK119*G119*2)</f>
        <v>0</v>
      </c>
      <c r="AM119" s="509"/>
      <c r="AN119" s="510">
        <f>SUM(AM119*I119)</f>
        <v>0</v>
      </c>
      <c r="AO119" s="509"/>
      <c r="AP119" s="754">
        <f>SUM(AO119*G119*2)</f>
        <v>0</v>
      </c>
      <c r="AQ119" s="509"/>
      <c r="AR119" s="511">
        <f>SUM(I119*AQ119*6)</f>
        <v>0</v>
      </c>
      <c r="AS119" s="514"/>
      <c r="AT119" s="511">
        <f t="shared" si="346"/>
        <v>0</v>
      </c>
      <c r="AU119" s="509"/>
      <c r="AV119" s="510">
        <f>SUM(AU119*G119/3)</f>
        <v>0</v>
      </c>
      <c r="AW119" s="509"/>
      <c r="AX119" s="511">
        <f>SUM(I119*AW119*8)</f>
        <v>0</v>
      </c>
      <c r="AY119" s="509"/>
      <c r="AZ119" s="511">
        <f>SUM(AY119*J119*5*6)</f>
        <v>0</v>
      </c>
      <c r="BA119" s="509"/>
      <c r="BB119" s="511">
        <f>SUM(BA119*J119*4*6)</f>
        <v>0</v>
      </c>
      <c r="BC119" s="509"/>
      <c r="BD119" s="515">
        <f>SUM(BC119*50)</f>
        <v>0</v>
      </c>
      <c r="BE119" s="511">
        <f t="shared" si="351"/>
        <v>4.4000000000000004</v>
      </c>
      <c r="BF119" s="511">
        <f t="shared" si="352"/>
        <v>2</v>
      </c>
      <c r="BM119" s="244"/>
      <c r="BN119" s="244"/>
      <c r="BS119" s="242"/>
    </row>
    <row r="120" spans="1:71" s="477" customFormat="1" ht="12.75" customHeight="1" outlineLevel="1" x14ac:dyDescent="0.2">
      <c r="A120" s="507" t="s">
        <v>344</v>
      </c>
      <c r="B120" s="506" t="s">
        <v>183</v>
      </c>
      <c r="C120" s="505" t="s">
        <v>51</v>
      </c>
      <c r="D120" s="506" t="s">
        <v>233</v>
      </c>
      <c r="E120" s="506" t="s">
        <v>242</v>
      </c>
      <c r="F120" s="505">
        <v>11</v>
      </c>
      <c r="G120" s="506">
        <v>42</v>
      </c>
      <c r="H120" s="506">
        <v>1</v>
      </c>
      <c r="I120" s="506">
        <v>2</v>
      </c>
      <c r="J120" s="506">
        <f>SUM(I120)*2</f>
        <v>4</v>
      </c>
      <c r="K120" s="507">
        <v>28</v>
      </c>
      <c r="L120" s="508">
        <f>SUM(M120+O120+Q120+S120+U120)</f>
        <v>28</v>
      </c>
      <c r="M120" s="509">
        <v>2</v>
      </c>
      <c r="N120" s="710">
        <f t="shared" ref="N120:N125" si="353">SUM(M120)*H120</f>
        <v>2</v>
      </c>
      <c r="O120" s="509"/>
      <c r="P120" s="510">
        <f>O120*I120</f>
        <v>0</v>
      </c>
      <c r="Q120" s="509">
        <v>26</v>
      </c>
      <c r="R120" s="510">
        <f t="shared" ref="R120:R126" si="354">SUM(Q120)*I120</f>
        <v>52</v>
      </c>
      <c r="S120" s="509"/>
      <c r="T120" s="510">
        <f t="shared" ref="T120:T126" si="355">SUM(S120)*J120</f>
        <v>0</v>
      </c>
      <c r="U120" s="509"/>
      <c r="V120" s="510">
        <f t="shared" ref="V120:V126" si="356">SUM(U120)*I120*5</f>
        <v>0</v>
      </c>
      <c r="W120" s="511">
        <f t="shared" ref="W120:W121" si="357">SUM(I120*AW120*2+J120*AY120*2)</f>
        <v>0</v>
      </c>
      <c r="X120" s="511">
        <f t="shared" si="337"/>
        <v>8.4</v>
      </c>
      <c r="Y120" s="509"/>
      <c r="Z120" s="510"/>
      <c r="AA120" s="509"/>
      <c r="AB120" s="754">
        <f t="shared" ref="AB120:AB126" si="358">SUM(AA120)*3*G120/5</f>
        <v>0</v>
      </c>
      <c r="AC120" s="509"/>
      <c r="AD120" s="512">
        <f t="shared" ref="AD120:AD126" si="359">SUM(AC120*G120*(30+4))</f>
        <v>0</v>
      </c>
      <c r="AE120" s="509"/>
      <c r="AF120" s="510">
        <f t="shared" ref="AF120:AF126" si="360">SUM(AE120*G120*3)</f>
        <v>0</v>
      </c>
      <c r="AG120" s="509"/>
      <c r="AH120" s="511">
        <f t="shared" ref="AH120:AH126" si="361">SUM(AG120*G120/3)</f>
        <v>0</v>
      </c>
      <c r="AI120" s="509">
        <v>1</v>
      </c>
      <c r="AJ120" s="511">
        <f t="shared" ref="AJ120:AJ126" si="362">SUM(AI120*G120*2/3)</f>
        <v>28</v>
      </c>
      <c r="AK120" s="509"/>
      <c r="AL120" s="510">
        <f>SUM(AK120*G120*2)</f>
        <v>0</v>
      </c>
      <c r="AM120" s="509"/>
      <c r="AN120" s="510">
        <f>SUM(AM120*I120*2)</f>
        <v>0</v>
      </c>
      <c r="AO120" s="509"/>
      <c r="AP120" s="754">
        <f t="shared" ref="AP120:AP126" si="363">SUM(AO120*G120*2)</f>
        <v>0</v>
      </c>
      <c r="AQ120" s="509">
        <v>1</v>
      </c>
      <c r="AR120" s="511">
        <f t="shared" ref="AR120:AR121" si="364">AQ120*I120*6</f>
        <v>12</v>
      </c>
      <c r="AS120" s="514"/>
      <c r="AT120" s="511">
        <f t="shared" si="346"/>
        <v>0</v>
      </c>
      <c r="AU120" s="509"/>
      <c r="AV120" s="510">
        <f t="shared" ref="AV120:AV121" si="365">SUM(I120*AU120*6)</f>
        <v>0</v>
      </c>
      <c r="AW120" s="509"/>
      <c r="AX120" s="511">
        <f t="shared" ref="AX120:AX125" si="366">SUM(I120*AW120*8)</f>
        <v>0</v>
      </c>
      <c r="AY120" s="509"/>
      <c r="AZ120" s="511">
        <f t="shared" ref="AZ120:AZ126" si="367">SUM(AY120*J120*5*6)</f>
        <v>0</v>
      </c>
      <c r="BA120" s="509"/>
      <c r="BB120" s="511">
        <f t="shared" ref="BB120:BB126" si="368">SUM(BA120*J120*4*6)</f>
        <v>0</v>
      </c>
      <c r="BC120" s="509"/>
      <c r="BD120" s="515">
        <f t="shared" ref="BD120:BD126" si="369">SUM(BC120*50)</f>
        <v>0</v>
      </c>
      <c r="BE120" s="511">
        <f t="shared" si="351"/>
        <v>102.4</v>
      </c>
      <c r="BF120" s="511">
        <f t="shared" si="352"/>
        <v>66</v>
      </c>
      <c r="BM120" s="486"/>
      <c r="BN120" s="486"/>
      <c r="BS120" s="482"/>
    </row>
    <row r="121" spans="1:71" s="159" customFormat="1" ht="12.75" customHeight="1" outlineLevel="1" x14ac:dyDescent="0.2">
      <c r="A121" s="507" t="s">
        <v>155</v>
      </c>
      <c r="B121" s="506" t="s">
        <v>183</v>
      </c>
      <c r="C121" s="505" t="s">
        <v>24</v>
      </c>
      <c r="D121" s="506" t="s">
        <v>323</v>
      </c>
      <c r="E121" s="505" t="s">
        <v>125</v>
      </c>
      <c r="F121" s="505">
        <v>7</v>
      </c>
      <c r="G121" s="506">
        <v>91</v>
      </c>
      <c r="H121" s="506">
        <v>1</v>
      </c>
      <c r="I121" s="506">
        <v>4</v>
      </c>
      <c r="J121" s="506">
        <f t="shared" ref="J121" si="370">SUM(I121)*2</f>
        <v>8</v>
      </c>
      <c r="K121" s="507">
        <v>30</v>
      </c>
      <c r="L121" s="508">
        <f t="shared" si="331"/>
        <v>30</v>
      </c>
      <c r="M121" s="509">
        <v>2</v>
      </c>
      <c r="N121" s="710">
        <f t="shared" si="353"/>
        <v>2</v>
      </c>
      <c r="O121" s="509"/>
      <c r="P121" s="510">
        <f t="shared" si="333"/>
        <v>0</v>
      </c>
      <c r="Q121" s="509">
        <v>28</v>
      </c>
      <c r="R121" s="510">
        <f t="shared" si="354"/>
        <v>112</v>
      </c>
      <c r="S121" s="509"/>
      <c r="T121" s="510">
        <f t="shared" si="355"/>
        <v>0</v>
      </c>
      <c r="U121" s="509"/>
      <c r="V121" s="510">
        <f t="shared" si="356"/>
        <v>0</v>
      </c>
      <c r="W121" s="511">
        <f t="shared" si="357"/>
        <v>0</v>
      </c>
      <c r="X121" s="511">
        <f t="shared" ref="X121" si="371">K121*I121*0.05</f>
        <v>6</v>
      </c>
      <c r="Y121" s="509"/>
      <c r="Z121" s="510"/>
      <c r="AA121" s="509"/>
      <c r="AB121" s="754">
        <f t="shared" si="358"/>
        <v>0</v>
      </c>
      <c r="AC121" s="509"/>
      <c r="AD121" s="512">
        <f t="shared" si="359"/>
        <v>0</v>
      </c>
      <c r="AE121" s="509"/>
      <c r="AF121" s="510">
        <f t="shared" si="360"/>
        <v>0</v>
      </c>
      <c r="AG121" s="509"/>
      <c r="AH121" s="511">
        <f t="shared" si="361"/>
        <v>0</v>
      </c>
      <c r="AI121" s="509"/>
      <c r="AJ121" s="511">
        <f t="shared" si="362"/>
        <v>0</v>
      </c>
      <c r="AK121" s="509"/>
      <c r="AL121" s="510">
        <f t="shared" si="343"/>
        <v>0</v>
      </c>
      <c r="AM121" s="509"/>
      <c r="AN121" s="510">
        <f>SUM(AM121*I121*2)</f>
        <v>0</v>
      </c>
      <c r="AO121" s="509"/>
      <c r="AP121" s="754">
        <f t="shared" si="363"/>
        <v>0</v>
      </c>
      <c r="AQ121" s="509">
        <v>1</v>
      </c>
      <c r="AR121" s="511">
        <f t="shared" si="364"/>
        <v>24</v>
      </c>
      <c r="AS121" s="514"/>
      <c r="AT121" s="511">
        <f t="shared" si="346"/>
        <v>0</v>
      </c>
      <c r="AU121" s="509"/>
      <c r="AV121" s="510">
        <f t="shared" si="365"/>
        <v>0</v>
      </c>
      <c r="AW121" s="509"/>
      <c r="AX121" s="511">
        <f t="shared" si="366"/>
        <v>0</v>
      </c>
      <c r="AY121" s="509"/>
      <c r="AZ121" s="511">
        <f t="shared" si="367"/>
        <v>0</v>
      </c>
      <c r="BA121" s="509"/>
      <c r="BB121" s="511">
        <f t="shared" si="368"/>
        <v>0</v>
      </c>
      <c r="BC121" s="509"/>
      <c r="BD121" s="515">
        <f t="shared" si="369"/>
        <v>0</v>
      </c>
      <c r="BE121" s="511">
        <f t="shared" si="351"/>
        <v>144</v>
      </c>
      <c r="BF121" s="511">
        <f t="shared" si="352"/>
        <v>138</v>
      </c>
      <c r="BM121" s="167"/>
      <c r="BN121" s="167"/>
      <c r="BS121" s="257"/>
    </row>
    <row r="122" spans="1:71" s="487" customFormat="1" ht="12.75" customHeight="1" outlineLevel="1" x14ac:dyDescent="0.2">
      <c r="A122" s="507" t="s">
        <v>687</v>
      </c>
      <c r="B122" s="506" t="s">
        <v>183</v>
      </c>
      <c r="C122" s="505" t="s">
        <v>51</v>
      </c>
      <c r="D122" s="506" t="s">
        <v>233</v>
      </c>
      <c r="E122" s="506" t="s">
        <v>179</v>
      </c>
      <c r="F122" s="506" t="s">
        <v>215</v>
      </c>
      <c r="G122" s="506">
        <f>21+21</f>
        <v>42</v>
      </c>
      <c r="H122" s="506">
        <v>1</v>
      </c>
      <c r="I122" s="506">
        <v>2</v>
      </c>
      <c r="J122" s="506">
        <f>SUM(I122)*2</f>
        <v>4</v>
      </c>
      <c r="K122" s="527">
        <v>2</v>
      </c>
      <c r="L122" s="508">
        <f t="shared" si="331"/>
        <v>2</v>
      </c>
      <c r="M122" s="509">
        <v>2</v>
      </c>
      <c r="N122" s="710">
        <f t="shared" ref="N122" si="372">SUM(M122)*H122</f>
        <v>2</v>
      </c>
      <c r="O122" s="509"/>
      <c r="P122" s="510">
        <f t="shared" si="333"/>
        <v>0</v>
      </c>
      <c r="Q122" s="509"/>
      <c r="R122" s="510">
        <f t="shared" ref="R122" si="373">SUM(Q122)*I122</f>
        <v>0</v>
      </c>
      <c r="S122" s="509"/>
      <c r="T122" s="510">
        <f t="shared" ref="T122" si="374">SUM(S122)*J122</f>
        <v>0</v>
      </c>
      <c r="U122" s="509"/>
      <c r="V122" s="510">
        <f t="shared" si="356"/>
        <v>0</v>
      </c>
      <c r="W122" s="511"/>
      <c r="X122" s="511">
        <f t="shared" ref="X122:X125" si="375">SUM(K122*15/100*I122)</f>
        <v>0.6</v>
      </c>
      <c r="Y122" s="509"/>
      <c r="Z122" s="510"/>
      <c r="AA122" s="509"/>
      <c r="AB122" s="754">
        <f t="shared" ref="AB122:AB125" si="376">SUM(AA122)*3*G122/5</f>
        <v>0</v>
      </c>
      <c r="AC122" s="509"/>
      <c r="AD122" s="512">
        <f t="shared" si="359"/>
        <v>0</v>
      </c>
      <c r="AE122" s="509"/>
      <c r="AF122" s="510">
        <f t="shared" si="360"/>
        <v>0</v>
      </c>
      <c r="AG122" s="509"/>
      <c r="AH122" s="511">
        <f t="shared" si="361"/>
        <v>0</v>
      </c>
      <c r="AI122" s="509"/>
      <c r="AJ122" s="511">
        <f t="shared" si="362"/>
        <v>0</v>
      </c>
      <c r="AK122" s="509"/>
      <c r="AL122" s="510">
        <f t="shared" si="343"/>
        <v>0</v>
      </c>
      <c r="AM122" s="509"/>
      <c r="AN122" s="510">
        <f t="shared" ref="AN122" si="377">SUM(AM122*I122)</f>
        <v>0</v>
      </c>
      <c r="AO122" s="509"/>
      <c r="AP122" s="754">
        <f t="shared" ref="AP122" si="378">SUM(AO122*G122*2)</f>
        <v>0</v>
      </c>
      <c r="AQ122" s="509"/>
      <c r="AR122" s="511">
        <f>SUM(I122*AQ122*6)</f>
        <v>0</v>
      </c>
      <c r="AS122" s="514"/>
      <c r="AT122" s="511">
        <f t="shared" si="346"/>
        <v>0</v>
      </c>
      <c r="AU122" s="509"/>
      <c r="AV122" s="510">
        <f>SUM(AU122*G122/3)</f>
        <v>0</v>
      </c>
      <c r="AW122" s="509"/>
      <c r="AX122" s="511">
        <f t="shared" si="366"/>
        <v>0</v>
      </c>
      <c r="AY122" s="509"/>
      <c r="AZ122" s="511">
        <f t="shared" si="367"/>
        <v>0</v>
      </c>
      <c r="BA122" s="509"/>
      <c r="BB122" s="511">
        <f t="shared" si="368"/>
        <v>0</v>
      </c>
      <c r="BC122" s="509"/>
      <c r="BD122" s="515">
        <f t="shared" si="369"/>
        <v>0</v>
      </c>
      <c r="BE122" s="511">
        <f t="shared" si="351"/>
        <v>2.6</v>
      </c>
      <c r="BF122" s="511">
        <f t="shared" si="352"/>
        <v>2</v>
      </c>
      <c r="BM122" s="493"/>
      <c r="BN122" s="493"/>
      <c r="BS122" s="492"/>
    </row>
    <row r="123" spans="1:71" s="487" customFormat="1" ht="12.75" customHeight="1" outlineLevel="1" x14ac:dyDescent="0.2">
      <c r="A123" s="507" t="s">
        <v>687</v>
      </c>
      <c r="B123" s="532" t="s">
        <v>183</v>
      </c>
      <c r="C123" s="528" t="s">
        <v>51</v>
      </c>
      <c r="D123" s="532" t="s">
        <v>233</v>
      </c>
      <c r="E123" s="532" t="s">
        <v>242</v>
      </c>
      <c r="F123" s="532">
        <v>11</v>
      </c>
      <c r="G123" s="528">
        <f>21+21</f>
        <v>42</v>
      </c>
      <c r="H123" s="528">
        <v>1</v>
      </c>
      <c r="I123" s="528">
        <v>2</v>
      </c>
      <c r="J123" s="528">
        <f t="shared" ref="J123" si="379">SUM(I123)*2</f>
        <v>4</v>
      </c>
      <c r="K123" s="504">
        <v>6</v>
      </c>
      <c r="L123" s="508">
        <f t="shared" ref="L123:L125" si="380">SUM(M123+O123+Q123+S123+U123)</f>
        <v>6</v>
      </c>
      <c r="M123" s="509">
        <v>4</v>
      </c>
      <c r="N123" s="710">
        <f t="shared" si="353"/>
        <v>4</v>
      </c>
      <c r="O123" s="509"/>
      <c r="P123" s="510">
        <f t="shared" si="333"/>
        <v>0</v>
      </c>
      <c r="Q123" s="509">
        <v>2</v>
      </c>
      <c r="R123" s="510">
        <f t="shared" si="354"/>
        <v>4</v>
      </c>
      <c r="S123" s="509"/>
      <c r="T123" s="510">
        <f t="shared" si="355"/>
        <v>0</v>
      </c>
      <c r="U123" s="509"/>
      <c r="V123" s="510">
        <f t="shared" si="356"/>
        <v>0</v>
      </c>
      <c r="W123" s="511"/>
      <c r="X123" s="511">
        <f t="shared" si="375"/>
        <v>1.8</v>
      </c>
      <c r="Y123" s="509"/>
      <c r="Z123" s="510"/>
      <c r="AA123" s="509"/>
      <c r="AB123" s="754">
        <f t="shared" si="376"/>
        <v>0</v>
      </c>
      <c r="AC123" s="509"/>
      <c r="AD123" s="512">
        <f t="shared" ref="AD123:AD125" si="381">SUM(AC123*G123*(30+4))</f>
        <v>0</v>
      </c>
      <c r="AE123" s="509"/>
      <c r="AF123" s="510">
        <f t="shared" si="360"/>
        <v>0</v>
      </c>
      <c r="AG123" s="509"/>
      <c r="AH123" s="511">
        <f t="shared" si="361"/>
        <v>0</v>
      </c>
      <c r="AI123" s="509"/>
      <c r="AJ123" s="511">
        <f t="shared" ref="AJ123:AJ125" si="382">SUM(AI123*G123*2/3)</f>
        <v>0</v>
      </c>
      <c r="AK123" s="509"/>
      <c r="AL123" s="510">
        <f t="shared" si="343"/>
        <v>0</v>
      </c>
      <c r="AM123" s="509"/>
      <c r="AN123" s="510">
        <f t="shared" ref="AN123:AN126" si="383">SUM(AM123*I123)</f>
        <v>0</v>
      </c>
      <c r="AO123" s="509"/>
      <c r="AP123" s="754">
        <f t="shared" si="363"/>
        <v>0</v>
      </c>
      <c r="AQ123" s="509">
        <v>1</v>
      </c>
      <c r="AR123" s="511">
        <f>SUM(I123*AQ123*6)</f>
        <v>12</v>
      </c>
      <c r="AS123" s="514"/>
      <c r="AT123" s="511">
        <f t="shared" si="346"/>
        <v>0</v>
      </c>
      <c r="AU123" s="509"/>
      <c r="AV123" s="510">
        <f>SUM(AU123*G123/3)</f>
        <v>0</v>
      </c>
      <c r="AW123" s="509"/>
      <c r="AX123" s="511">
        <f t="shared" si="366"/>
        <v>0</v>
      </c>
      <c r="AY123" s="509"/>
      <c r="AZ123" s="511">
        <f t="shared" ref="AZ123:AZ125" si="384">SUM(AY123*J123*5*6)</f>
        <v>0</v>
      </c>
      <c r="BA123" s="509"/>
      <c r="BB123" s="511">
        <f t="shared" ref="BB123:BB125" si="385">SUM(BA123*J123*4*6)</f>
        <v>0</v>
      </c>
      <c r="BC123" s="509"/>
      <c r="BD123" s="515">
        <f t="shared" si="369"/>
        <v>0</v>
      </c>
      <c r="BE123" s="511">
        <f t="shared" si="351"/>
        <v>21.8</v>
      </c>
      <c r="BF123" s="511">
        <f t="shared" si="352"/>
        <v>20</v>
      </c>
      <c r="BM123" s="493"/>
      <c r="BN123" s="493"/>
      <c r="BS123" s="492"/>
    </row>
    <row r="124" spans="1:71" s="477" customFormat="1" ht="12.75" customHeight="1" outlineLevel="1" x14ac:dyDescent="0.2">
      <c r="A124" s="504" t="s">
        <v>688</v>
      </c>
      <c r="B124" s="506" t="s">
        <v>186</v>
      </c>
      <c r="C124" s="506" t="s">
        <v>140</v>
      </c>
      <c r="D124" s="506" t="s">
        <v>233</v>
      </c>
      <c r="E124" s="506" t="s">
        <v>143</v>
      </c>
      <c r="F124" s="505">
        <v>3</v>
      </c>
      <c r="G124" s="506">
        <v>23</v>
      </c>
      <c r="H124" s="506">
        <v>1</v>
      </c>
      <c r="I124" s="506">
        <v>1</v>
      </c>
      <c r="J124" s="528">
        <f t="shared" ref="J124:J126" si="386">SUM(I124)*2</f>
        <v>2</v>
      </c>
      <c r="K124" s="504">
        <v>6</v>
      </c>
      <c r="L124" s="508">
        <f t="shared" si="380"/>
        <v>6</v>
      </c>
      <c r="M124" s="509">
        <v>2</v>
      </c>
      <c r="N124" s="710">
        <f t="shared" si="353"/>
        <v>2</v>
      </c>
      <c r="O124" s="509">
        <v>4</v>
      </c>
      <c r="P124" s="510">
        <f t="shared" si="333"/>
        <v>4</v>
      </c>
      <c r="Q124" s="509"/>
      <c r="R124" s="510">
        <f t="shared" si="354"/>
        <v>0</v>
      </c>
      <c r="S124" s="509"/>
      <c r="T124" s="510">
        <f t="shared" si="355"/>
        <v>0</v>
      </c>
      <c r="U124" s="509"/>
      <c r="V124" s="510">
        <f t="shared" si="356"/>
        <v>0</v>
      </c>
      <c r="W124" s="511"/>
      <c r="X124" s="511">
        <f t="shared" si="375"/>
        <v>0.9</v>
      </c>
      <c r="Y124" s="509"/>
      <c r="Z124" s="510"/>
      <c r="AA124" s="509"/>
      <c r="AB124" s="754">
        <f t="shared" si="376"/>
        <v>0</v>
      </c>
      <c r="AC124" s="509"/>
      <c r="AD124" s="512">
        <f t="shared" si="381"/>
        <v>0</v>
      </c>
      <c r="AE124" s="509"/>
      <c r="AF124" s="510">
        <f t="shared" si="360"/>
        <v>0</v>
      </c>
      <c r="AG124" s="509"/>
      <c r="AH124" s="511">
        <f t="shared" si="361"/>
        <v>0</v>
      </c>
      <c r="AI124" s="509"/>
      <c r="AJ124" s="511">
        <f t="shared" si="382"/>
        <v>0</v>
      </c>
      <c r="AK124" s="509"/>
      <c r="AL124" s="510">
        <f t="shared" si="343"/>
        <v>0</v>
      </c>
      <c r="AM124" s="509"/>
      <c r="AN124" s="510">
        <f t="shared" si="383"/>
        <v>0</v>
      </c>
      <c r="AO124" s="509"/>
      <c r="AP124" s="754">
        <f t="shared" si="363"/>
        <v>0</v>
      </c>
      <c r="AQ124" s="509">
        <v>1</v>
      </c>
      <c r="AR124" s="511">
        <f>SUM(I124*AQ124*6)</f>
        <v>6</v>
      </c>
      <c r="AS124" s="514"/>
      <c r="AT124" s="511">
        <f t="shared" si="346"/>
        <v>0</v>
      </c>
      <c r="AU124" s="509"/>
      <c r="AV124" s="510">
        <f>SUM(AU124*G124/3)</f>
        <v>0</v>
      </c>
      <c r="AW124" s="509"/>
      <c r="AX124" s="511">
        <f t="shared" si="366"/>
        <v>0</v>
      </c>
      <c r="AY124" s="509"/>
      <c r="AZ124" s="511">
        <f t="shared" si="384"/>
        <v>0</v>
      </c>
      <c r="BA124" s="509"/>
      <c r="BB124" s="511">
        <f t="shared" si="385"/>
        <v>0</v>
      </c>
      <c r="BC124" s="509"/>
      <c r="BD124" s="515">
        <f t="shared" si="369"/>
        <v>0</v>
      </c>
      <c r="BE124" s="511">
        <f t="shared" si="351"/>
        <v>12.9</v>
      </c>
      <c r="BF124" s="511">
        <f t="shared" si="352"/>
        <v>12</v>
      </c>
      <c r="BM124" s="486"/>
      <c r="BN124" s="486"/>
      <c r="BS124" s="482"/>
    </row>
    <row r="125" spans="1:71" s="477" customFormat="1" ht="12.75" customHeight="1" outlineLevel="1" x14ac:dyDescent="0.2">
      <c r="A125" s="504" t="s">
        <v>689</v>
      </c>
      <c r="B125" s="506" t="s">
        <v>186</v>
      </c>
      <c r="C125" s="506" t="s">
        <v>140</v>
      </c>
      <c r="D125" s="506" t="s">
        <v>233</v>
      </c>
      <c r="E125" s="506" t="s">
        <v>143</v>
      </c>
      <c r="F125" s="505">
        <v>3</v>
      </c>
      <c r="G125" s="506">
        <v>23</v>
      </c>
      <c r="H125" s="506">
        <v>1</v>
      </c>
      <c r="I125" s="506">
        <v>1</v>
      </c>
      <c r="J125" s="528">
        <f t="shared" si="386"/>
        <v>2</v>
      </c>
      <c r="K125" s="504">
        <v>6</v>
      </c>
      <c r="L125" s="508">
        <f t="shared" si="380"/>
        <v>6</v>
      </c>
      <c r="M125" s="509">
        <v>2</v>
      </c>
      <c r="N125" s="710">
        <f t="shared" si="353"/>
        <v>2</v>
      </c>
      <c r="O125" s="509">
        <v>4</v>
      </c>
      <c r="P125" s="510">
        <f t="shared" si="333"/>
        <v>4</v>
      </c>
      <c r="Q125" s="509"/>
      <c r="R125" s="510">
        <f t="shared" si="354"/>
        <v>0</v>
      </c>
      <c r="S125" s="509"/>
      <c r="T125" s="510">
        <f t="shared" si="355"/>
        <v>0</v>
      </c>
      <c r="U125" s="509"/>
      <c r="V125" s="510">
        <f t="shared" si="356"/>
        <v>0</v>
      </c>
      <c r="W125" s="511"/>
      <c r="X125" s="511">
        <f t="shared" si="375"/>
        <v>0.9</v>
      </c>
      <c r="Y125" s="509"/>
      <c r="Z125" s="510"/>
      <c r="AA125" s="509"/>
      <c r="AB125" s="754">
        <f t="shared" si="376"/>
        <v>0</v>
      </c>
      <c r="AC125" s="509"/>
      <c r="AD125" s="512">
        <f t="shared" si="381"/>
        <v>0</v>
      </c>
      <c r="AE125" s="509"/>
      <c r="AF125" s="510">
        <f t="shared" si="360"/>
        <v>0</v>
      </c>
      <c r="AG125" s="509"/>
      <c r="AH125" s="511">
        <f t="shared" si="361"/>
        <v>0</v>
      </c>
      <c r="AI125" s="509"/>
      <c r="AJ125" s="511">
        <f t="shared" si="382"/>
        <v>0</v>
      </c>
      <c r="AK125" s="509"/>
      <c r="AL125" s="510">
        <f t="shared" si="343"/>
        <v>0</v>
      </c>
      <c r="AM125" s="509"/>
      <c r="AN125" s="510">
        <f t="shared" si="383"/>
        <v>0</v>
      </c>
      <c r="AO125" s="509"/>
      <c r="AP125" s="754">
        <f t="shared" si="363"/>
        <v>0</v>
      </c>
      <c r="AQ125" s="509">
        <v>1</v>
      </c>
      <c r="AR125" s="511">
        <f>SUM(I125*AQ125*6)</f>
        <v>6</v>
      </c>
      <c r="AS125" s="514"/>
      <c r="AT125" s="511">
        <f t="shared" si="346"/>
        <v>0</v>
      </c>
      <c r="AU125" s="509"/>
      <c r="AV125" s="510">
        <f>SUM(AU125*G125/3)</f>
        <v>0</v>
      </c>
      <c r="AW125" s="509"/>
      <c r="AX125" s="511">
        <f t="shared" si="366"/>
        <v>0</v>
      </c>
      <c r="AY125" s="509"/>
      <c r="AZ125" s="511">
        <f t="shared" si="384"/>
        <v>0</v>
      </c>
      <c r="BA125" s="509"/>
      <c r="BB125" s="511">
        <f t="shared" si="385"/>
        <v>0</v>
      </c>
      <c r="BC125" s="509"/>
      <c r="BD125" s="515">
        <f t="shared" si="369"/>
        <v>0</v>
      </c>
      <c r="BE125" s="511">
        <f t="shared" si="351"/>
        <v>12.9</v>
      </c>
      <c r="BF125" s="511">
        <f t="shared" si="352"/>
        <v>12</v>
      </c>
      <c r="BM125" s="486"/>
      <c r="BN125" s="486"/>
      <c r="BS125" s="482"/>
    </row>
    <row r="126" spans="1:71" s="477" customFormat="1" ht="15" customHeight="1" outlineLevel="1" x14ac:dyDescent="0.2">
      <c r="A126" s="529" t="s">
        <v>154</v>
      </c>
      <c r="B126" s="506" t="s">
        <v>186</v>
      </c>
      <c r="C126" s="506" t="s">
        <v>140</v>
      </c>
      <c r="D126" s="506" t="s">
        <v>233</v>
      </c>
      <c r="E126" s="506" t="s">
        <v>143</v>
      </c>
      <c r="F126" s="505">
        <v>3</v>
      </c>
      <c r="G126" s="506">
        <v>23</v>
      </c>
      <c r="H126" s="506">
        <v>1</v>
      </c>
      <c r="I126" s="506">
        <v>1</v>
      </c>
      <c r="J126" s="506">
        <f t="shared" si="386"/>
        <v>2</v>
      </c>
      <c r="K126" s="530">
        <v>54</v>
      </c>
      <c r="L126" s="508">
        <f t="shared" si="331"/>
        <v>54</v>
      </c>
      <c r="M126" s="509">
        <v>6</v>
      </c>
      <c r="N126" s="710">
        <v>10</v>
      </c>
      <c r="O126" s="509">
        <v>18</v>
      </c>
      <c r="P126" s="510">
        <f t="shared" si="333"/>
        <v>18</v>
      </c>
      <c r="Q126" s="509">
        <v>30</v>
      </c>
      <c r="R126" s="510">
        <f t="shared" si="354"/>
        <v>30</v>
      </c>
      <c r="S126" s="509"/>
      <c r="T126" s="510">
        <f t="shared" si="355"/>
        <v>0</v>
      </c>
      <c r="U126" s="509"/>
      <c r="V126" s="510">
        <f t="shared" si="356"/>
        <v>0</v>
      </c>
      <c r="W126" s="511">
        <v>0</v>
      </c>
      <c r="X126" s="511">
        <f>SUM(K126*15/100*I126)</f>
        <v>8.1</v>
      </c>
      <c r="Y126" s="509"/>
      <c r="Z126" s="510"/>
      <c r="AA126" s="509"/>
      <c r="AB126" s="754">
        <f t="shared" si="358"/>
        <v>0</v>
      </c>
      <c r="AC126" s="509"/>
      <c r="AD126" s="512">
        <f t="shared" si="359"/>
        <v>0</v>
      </c>
      <c r="AE126" s="509"/>
      <c r="AF126" s="510">
        <f t="shared" si="360"/>
        <v>0</v>
      </c>
      <c r="AG126" s="509"/>
      <c r="AH126" s="511">
        <f t="shared" si="361"/>
        <v>0</v>
      </c>
      <c r="AI126" s="509"/>
      <c r="AJ126" s="511">
        <f t="shared" si="362"/>
        <v>0</v>
      </c>
      <c r="AK126" s="509">
        <v>1</v>
      </c>
      <c r="AL126" s="510">
        <f>SUM(AK126*G126*2)</f>
        <v>46</v>
      </c>
      <c r="AM126" s="509"/>
      <c r="AN126" s="510">
        <f t="shared" si="383"/>
        <v>0</v>
      </c>
      <c r="AO126" s="509"/>
      <c r="AP126" s="754">
        <f t="shared" si="363"/>
        <v>0</v>
      </c>
      <c r="AQ126" s="509"/>
      <c r="AR126" s="511">
        <f>SUM(I126*AQ126*6)</f>
        <v>0</v>
      </c>
      <c r="AS126" s="514"/>
      <c r="AT126" s="511">
        <f t="shared" si="346"/>
        <v>0</v>
      </c>
      <c r="AU126" s="509"/>
      <c r="AV126" s="510">
        <f>AU126*G126/3</f>
        <v>0</v>
      </c>
      <c r="AW126" s="509">
        <v>1</v>
      </c>
      <c r="AX126" s="511">
        <f>AW126*G126/3</f>
        <v>7.666666666666667</v>
      </c>
      <c r="AY126" s="509"/>
      <c r="AZ126" s="511">
        <f t="shared" si="367"/>
        <v>0</v>
      </c>
      <c r="BA126" s="509"/>
      <c r="BB126" s="511">
        <f t="shared" si="368"/>
        <v>0</v>
      </c>
      <c r="BC126" s="509"/>
      <c r="BD126" s="515">
        <f t="shared" si="369"/>
        <v>0</v>
      </c>
      <c r="BE126" s="511">
        <f t="shared" si="351"/>
        <v>119.76666666666667</v>
      </c>
      <c r="BF126" s="511">
        <f t="shared" si="352"/>
        <v>65.666666666666657</v>
      </c>
      <c r="BH126" s="482"/>
      <c r="BM126" s="486"/>
      <c r="BN126" s="486"/>
      <c r="BS126" s="482"/>
    </row>
    <row r="127" spans="1:71" ht="12.75" customHeight="1" outlineLevel="1" x14ac:dyDescent="0.2">
      <c r="A127" s="12" t="s">
        <v>279</v>
      </c>
      <c r="B127" s="13" t="s">
        <v>67</v>
      </c>
      <c r="C127" s="13"/>
      <c r="D127" s="13"/>
      <c r="E127" s="13"/>
      <c r="F127" s="14"/>
      <c r="G127" s="14"/>
      <c r="H127" s="14"/>
      <c r="I127" s="14"/>
      <c r="J127" s="14"/>
      <c r="K127" s="13">
        <f t="shared" ref="K127:BF127" si="387">SUM(K117:K126)</f>
        <v>158</v>
      </c>
      <c r="L127" s="99">
        <f t="shared" si="387"/>
        <v>158</v>
      </c>
      <c r="M127" s="24">
        <f t="shared" si="387"/>
        <v>26</v>
      </c>
      <c r="N127" s="711">
        <f t="shared" si="387"/>
        <v>30</v>
      </c>
      <c r="O127" s="24">
        <f t="shared" si="387"/>
        <v>26</v>
      </c>
      <c r="P127" s="24">
        <f t="shared" si="387"/>
        <v>26</v>
      </c>
      <c r="Q127" s="24">
        <f t="shared" si="387"/>
        <v>106</v>
      </c>
      <c r="R127" s="24">
        <f t="shared" si="387"/>
        <v>298</v>
      </c>
      <c r="S127" s="24">
        <f t="shared" si="387"/>
        <v>0</v>
      </c>
      <c r="T127" s="24">
        <f t="shared" si="387"/>
        <v>0</v>
      </c>
      <c r="U127" s="24">
        <f t="shared" si="387"/>
        <v>0</v>
      </c>
      <c r="V127" s="24">
        <f t="shared" si="387"/>
        <v>0</v>
      </c>
      <c r="W127" s="4">
        <f t="shared" si="387"/>
        <v>0</v>
      </c>
      <c r="X127" s="4">
        <f t="shared" si="387"/>
        <v>46.199999999999996</v>
      </c>
      <c r="Y127" s="24">
        <f t="shared" si="387"/>
        <v>0</v>
      </c>
      <c r="Z127" s="24">
        <f t="shared" si="387"/>
        <v>0</v>
      </c>
      <c r="AA127" s="24">
        <f t="shared" si="387"/>
        <v>0</v>
      </c>
      <c r="AB127" s="1050">
        <f t="shared" si="387"/>
        <v>0</v>
      </c>
      <c r="AC127" s="24">
        <f t="shared" si="387"/>
        <v>0</v>
      </c>
      <c r="AD127" s="24">
        <f t="shared" si="387"/>
        <v>0</v>
      </c>
      <c r="AE127" s="24">
        <f t="shared" si="387"/>
        <v>0</v>
      </c>
      <c r="AF127" s="24">
        <f t="shared" si="387"/>
        <v>0</v>
      </c>
      <c r="AG127" s="24">
        <f t="shared" si="387"/>
        <v>0</v>
      </c>
      <c r="AH127" s="29">
        <f t="shared" si="387"/>
        <v>0</v>
      </c>
      <c r="AI127" s="24">
        <f t="shared" si="387"/>
        <v>2</v>
      </c>
      <c r="AJ127" s="29">
        <f t="shared" si="387"/>
        <v>100</v>
      </c>
      <c r="AK127" s="24">
        <f t="shared" si="387"/>
        <v>1</v>
      </c>
      <c r="AL127" s="24">
        <f t="shared" si="387"/>
        <v>46</v>
      </c>
      <c r="AM127" s="24">
        <f t="shared" si="387"/>
        <v>0</v>
      </c>
      <c r="AN127" s="24">
        <f t="shared" si="387"/>
        <v>0</v>
      </c>
      <c r="AO127" s="24">
        <f t="shared" si="387"/>
        <v>0</v>
      </c>
      <c r="AP127" s="1049">
        <f t="shared" si="387"/>
        <v>0</v>
      </c>
      <c r="AQ127" s="24">
        <f t="shared" si="387"/>
        <v>6</v>
      </c>
      <c r="AR127" s="4">
        <f t="shared" si="387"/>
        <v>90</v>
      </c>
      <c r="AS127" s="24">
        <f t="shared" si="387"/>
        <v>0</v>
      </c>
      <c r="AT127" s="4">
        <f t="shared" si="387"/>
        <v>0</v>
      </c>
      <c r="AU127" s="24">
        <f t="shared" si="387"/>
        <v>0</v>
      </c>
      <c r="AV127" s="10">
        <f t="shared" si="387"/>
        <v>0</v>
      </c>
      <c r="AW127" s="74">
        <f t="shared" si="387"/>
        <v>1</v>
      </c>
      <c r="AX127" s="4">
        <f t="shared" si="387"/>
        <v>7.666666666666667</v>
      </c>
      <c r="AY127" s="24">
        <f t="shared" si="387"/>
        <v>0</v>
      </c>
      <c r="AZ127" s="4">
        <f t="shared" si="387"/>
        <v>0</v>
      </c>
      <c r="BA127" s="24">
        <f t="shared" si="387"/>
        <v>0</v>
      </c>
      <c r="BB127" s="27">
        <f t="shared" si="387"/>
        <v>0</v>
      </c>
      <c r="BC127" s="24">
        <f t="shared" si="387"/>
        <v>0</v>
      </c>
      <c r="BD127" s="2">
        <f t="shared" si="387"/>
        <v>0</v>
      </c>
      <c r="BE127" s="4">
        <f t="shared" si="387"/>
        <v>643.86666666666667</v>
      </c>
      <c r="BF127" s="27">
        <f t="shared" si="387"/>
        <v>451.66666666666663</v>
      </c>
      <c r="BG127" s="9"/>
      <c r="BH127" s="9"/>
      <c r="BI127" s="9"/>
      <c r="BM127" s="6"/>
      <c r="BN127" s="6"/>
    </row>
    <row r="128" spans="1:71" s="496" customFormat="1" ht="24" customHeight="1" outlineLevel="1" x14ac:dyDescent="0.2">
      <c r="A128" s="531" t="s">
        <v>176</v>
      </c>
      <c r="B128" s="532" t="s">
        <v>186</v>
      </c>
      <c r="C128" s="532" t="s">
        <v>140</v>
      </c>
      <c r="D128" s="532" t="s">
        <v>233</v>
      </c>
      <c r="E128" s="532" t="s">
        <v>146</v>
      </c>
      <c r="F128" s="528">
        <v>2</v>
      </c>
      <c r="G128" s="506">
        <v>23</v>
      </c>
      <c r="H128" s="506">
        <v>1</v>
      </c>
      <c r="I128" s="506">
        <v>1</v>
      </c>
      <c r="J128" s="506">
        <f>I128*2</f>
        <v>2</v>
      </c>
      <c r="K128" s="533">
        <v>8</v>
      </c>
      <c r="L128" s="534">
        <f t="shared" ref="L128:L138" si="388">SUM(M128+O128+Q128+S128+U128)</f>
        <v>8</v>
      </c>
      <c r="M128" s="509">
        <v>0</v>
      </c>
      <c r="N128" s="709">
        <f t="shared" ref="N128:N130" si="389">SUM(M128)*H128</f>
        <v>0</v>
      </c>
      <c r="O128" s="514">
        <v>4</v>
      </c>
      <c r="P128" s="513">
        <f t="shared" ref="P128:P138" si="390">O128*I128</f>
        <v>4</v>
      </c>
      <c r="Q128" s="514">
        <v>4</v>
      </c>
      <c r="R128" s="513">
        <f t="shared" ref="R128:R130" si="391">SUM(Q128)*I128</f>
        <v>4</v>
      </c>
      <c r="S128" s="509"/>
      <c r="T128" s="510">
        <f t="shared" ref="T128:T130" si="392">SUM(S128)*J128</f>
        <v>0</v>
      </c>
      <c r="U128" s="509"/>
      <c r="V128" s="510">
        <f t="shared" ref="V128:V130" si="393">SUM(U128)*I128*5</f>
        <v>0</v>
      </c>
      <c r="W128" s="511">
        <v>0</v>
      </c>
      <c r="X128" s="535">
        <f>SUM(K128*15/100*I128)</f>
        <v>1.2</v>
      </c>
      <c r="Y128" s="509"/>
      <c r="Z128" s="510"/>
      <c r="AA128" s="509"/>
      <c r="AB128" s="754">
        <f t="shared" ref="AB128:AB130" si="394">SUM(AA128)*3*G128/5</f>
        <v>0</v>
      </c>
      <c r="AC128" s="509"/>
      <c r="AD128" s="512">
        <f t="shared" ref="AD128:AD130" si="395">SUM(AC128*G128*(30+4))</f>
        <v>0</v>
      </c>
      <c r="AE128" s="509"/>
      <c r="AF128" s="513">
        <f t="shared" ref="AF128:AF130" si="396">SUM(AE128*G128*3)</f>
        <v>0</v>
      </c>
      <c r="AG128" s="509"/>
      <c r="AH128" s="536">
        <f t="shared" ref="AH128:AH130" si="397">SUM(AG128*G128/3)</f>
        <v>0</v>
      </c>
      <c r="AI128" s="509">
        <v>1</v>
      </c>
      <c r="AJ128" s="511">
        <f t="shared" ref="AJ128:AJ130" si="398">SUM(AI128*G128*2/3)</f>
        <v>15.333333333333334</v>
      </c>
      <c r="AK128" s="509"/>
      <c r="AL128" s="510">
        <f t="shared" ref="AL128:AL138" si="399">SUM(AK128*G128*2)</f>
        <v>0</v>
      </c>
      <c r="AM128" s="509"/>
      <c r="AN128" s="510">
        <f>SUM(AM128*I128)</f>
        <v>0</v>
      </c>
      <c r="AO128" s="509"/>
      <c r="AP128" s="756">
        <f>SUM(AO128*G128*2)/2</f>
        <v>0</v>
      </c>
      <c r="AQ128" s="509"/>
      <c r="AR128" s="511">
        <f>SUM(I128*AQ128*6)</f>
        <v>0</v>
      </c>
      <c r="AS128" s="514"/>
      <c r="AT128" s="511">
        <f t="shared" ref="AT128:AT150" si="400">AS128*G128/3</f>
        <v>0</v>
      </c>
      <c r="AU128" s="509"/>
      <c r="AV128" s="510">
        <f>AU128*G128/3</f>
        <v>0</v>
      </c>
      <c r="AW128" s="514">
        <v>1</v>
      </c>
      <c r="AX128" s="511">
        <f>AW128*G128/3</f>
        <v>7.666666666666667</v>
      </c>
      <c r="AY128" s="509"/>
      <c r="AZ128" s="511">
        <f t="shared" ref="AZ128:AZ130" si="401">SUM(AY128*J128*5*6)</f>
        <v>0</v>
      </c>
      <c r="BA128" s="509"/>
      <c r="BB128" s="511">
        <f t="shared" ref="BB128:BB130" si="402">SUM(BA128*J128*4*6)</f>
        <v>0</v>
      </c>
      <c r="BC128" s="509"/>
      <c r="BD128" s="515">
        <f t="shared" ref="BD128:BD130" si="403">SUM(BC128*50)</f>
        <v>0</v>
      </c>
      <c r="BE128" s="511">
        <f t="shared" ref="BE128:BE150" si="404">N128+P128+R128+T128+V128+W128+X128+Z128+AB128+AD128+AF128+AH128+AJ128+AL128+AN128+AP128+AR128+AT128+AV128+AX128+AZ128+BB128+BD128</f>
        <v>32.199999999999996</v>
      </c>
      <c r="BF128" s="511">
        <f t="shared" ref="BF128:BF150" si="405">BB128+AZ128+AX128+AV128+AR128+AP128+W128+V128+T128+R128+P128+N128</f>
        <v>15.666666666666668</v>
      </c>
      <c r="BH128" s="485"/>
      <c r="BM128" s="497"/>
      <c r="BN128" s="497"/>
      <c r="BO128" s="477"/>
      <c r="BP128" s="477"/>
      <c r="BQ128" s="477"/>
      <c r="BR128" s="477"/>
      <c r="BS128" s="477"/>
    </row>
    <row r="129" spans="1:71" s="375" customFormat="1" ht="12.75" customHeight="1" outlineLevel="1" x14ac:dyDescent="0.2">
      <c r="A129" s="507" t="s">
        <v>155</v>
      </c>
      <c r="B129" s="505" t="s">
        <v>183</v>
      </c>
      <c r="C129" s="505" t="s">
        <v>24</v>
      </c>
      <c r="D129" s="506" t="s">
        <v>323</v>
      </c>
      <c r="E129" s="506" t="s">
        <v>383</v>
      </c>
      <c r="F129" s="505">
        <v>8</v>
      </c>
      <c r="G129" s="506">
        <v>166</v>
      </c>
      <c r="H129" s="506">
        <v>2</v>
      </c>
      <c r="I129" s="506">
        <v>7</v>
      </c>
      <c r="J129" s="506">
        <f>SUM(I129)*2</f>
        <v>14</v>
      </c>
      <c r="K129" s="547">
        <v>30</v>
      </c>
      <c r="L129" s="508">
        <f t="shared" si="388"/>
        <v>30</v>
      </c>
      <c r="M129" s="509">
        <v>2</v>
      </c>
      <c r="N129" s="710">
        <f t="shared" si="389"/>
        <v>4</v>
      </c>
      <c r="O129" s="509"/>
      <c r="P129" s="510">
        <f t="shared" si="390"/>
        <v>0</v>
      </c>
      <c r="Q129" s="509">
        <v>28</v>
      </c>
      <c r="R129" s="510">
        <f t="shared" si="391"/>
        <v>196</v>
      </c>
      <c r="S129" s="509"/>
      <c r="T129" s="510">
        <f t="shared" si="392"/>
        <v>0</v>
      </c>
      <c r="U129" s="509"/>
      <c r="V129" s="510">
        <f t="shared" si="393"/>
        <v>0</v>
      </c>
      <c r="W129" s="511">
        <f t="shared" ref="W129:W130" si="406">SUM(I129*AW129*2+J129*AY129*2)</f>
        <v>0</v>
      </c>
      <c r="X129" s="511">
        <f t="shared" ref="X129" si="407">K129*I129*0.05</f>
        <v>10.5</v>
      </c>
      <c r="Y129" s="509"/>
      <c r="Z129" s="510"/>
      <c r="AA129" s="509"/>
      <c r="AB129" s="754">
        <f t="shared" si="394"/>
        <v>0</v>
      </c>
      <c r="AC129" s="509"/>
      <c r="AD129" s="512">
        <f t="shared" si="395"/>
        <v>0</v>
      </c>
      <c r="AE129" s="509"/>
      <c r="AF129" s="510">
        <f t="shared" si="396"/>
        <v>0</v>
      </c>
      <c r="AG129" s="509"/>
      <c r="AH129" s="511">
        <f t="shared" si="397"/>
        <v>0</v>
      </c>
      <c r="AI129" s="509"/>
      <c r="AJ129" s="511">
        <f t="shared" si="398"/>
        <v>0</v>
      </c>
      <c r="AK129" s="509"/>
      <c r="AL129" s="510">
        <f t="shared" si="399"/>
        <v>0</v>
      </c>
      <c r="AM129" s="509"/>
      <c r="AN129" s="510">
        <f>SUM(AM129*I129*2)</f>
        <v>0</v>
      </c>
      <c r="AO129" s="509"/>
      <c r="AP129" s="754">
        <f t="shared" ref="AP129:AP130" si="408">SUM(AO129*G129*2)</f>
        <v>0</v>
      </c>
      <c r="AQ129" s="509">
        <v>1</v>
      </c>
      <c r="AR129" s="511">
        <f>AQ129*I129*6</f>
        <v>42</v>
      </c>
      <c r="AS129" s="514"/>
      <c r="AT129" s="511">
        <f t="shared" si="400"/>
        <v>0</v>
      </c>
      <c r="AU129" s="509"/>
      <c r="AV129" s="510">
        <f>SUM(I129*AU129*6)</f>
        <v>0</v>
      </c>
      <c r="AW129" s="509"/>
      <c r="AX129" s="511">
        <f>SUM(I129*AW129*8)</f>
        <v>0</v>
      </c>
      <c r="AY129" s="509"/>
      <c r="AZ129" s="511">
        <f t="shared" si="401"/>
        <v>0</v>
      </c>
      <c r="BA129" s="509"/>
      <c r="BB129" s="511">
        <f t="shared" si="402"/>
        <v>0</v>
      </c>
      <c r="BC129" s="509"/>
      <c r="BD129" s="515">
        <f t="shared" si="403"/>
        <v>0</v>
      </c>
      <c r="BE129" s="511">
        <f t="shared" si="404"/>
        <v>252.5</v>
      </c>
      <c r="BF129" s="511">
        <f t="shared" si="405"/>
        <v>242</v>
      </c>
      <c r="BM129" s="380"/>
      <c r="BN129" s="380"/>
      <c r="BS129" s="378"/>
    </row>
    <row r="130" spans="1:71" s="487" customFormat="1" ht="12.75" customHeight="1" outlineLevel="1" x14ac:dyDescent="0.2">
      <c r="A130" s="507" t="s">
        <v>155</v>
      </c>
      <c r="B130" s="506" t="s">
        <v>183</v>
      </c>
      <c r="C130" s="505" t="s">
        <v>51</v>
      </c>
      <c r="D130" s="506" t="s">
        <v>233</v>
      </c>
      <c r="E130" s="506" t="s">
        <v>144</v>
      </c>
      <c r="F130" s="506">
        <v>8</v>
      </c>
      <c r="G130" s="506">
        <v>39</v>
      </c>
      <c r="H130" s="506">
        <v>1</v>
      </c>
      <c r="I130" s="506">
        <v>2</v>
      </c>
      <c r="J130" s="506">
        <f>SUM(I130)*2</f>
        <v>4</v>
      </c>
      <c r="K130" s="507">
        <v>26</v>
      </c>
      <c r="L130" s="508">
        <f t="shared" si="388"/>
        <v>26</v>
      </c>
      <c r="M130" s="509"/>
      <c r="N130" s="710">
        <f t="shared" si="389"/>
        <v>0</v>
      </c>
      <c r="O130" s="509">
        <v>26</v>
      </c>
      <c r="P130" s="510">
        <f t="shared" si="390"/>
        <v>52</v>
      </c>
      <c r="Q130" s="509"/>
      <c r="R130" s="510">
        <f t="shared" si="391"/>
        <v>0</v>
      </c>
      <c r="S130" s="509"/>
      <c r="T130" s="510">
        <f t="shared" si="392"/>
        <v>0</v>
      </c>
      <c r="U130" s="509"/>
      <c r="V130" s="510">
        <f t="shared" si="393"/>
        <v>0</v>
      </c>
      <c r="W130" s="511">
        <f t="shared" si="406"/>
        <v>0</v>
      </c>
      <c r="X130" s="511">
        <f>SUM(K130*15/100*I130)</f>
        <v>7.8</v>
      </c>
      <c r="Y130" s="509"/>
      <c r="Z130" s="510"/>
      <c r="AA130" s="509"/>
      <c r="AB130" s="754">
        <f t="shared" si="394"/>
        <v>0</v>
      </c>
      <c r="AC130" s="509"/>
      <c r="AD130" s="512">
        <f t="shared" si="395"/>
        <v>0</v>
      </c>
      <c r="AE130" s="509"/>
      <c r="AF130" s="510">
        <f t="shared" si="396"/>
        <v>0</v>
      </c>
      <c r="AG130" s="509"/>
      <c r="AH130" s="511">
        <f t="shared" si="397"/>
        <v>0</v>
      </c>
      <c r="AI130" s="509"/>
      <c r="AJ130" s="511">
        <f t="shared" si="398"/>
        <v>0</v>
      </c>
      <c r="AK130" s="509"/>
      <c r="AL130" s="510">
        <f t="shared" si="399"/>
        <v>0</v>
      </c>
      <c r="AM130" s="509"/>
      <c r="AN130" s="510">
        <f>SUM(AM130*I130*2)</f>
        <v>0</v>
      </c>
      <c r="AO130" s="509"/>
      <c r="AP130" s="754">
        <f t="shared" si="408"/>
        <v>0</v>
      </c>
      <c r="AQ130" s="509">
        <v>1</v>
      </c>
      <c r="AR130" s="511">
        <f>AQ130*I130*6</f>
        <v>12</v>
      </c>
      <c r="AS130" s="514"/>
      <c r="AT130" s="511">
        <f t="shared" si="400"/>
        <v>0</v>
      </c>
      <c r="AU130" s="509"/>
      <c r="AV130" s="510">
        <f>SUM(I130*AU130*6)</f>
        <v>0</v>
      </c>
      <c r="AW130" s="509"/>
      <c r="AX130" s="511">
        <f>SUM(I130*AW130*8)</f>
        <v>0</v>
      </c>
      <c r="AY130" s="509"/>
      <c r="AZ130" s="511">
        <f t="shared" si="401"/>
        <v>0</v>
      </c>
      <c r="BA130" s="509"/>
      <c r="BB130" s="511">
        <f t="shared" si="402"/>
        <v>0</v>
      </c>
      <c r="BC130" s="509"/>
      <c r="BD130" s="515">
        <f t="shared" si="403"/>
        <v>0</v>
      </c>
      <c r="BE130" s="511">
        <f t="shared" si="404"/>
        <v>71.8</v>
      </c>
      <c r="BF130" s="511">
        <f t="shared" si="405"/>
        <v>64</v>
      </c>
      <c r="BM130" s="493"/>
      <c r="BN130" s="493"/>
      <c r="BS130" s="492"/>
    </row>
    <row r="131" spans="1:71" s="353" customFormat="1" ht="12.75" customHeight="1" outlineLevel="1" x14ac:dyDescent="0.2">
      <c r="A131" s="507" t="s">
        <v>155</v>
      </c>
      <c r="B131" s="532" t="s">
        <v>183</v>
      </c>
      <c r="C131" s="505" t="s">
        <v>24</v>
      </c>
      <c r="D131" s="505" t="s">
        <v>87</v>
      </c>
      <c r="E131" s="532" t="s">
        <v>447</v>
      </c>
      <c r="F131" s="505">
        <v>8</v>
      </c>
      <c r="G131" s="506">
        <v>7</v>
      </c>
      <c r="H131" s="506">
        <v>1</v>
      </c>
      <c r="I131" s="506">
        <v>1</v>
      </c>
      <c r="J131" s="506">
        <v>1</v>
      </c>
      <c r="K131" s="527">
        <v>30</v>
      </c>
      <c r="L131" s="508">
        <f>SUM(M131+O131+Q131+S131+U131)</f>
        <v>30</v>
      </c>
      <c r="M131" s="509">
        <v>2</v>
      </c>
      <c r="N131" s="710">
        <f>SUM(M131)*H131</f>
        <v>2</v>
      </c>
      <c r="O131" s="509"/>
      <c r="P131" s="510">
        <f>O131*I131</f>
        <v>0</v>
      </c>
      <c r="Q131" s="509">
        <v>28</v>
      </c>
      <c r="R131" s="510">
        <f>SUM(Q131)*I131</f>
        <v>28</v>
      </c>
      <c r="S131" s="509"/>
      <c r="T131" s="510">
        <f>SUM(S131)*J131</f>
        <v>0</v>
      </c>
      <c r="U131" s="509"/>
      <c r="V131" s="510">
        <f>SUM(U131)*I131*5</f>
        <v>0</v>
      </c>
      <c r="W131" s="511">
        <f>SUM(I131*AW131*2+J131*AY131*2)</f>
        <v>0</v>
      </c>
      <c r="X131" s="511">
        <f t="shared" ref="X131:X134" si="409">SUM(K131*5/100*I131)</f>
        <v>1.5</v>
      </c>
      <c r="Y131" s="509"/>
      <c r="Z131" s="510"/>
      <c r="AA131" s="509"/>
      <c r="AB131" s="754">
        <f>SUM(AA131)*3*G131/5</f>
        <v>0</v>
      </c>
      <c r="AC131" s="509"/>
      <c r="AD131" s="512">
        <f>SUM(AC131*G131*(30+4))</f>
        <v>0</v>
      </c>
      <c r="AE131" s="509"/>
      <c r="AF131" s="510">
        <f>SUM(AE131*G131*3)</f>
        <v>0</v>
      </c>
      <c r="AG131" s="509"/>
      <c r="AH131" s="511">
        <f>SUM(AG131*G131/3)</f>
        <v>0</v>
      </c>
      <c r="AI131" s="509"/>
      <c r="AJ131" s="511">
        <f>SUM(AI131*G131*2/3)</f>
        <v>0</v>
      </c>
      <c r="AK131" s="509"/>
      <c r="AL131" s="510">
        <f>SUM(AK131*G131*2)</f>
        <v>0</v>
      </c>
      <c r="AM131" s="509"/>
      <c r="AN131" s="510">
        <f>SUM(AM131*I131*2)</f>
        <v>0</v>
      </c>
      <c r="AO131" s="509"/>
      <c r="AP131" s="754">
        <f>SUM(AO131*G131*2)</f>
        <v>0</v>
      </c>
      <c r="AQ131" s="509">
        <v>1</v>
      </c>
      <c r="AR131" s="511">
        <f t="shared" ref="AR131:AR132" si="410">AQ131*G131/3</f>
        <v>2.3333333333333335</v>
      </c>
      <c r="AS131" s="514"/>
      <c r="AT131" s="511">
        <f t="shared" si="400"/>
        <v>0</v>
      </c>
      <c r="AU131" s="509"/>
      <c r="AV131" s="510">
        <f>SUM(I131*AU131*6)</f>
        <v>0</v>
      </c>
      <c r="AW131" s="509"/>
      <c r="AX131" s="511">
        <f>G131/3*AW131</f>
        <v>0</v>
      </c>
      <c r="AY131" s="509"/>
      <c r="AZ131" s="511">
        <f>SUM(AY131*J131*5*6)</f>
        <v>0</v>
      </c>
      <c r="BA131" s="509"/>
      <c r="BB131" s="511">
        <f>SUM(BA131*J131*4*6)</f>
        <v>0</v>
      </c>
      <c r="BC131" s="509"/>
      <c r="BD131" s="515">
        <f>SUM(BC131*50)</f>
        <v>0</v>
      </c>
      <c r="BE131" s="511">
        <f t="shared" si="404"/>
        <v>33.833333333333336</v>
      </c>
      <c r="BF131" s="511">
        <f t="shared" si="405"/>
        <v>32.333333333333329</v>
      </c>
      <c r="BM131" s="351"/>
      <c r="BN131" s="351"/>
      <c r="BS131" s="350"/>
    </row>
    <row r="132" spans="1:71" s="159" customFormat="1" ht="12.75" customHeight="1" outlineLevel="1" x14ac:dyDescent="0.2">
      <c r="A132" s="507" t="s">
        <v>155</v>
      </c>
      <c r="B132" s="532" t="s">
        <v>183</v>
      </c>
      <c r="C132" s="528" t="s">
        <v>24</v>
      </c>
      <c r="D132" s="532" t="s">
        <v>356</v>
      </c>
      <c r="E132" s="532" t="s">
        <v>448</v>
      </c>
      <c r="F132" s="528">
        <v>8</v>
      </c>
      <c r="G132" s="528">
        <v>5</v>
      </c>
      <c r="H132" s="528">
        <v>1</v>
      </c>
      <c r="I132" s="528">
        <v>1</v>
      </c>
      <c r="J132" s="528">
        <v>1</v>
      </c>
      <c r="K132" s="527">
        <v>30</v>
      </c>
      <c r="L132" s="508">
        <f>SUM(M132+O132+Q132+S132+U132)</f>
        <v>30</v>
      </c>
      <c r="M132" s="509">
        <v>2</v>
      </c>
      <c r="N132" s="710">
        <f>SUM(M132)*H132</f>
        <v>2</v>
      </c>
      <c r="O132" s="509"/>
      <c r="P132" s="510">
        <f>O132*I132</f>
        <v>0</v>
      </c>
      <c r="Q132" s="509">
        <v>28</v>
      </c>
      <c r="R132" s="510">
        <f>SUM(Q132)*I132</f>
        <v>28</v>
      </c>
      <c r="S132" s="509"/>
      <c r="T132" s="510">
        <f>SUM(S132)*J132</f>
        <v>0</v>
      </c>
      <c r="U132" s="509"/>
      <c r="V132" s="510">
        <f>SUM(U132)*I132*5</f>
        <v>0</v>
      </c>
      <c r="W132" s="511">
        <f>SUM(I132*AW132*2+J132*AY132*2)</f>
        <v>0</v>
      </c>
      <c r="X132" s="511">
        <f t="shared" ref="X132" si="411">SUM(K132*5/100*I132)</f>
        <v>1.5</v>
      </c>
      <c r="Y132" s="509"/>
      <c r="Z132" s="510"/>
      <c r="AA132" s="509"/>
      <c r="AB132" s="754">
        <f>SUM(AA132)*3*G132/5</f>
        <v>0</v>
      </c>
      <c r="AC132" s="509"/>
      <c r="AD132" s="512">
        <f>SUM(AC132*G132*(30+4))</f>
        <v>0</v>
      </c>
      <c r="AE132" s="509"/>
      <c r="AF132" s="510">
        <f>SUM(AE132*G132*3)</f>
        <v>0</v>
      </c>
      <c r="AG132" s="509"/>
      <c r="AH132" s="511">
        <f>SUM(AG132*G132/3)</f>
        <v>0</v>
      </c>
      <c r="AI132" s="509"/>
      <c r="AJ132" s="511">
        <f>SUM(AI132*G132*2/3)</f>
        <v>0</v>
      </c>
      <c r="AK132" s="509"/>
      <c r="AL132" s="510">
        <f>SUM(AK132*G132*2)</f>
        <v>0</v>
      </c>
      <c r="AM132" s="509"/>
      <c r="AN132" s="510">
        <f>SUM(AM132*I132*2)</f>
        <v>0</v>
      </c>
      <c r="AO132" s="509"/>
      <c r="AP132" s="754">
        <f>SUM(AO132*G132*2)</f>
        <v>0</v>
      </c>
      <c r="AQ132" s="509">
        <v>1</v>
      </c>
      <c r="AR132" s="511">
        <f t="shared" si="410"/>
        <v>1.6666666666666667</v>
      </c>
      <c r="AS132" s="514"/>
      <c r="AT132" s="511">
        <f t="shared" si="400"/>
        <v>0</v>
      </c>
      <c r="AU132" s="509"/>
      <c r="AV132" s="510">
        <f>SUM(I132*AU132*6)</f>
        <v>0</v>
      </c>
      <c r="AW132" s="509"/>
      <c r="AX132" s="511">
        <f>G132/3*AW132</f>
        <v>0</v>
      </c>
      <c r="AY132" s="509"/>
      <c r="AZ132" s="511">
        <f>SUM(AY132*J132*5*6)</f>
        <v>0</v>
      </c>
      <c r="BA132" s="509"/>
      <c r="BB132" s="511">
        <f>SUM(BA132*J132*4*6)</f>
        <v>0</v>
      </c>
      <c r="BC132" s="509"/>
      <c r="BD132" s="515">
        <f>SUM(BC132*50)</f>
        <v>0</v>
      </c>
      <c r="BE132" s="511">
        <f t="shared" si="404"/>
        <v>33.166666666666664</v>
      </c>
      <c r="BF132" s="511">
        <f t="shared" si="405"/>
        <v>31.666666666666668</v>
      </c>
      <c r="BM132" s="167"/>
      <c r="BN132" s="167"/>
      <c r="BS132" s="257"/>
    </row>
    <row r="133" spans="1:71" s="159" customFormat="1" ht="12.75" customHeight="1" outlineLevel="1" x14ac:dyDescent="0.2">
      <c r="A133" s="507" t="s">
        <v>155</v>
      </c>
      <c r="B133" s="505" t="s">
        <v>183</v>
      </c>
      <c r="C133" s="505" t="s">
        <v>24</v>
      </c>
      <c r="D133" s="506" t="s">
        <v>323</v>
      </c>
      <c r="E133" s="506" t="s">
        <v>240</v>
      </c>
      <c r="F133" s="506">
        <v>10</v>
      </c>
      <c r="G133" s="506">
        <v>23</v>
      </c>
      <c r="H133" s="506">
        <v>1</v>
      </c>
      <c r="I133" s="506">
        <v>1</v>
      </c>
      <c r="J133" s="506">
        <f t="shared" ref="J133" si="412">SUM(I133)*2</f>
        <v>2</v>
      </c>
      <c r="K133" s="547">
        <v>20</v>
      </c>
      <c r="L133" s="508">
        <f t="shared" ref="L133" si="413">SUM(M133+O133+Q133+S133+U133)</f>
        <v>20</v>
      </c>
      <c r="M133" s="509">
        <v>2</v>
      </c>
      <c r="N133" s="710">
        <f t="shared" ref="N133" si="414">SUM(M133)*H133</f>
        <v>2</v>
      </c>
      <c r="O133" s="509"/>
      <c r="P133" s="510">
        <f t="shared" ref="P133" si="415">O133*I133</f>
        <v>0</v>
      </c>
      <c r="Q133" s="509">
        <v>18</v>
      </c>
      <c r="R133" s="510">
        <f t="shared" ref="R133" si="416">SUM(Q133)*I133</f>
        <v>18</v>
      </c>
      <c r="S133" s="509"/>
      <c r="T133" s="510">
        <f t="shared" ref="T133" si="417">SUM(S133)*J133</f>
        <v>0</v>
      </c>
      <c r="U133" s="509"/>
      <c r="V133" s="510">
        <f t="shared" ref="V133:V138" si="418">SUM(U133)*I133*5</f>
        <v>0</v>
      </c>
      <c r="W133" s="511">
        <f t="shared" ref="W133" si="419">SUM(I133*AW133*2+J133*AY133*2)</f>
        <v>0</v>
      </c>
      <c r="X133" s="511">
        <f t="shared" ref="X133" si="420">K133*I133*0.05</f>
        <v>1</v>
      </c>
      <c r="Y133" s="509"/>
      <c r="Z133" s="510"/>
      <c r="AA133" s="509"/>
      <c r="AB133" s="754">
        <f t="shared" ref="AB133" si="421">SUM(AA133)*3*G133/5</f>
        <v>0</v>
      </c>
      <c r="AC133" s="509"/>
      <c r="AD133" s="512">
        <f t="shared" ref="AD133:AD138" si="422">SUM(AC133*G133*(30+4))</f>
        <v>0</v>
      </c>
      <c r="AE133" s="509"/>
      <c r="AF133" s="510">
        <f t="shared" ref="AF133:AF138" si="423">SUM(AE133*G133*3)</f>
        <v>0</v>
      </c>
      <c r="AG133" s="509"/>
      <c r="AH133" s="511">
        <f t="shared" ref="AH133:AH138" si="424">SUM(AG133*G133/3)</f>
        <v>0</v>
      </c>
      <c r="AI133" s="509"/>
      <c r="AJ133" s="511">
        <f t="shared" ref="AJ133:AJ138" si="425">SUM(AI133*G133*2/3)</f>
        <v>0</v>
      </c>
      <c r="AK133" s="509"/>
      <c r="AL133" s="510">
        <f t="shared" ref="AL133" si="426">SUM(AK133*G133*2)</f>
        <v>0</v>
      </c>
      <c r="AM133" s="509"/>
      <c r="AN133" s="510">
        <f>SUM(AM133*I133*2)</f>
        <v>0</v>
      </c>
      <c r="AO133" s="509"/>
      <c r="AP133" s="754">
        <f t="shared" ref="AP133:AP138" si="427">SUM(AO133*G133*2)</f>
        <v>0</v>
      </c>
      <c r="AQ133" s="509">
        <v>1</v>
      </c>
      <c r="AR133" s="511">
        <f>AQ133*I133*6</f>
        <v>6</v>
      </c>
      <c r="AS133" s="514"/>
      <c r="AT133" s="511">
        <f t="shared" si="400"/>
        <v>0</v>
      </c>
      <c r="AU133" s="509"/>
      <c r="AV133" s="510">
        <f>SUM(I133*AU133*6)</f>
        <v>0</v>
      </c>
      <c r="AW133" s="509"/>
      <c r="AX133" s="511">
        <f>SUM(I133*AW133*8)</f>
        <v>0</v>
      </c>
      <c r="AY133" s="509"/>
      <c r="AZ133" s="511">
        <f t="shared" ref="AZ133:AZ138" si="428">SUM(AY133*J133*5*6)</f>
        <v>0</v>
      </c>
      <c r="BA133" s="509"/>
      <c r="BB133" s="511">
        <f t="shared" ref="BB133:BB138" si="429">SUM(BA133*J133*4*6)</f>
        <v>0</v>
      </c>
      <c r="BC133" s="509"/>
      <c r="BD133" s="515">
        <f t="shared" ref="BD133:BD150" si="430">SUM(BC133*50)</f>
        <v>0</v>
      </c>
      <c r="BE133" s="511">
        <f t="shared" si="404"/>
        <v>27</v>
      </c>
      <c r="BF133" s="511">
        <f t="shared" si="405"/>
        <v>26</v>
      </c>
      <c r="BM133" s="167"/>
      <c r="BN133" s="167"/>
      <c r="BS133" s="257"/>
    </row>
    <row r="134" spans="1:71" s="375" customFormat="1" ht="12.75" customHeight="1" outlineLevel="1" x14ac:dyDescent="0.2">
      <c r="A134" s="507" t="s">
        <v>344</v>
      </c>
      <c r="B134" s="505" t="s">
        <v>182</v>
      </c>
      <c r="C134" s="505" t="s">
        <v>24</v>
      </c>
      <c r="D134" s="506" t="s">
        <v>342</v>
      </c>
      <c r="E134" s="506" t="s">
        <v>468</v>
      </c>
      <c r="F134" s="505">
        <v>10</v>
      </c>
      <c r="G134" s="506">
        <v>156</v>
      </c>
      <c r="H134" s="506">
        <v>2</v>
      </c>
      <c r="I134" s="506">
        <v>7</v>
      </c>
      <c r="J134" s="506">
        <f>SUM(I134)*2</f>
        <v>14</v>
      </c>
      <c r="K134" s="527">
        <v>20</v>
      </c>
      <c r="L134" s="508">
        <f t="shared" si="388"/>
        <v>20</v>
      </c>
      <c r="M134" s="509">
        <v>2</v>
      </c>
      <c r="N134" s="710">
        <f t="shared" ref="N134:N138" si="431">SUM(M134)*H134</f>
        <v>4</v>
      </c>
      <c r="O134" s="509"/>
      <c r="P134" s="510">
        <f t="shared" si="390"/>
        <v>0</v>
      </c>
      <c r="Q134" s="509">
        <v>18</v>
      </c>
      <c r="R134" s="510">
        <f t="shared" ref="R134:R138" si="432">SUM(Q134)*I134</f>
        <v>126</v>
      </c>
      <c r="S134" s="509"/>
      <c r="T134" s="510">
        <f t="shared" ref="T134:T150" si="433">SUM(S134)*J134</f>
        <v>0</v>
      </c>
      <c r="U134" s="509"/>
      <c r="V134" s="510">
        <f t="shared" si="418"/>
        <v>0</v>
      </c>
      <c r="W134" s="511"/>
      <c r="X134" s="511">
        <f t="shared" si="409"/>
        <v>7</v>
      </c>
      <c r="Y134" s="509"/>
      <c r="Z134" s="510"/>
      <c r="AA134" s="509"/>
      <c r="AB134" s="754">
        <f t="shared" ref="AB134:AB138" si="434">SUM(AA134)*3*G134/5</f>
        <v>0</v>
      </c>
      <c r="AC134" s="509"/>
      <c r="AD134" s="512">
        <f t="shared" si="422"/>
        <v>0</v>
      </c>
      <c r="AE134" s="509"/>
      <c r="AF134" s="510">
        <f t="shared" si="423"/>
        <v>0</v>
      </c>
      <c r="AG134" s="509"/>
      <c r="AH134" s="511">
        <f t="shared" si="424"/>
        <v>0</v>
      </c>
      <c r="AI134" s="509"/>
      <c r="AJ134" s="511">
        <f t="shared" si="425"/>
        <v>0</v>
      </c>
      <c r="AK134" s="509"/>
      <c r="AL134" s="510">
        <f>SUM(AK134*G134*2)</f>
        <v>0</v>
      </c>
      <c r="AM134" s="509"/>
      <c r="AN134" s="510">
        <f t="shared" ref="AN134:AN137" si="435">SUM(AM134*I134)</f>
        <v>0</v>
      </c>
      <c r="AO134" s="509"/>
      <c r="AP134" s="754">
        <f t="shared" si="427"/>
        <v>0</v>
      </c>
      <c r="AQ134" s="509">
        <v>1</v>
      </c>
      <c r="AR134" s="511">
        <f t="shared" ref="AR134:AR136" si="436">AQ134*I134*6</f>
        <v>42</v>
      </c>
      <c r="AS134" s="514"/>
      <c r="AT134" s="511">
        <f t="shared" si="400"/>
        <v>0</v>
      </c>
      <c r="AU134" s="509"/>
      <c r="AV134" s="510">
        <f t="shared" ref="AV134:AV150" si="437">SUM(AU134*G134/3)</f>
        <v>0</v>
      </c>
      <c r="AW134" s="509"/>
      <c r="AX134" s="511">
        <f t="shared" ref="AX134:AX138" si="438">SUM(I134*AW134*8)</f>
        <v>0</v>
      </c>
      <c r="AY134" s="509"/>
      <c r="AZ134" s="511">
        <f t="shared" si="428"/>
        <v>0</v>
      </c>
      <c r="BA134" s="509"/>
      <c r="BB134" s="511">
        <f t="shared" si="429"/>
        <v>0</v>
      </c>
      <c r="BC134" s="509"/>
      <c r="BD134" s="515">
        <f t="shared" si="430"/>
        <v>0</v>
      </c>
      <c r="BE134" s="511">
        <f t="shared" si="404"/>
        <v>179</v>
      </c>
      <c r="BF134" s="511">
        <f t="shared" si="405"/>
        <v>172</v>
      </c>
      <c r="BM134" s="380"/>
      <c r="BN134" s="380"/>
      <c r="BS134" s="378"/>
    </row>
    <row r="135" spans="1:71" s="552" customFormat="1" ht="12.75" customHeight="1" outlineLevel="1" x14ac:dyDescent="0.2">
      <c r="A135" s="507" t="s">
        <v>344</v>
      </c>
      <c r="B135" s="505" t="s">
        <v>183</v>
      </c>
      <c r="C135" s="505" t="s">
        <v>24</v>
      </c>
      <c r="D135" s="506" t="s">
        <v>323</v>
      </c>
      <c r="E135" s="506" t="s">
        <v>512</v>
      </c>
      <c r="F135" s="505">
        <v>10</v>
      </c>
      <c r="G135" s="506">
        <v>161</v>
      </c>
      <c r="H135" s="506">
        <v>2</v>
      </c>
      <c r="I135" s="506">
        <v>7</v>
      </c>
      <c r="J135" s="506">
        <f>SUM(I135)*2</f>
        <v>14</v>
      </c>
      <c r="K135" s="527">
        <v>20</v>
      </c>
      <c r="L135" s="508">
        <f t="shared" si="388"/>
        <v>20</v>
      </c>
      <c r="M135" s="509">
        <v>2</v>
      </c>
      <c r="N135" s="510">
        <f>SUM(M135)*H135</f>
        <v>4</v>
      </c>
      <c r="O135" s="509"/>
      <c r="P135" s="510">
        <f t="shared" si="390"/>
        <v>0</v>
      </c>
      <c r="Q135" s="509">
        <v>18</v>
      </c>
      <c r="R135" s="510">
        <f>SUM(Q135)*I135</f>
        <v>126</v>
      </c>
      <c r="S135" s="509"/>
      <c r="T135" s="510">
        <f>SUM(S135)*J135</f>
        <v>0</v>
      </c>
      <c r="U135" s="509"/>
      <c r="V135" s="510">
        <f>SUM(U135)*I135*5</f>
        <v>0</v>
      </c>
      <c r="W135" s="511"/>
      <c r="X135" s="511">
        <f t="shared" ref="X135" si="439">K135*I135*0.05</f>
        <v>7</v>
      </c>
      <c r="Y135" s="509"/>
      <c r="Z135" s="510"/>
      <c r="AA135" s="509"/>
      <c r="AB135" s="754">
        <f>SUM(AA135)*3*G135/5</f>
        <v>0</v>
      </c>
      <c r="AC135" s="509"/>
      <c r="AD135" s="512">
        <f>SUM(AC135*G135*(30+4))</f>
        <v>0</v>
      </c>
      <c r="AE135" s="509"/>
      <c r="AF135" s="515">
        <f>SUM(AE135*G135*3)</f>
        <v>0</v>
      </c>
      <c r="AG135" s="509"/>
      <c r="AH135" s="511">
        <f>SUM(AG135*G135/3)</f>
        <v>0</v>
      </c>
      <c r="AI135" s="509"/>
      <c r="AJ135" s="511">
        <f>SUM(AI135*G135*2/3)</f>
        <v>0</v>
      </c>
      <c r="AK135" s="509"/>
      <c r="AL135" s="510">
        <f t="shared" ref="AL135" si="440">SUM(AK135*G135*2)</f>
        <v>0</v>
      </c>
      <c r="AM135" s="509"/>
      <c r="AN135" s="510">
        <f>SUM(AM135*I135)</f>
        <v>0</v>
      </c>
      <c r="AO135" s="509"/>
      <c r="AP135" s="754">
        <f>SUM(AO135*G135*2)</f>
        <v>0</v>
      </c>
      <c r="AQ135" s="509">
        <v>1</v>
      </c>
      <c r="AR135" s="511">
        <f t="shared" si="436"/>
        <v>42</v>
      </c>
      <c r="AS135" s="514"/>
      <c r="AT135" s="511">
        <f t="shared" si="400"/>
        <v>0</v>
      </c>
      <c r="AU135" s="509"/>
      <c r="AV135" s="515">
        <f>SUM(AU135*G135/3)</f>
        <v>0</v>
      </c>
      <c r="AW135" s="509"/>
      <c r="AX135" s="511">
        <f>SUM(I135*AW135*8)</f>
        <v>0</v>
      </c>
      <c r="AY135" s="509"/>
      <c r="AZ135" s="511">
        <f>SUM(AY135*J135*5*6)</f>
        <v>0</v>
      </c>
      <c r="BA135" s="509"/>
      <c r="BB135" s="511">
        <f>SUM(BA135*J135*4*6)</f>
        <v>0</v>
      </c>
      <c r="BC135" s="509"/>
      <c r="BD135" s="515">
        <f>SUM(BC135*50)</f>
        <v>0</v>
      </c>
      <c r="BE135" s="511">
        <f t="shared" si="404"/>
        <v>179</v>
      </c>
      <c r="BF135" s="511">
        <f t="shared" si="405"/>
        <v>172</v>
      </c>
      <c r="BM135" s="555"/>
      <c r="BN135" s="555"/>
      <c r="BS135" s="553"/>
    </row>
    <row r="136" spans="1:71" s="159" customFormat="1" ht="12.75" customHeight="1" outlineLevel="1" x14ac:dyDescent="0.2">
      <c r="A136" s="507" t="s">
        <v>344</v>
      </c>
      <c r="B136" s="505" t="s">
        <v>183</v>
      </c>
      <c r="C136" s="505" t="s">
        <v>24</v>
      </c>
      <c r="D136" s="506" t="s">
        <v>323</v>
      </c>
      <c r="E136" s="506" t="s">
        <v>240</v>
      </c>
      <c r="F136" s="506">
        <v>10</v>
      </c>
      <c r="G136" s="506">
        <v>23</v>
      </c>
      <c r="H136" s="506">
        <v>1</v>
      </c>
      <c r="I136" s="506">
        <v>1</v>
      </c>
      <c r="J136" s="506">
        <f t="shared" ref="J136" si="441">SUM(I136)*2</f>
        <v>2</v>
      </c>
      <c r="K136" s="527">
        <v>20</v>
      </c>
      <c r="L136" s="508">
        <f t="shared" si="388"/>
        <v>20</v>
      </c>
      <c r="M136" s="509">
        <v>2</v>
      </c>
      <c r="N136" s="710">
        <f t="shared" si="431"/>
        <v>2</v>
      </c>
      <c r="O136" s="509"/>
      <c r="P136" s="510">
        <f t="shared" si="390"/>
        <v>0</v>
      </c>
      <c r="Q136" s="509">
        <v>18</v>
      </c>
      <c r="R136" s="510">
        <f t="shared" si="432"/>
        <v>18</v>
      </c>
      <c r="S136" s="509"/>
      <c r="T136" s="510">
        <f t="shared" si="433"/>
        <v>0</v>
      </c>
      <c r="U136" s="509"/>
      <c r="V136" s="510">
        <f t="shared" si="418"/>
        <v>0</v>
      </c>
      <c r="W136" s="511"/>
      <c r="X136" s="511">
        <f t="shared" ref="X136" si="442">K136*I136*0.05</f>
        <v>1</v>
      </c>
      <c r="Y136" s="509"/>
      <c r="Z136" s="510"/>
      <c r="AA136" s="509"/>
      <c r="AB136" s="754">
        <f t="shared" si="434"/>
        <v>0</v>
      </c>
      <c r="AC136" s="509"/>
      <c r="AD136" s="512">
        <f t="shared" si="422"/>
        <v>0</v>
      </c>
      <c r="AE136" s="509"/>
      <c r="AF136" s="510">
        <f t="shared" si="423"/>
        <v>0</v>
      </c>
      <c r="AG136" s="509"/>
      <c r="AH136" s="511">
        <f t="shared" si="424"/>
        <v>0</v>
      </c>
      <c r="AI136" s="509"/>
      <c r="AJ136" s="511">
        <f t="shared" si="425"/>
        <v>0</v>
      </c>
      <c r="AK136" s="509"/>
      <c r="AL136" s="510">
        <f t="shared" si="399"/>
        <v>0</v>
      </c>
      <c r="AM136" s="509"/>
      <c r="AN136" s="510">
        <f t="shared" si="435"/>
        <v>0</v>
      </c>
      <c r="AO136" s="509"/>
      <c r="AP136" s="754">
        <f t="shared" si="427"/>
        <v>0</v>
      </c>
      <c r="AQ136" s="509">
        <v>1</v>
      </c>
      <c r="AR136" s="511">
        <f t="shared" si="436"/>
        <v>6</v>
      </c>
      <c r="AS136" s="514"/>
      <c r="AT136" s="511">
        <f t="shared" si="400"/>
        <v>0</v>
      </c>
      <c r="AU136" s="509"/>
      <c r="AV136" s="510">
        <f t="shared" si="437"/>
        <v>0</v>
      </c>
      <c r="AW136" s="509"/>
      <c r="AX136" s="511">
        <f t="shared" si="438"/>
        <v>0</v>
      </c>
      <c r="AY136" s="509"/>
      <c r="AZ136" s="511">
        <f t="shared" si="428"/>
        <v>0</v>
      </c>
      <c r="BA136" s="509"/>
      <c r="BB136" s="511">
        <f t="shared" si="429"/>
        <v>0</v>
      </c>
      <c r="BC136" s="509"/>
      <c r="BD136" s="515">
        <f t="shared" si="430"/>
        <v>0</v>
      </c>
      <c r="BE136" s="511">
        <f t="shared" si="404"/>
        <v>27</v>
      </c>
      <c r="BF136" s="511">
        <f t="shared" si="405"/>
        <v>26</v>
      </c>
      <c r="BM136" s="167"/>
      <c r="BN136" s="167"/>
      <c r="BS136" s="257"/>
    </row>
    <row r="137" spans="1:71" s="364" customFormat="1" ht="12.75" customHeight="1" outlineLevel="1" x14ac:dyDescent="0.2">
      <c r="A137" s="507" t="s">
        <v>344</v>
      </c>
      <c r="B137" s="532" t="s">
        <v>183</v>
      </c>
      <c r="C137" s="505" t="s">
        <v>24</v>
      </c>
      <c r="D137" s="505" t="s">
        <v>87</v>
      </c>
      <c r="E137" s="506" t="s">
        <v>49</v>
      </c>
      <c r="F137" s="505">
        <v>10</v>
      </c>
      <c r="G137" s="506">
        <v>11</v>
      </c>
      <c r="H137" s="506">
        <v>1</v>
      </c>
      <c r="I137" s="506">
        <v>1</v>
      </c>
      <c r="J137" s="506">
        <v>1</v>
      </c>
      <c r="K137" s="527">
        <v>20</v>
      </c>
      <c r="L137" s="508">
        <f t="shared" si="388"/>
        <v>20</v>
      </c>
      <c r="M137" s="509">
        <v>2</v>
      </c>
      <c r="N137" s="710">
        <f t="shared" si="431"/>
        <v>2</v>
      </c>
      <c r="O137" s="509"/>
      <c r="P137" s="510">
        <f t="shared" si="390"/>
        <v>0</v>
      </c>
      <c r="Q137" s="509">
        <v>18</v>
      </c>
      <c r="R137" s="510">
        <f t="shared" si="432"/>
        <v>18</v>
      </c>
      <c r="S137" s="509"/>
      <c r="T137" s="510">
        <f t="shared" si="433"/>
        <v>0</v>
      </c>
      <c r="U137" s="509"/>
      <c r="V137" s="510">
        <f t="shared" si="418"/>
        <v>0</v>
      </c>
      <c r="W137" s="511"/>
      <c r="X137" s="511">
        <f t="shared" ref="X137" si="443">SUM(K137*5/100*I137)</f>
        <v>1</v>
      </c>
      <c r="Y137" s="509"/>
      <c r="Z137" s="510"/>
      <c r="AA137" s="509"/>
      <c r="AB137" s="754">
        <f t="shared" si="434"/>
        <v>0</v>
      </c>
      <c r="AC137" s="509"/>
      <c r="AD137" s="512">
        <f t="shared" si="422"/>
        <v>0</v>
      </c>
      <c r="AE137" s="509"/>
      <c r="AF137" s="510">
        <f t="shared" si="423"/>
        <v>0</v>
      </c>
      <c r="AG137" s="509"/>
      <c r="AH137" s="511">
        <f t="shared" si="424"/>
        <v>0</v>
      </c>
      <c r="AI137" s="509"/>
      <c r="AJ137" s="511">
        <f t="shared" si="425"/>
        <v>0</v>
      </c>
      <c r="AK137" s="509"/>
      <c r="AL137" s="510">
        <f t="shared" si="399"/>
        <v>0</v>
      </c>
      <c r="AM137" s="509"/>
      <c r="AN137" s="510">
        <f t="shared" si="435"/>
        <v>0</v>
      </c>
      <c r="AO137" s="509"/>
      <c r="AP137" s="754">
        <f t="shared" si="427"/>
        <v>0</v>
      </c>
      <c r="AQ137" s="509">
        <v>1</v>
      </c>
      <c r="AR137" s="511">
        <f>AQ137*G137/3</f>
        <v>3.6666666666666665</v>
      </c>
      <c r="AS137" s="514"/>
      <c r="AT137" s="511">
        <f t="shared" si="400"/>
        <v>0</v>
      </c>
      <c r="AU137" s="509"/>
      <c r="AV137" s="510">
        <f t="shared" si="437"/>
        <v>0</v>
      </c>
      <c r="AW137" s="509"/>
      <c r="AX137" s="511">
        <f t="shared" si="438"/>
        <v>0</v>
      </c>
      <c r="AY137" s="509"/>
      <c r="AZ137" s="511">
        <f t="shared" si="428"/>
        <v>0</v>
      </c>
      <c r="BA137" s="509"/>
      <c r="BB137" s="511">
        <f t="shared" si="429"/>
        <v>0</v>
      </c>
      <c r="BC137" s="509"/>
      <c r="BD137" s="515">
        <f t="shared" si="430"/>
        <v>0</v>
      </c>
      <c r="BE137" s="511">
        <f t="shared" si="404"/>
        <v>24.666666666666668</v>
      </c>
      <c r="BF137" s="511">
        <f t="shared" si="405"/>
        <v>23.666666666666668</v>
      </c>
      <c r="BM137" s="366"/>
      <c r="BN137" s="366"/>
      <c r="BS137" s="365"/>
    </row>
    <row r="138" spans="1:71" s="477" customFormat="1" ht="12.75" customHeight="1" outlineLevel="1" x14ac:dyDescent="0.2">
      <c r="A138" s="507" t="s">
        <v>344</v>
      </c>
      <c r="B138" s="506" t="s">
        <v>182</v>
      </c>
      <c r="C138" s="505" t="s">
        <v>51</v>
      </c>
      <c r="D138" s="506" t="s">
        <v>233</v>
      </c>
      <c r="E138" s="506" t="s">
        <v>388</v>
      </c>
      <c r="F138" s="506" t="s">
        <v>102</v>
      </c>
      <c r="G138" s="506">
        <v>127</v>
      </c>
      <c r="H138" s="506">
        <v>1</v>
      </c>
      <c r="I138" s="506">
        <v>5</v>
      </c>
      <c r="J138" s="506">
        <f t="shared" ref="J138:J150" si="444">SUM(I138)*2</f>
        <v>10</v>
      </c>
      <c r="K138" s="527">
        <v>2</v>
      </c>
      <c r="L138" s="508">
        <f t="shared" si="388"/>
        <v>2</v>
      </c>
      <c r="M138" s="509">
        <v>2</v>
      </c>
      <c r="N138" s="710">
        <f t="shared" si="431"/>
        <v>2</v>
      </c>
      <c r="O138" s="509"/>
      <c r="P138" s="510">
        <f t="shared" si="390"/>
        <v>0</v>
      </c>
      <c r="Q138" s="509"/>
      <c r="R138" s="510">
        <f t="shared" si="432"/>
        <v>0</v>
      </c>
      <c r="S138" s="509"/>
      <c r="T138" s="510">
        <f t="shared" si="433"/>
        <v>0</v>
      </c>
      <c r="U138" s="509"/>
      <c r="V138" s="510">
        <f t="shared" si="418"/>
        <v>0</v>
      </c>
      <c r="W138" s="511"/>
      <c r="X138" s="511">
        <f>SUM(K138*15/100*I138)</f>
        <v>1.5</v>
      </c>
      <c r="Y138" s="509"/>
      <c r="Z138" s="510"/>
      <c r="AA138" s="509"/>
      <c r="AB138" s="754">
        <f t="shared" si="434"/>
        <v>0</v>
      </c>
      <c r="AC138" s="509"/>
      <c r="AD138" s="512">
        <f t="shared" si="422"/>
        <v>0</v>
      </c>
      <c r="AE138" s="509"/>
      <c r="AF138" s="510">
        <f t="shared" si="423"/>
        <v>0</v>
      </c>
      <c r="AG138" s="509"/>
      <c r="AH138" s="511">
        <f t="shared" si="424"/>
        <v>0</v>
      </c>
      <c r="AI138" s="509"/>
      <c r="AJ138" s="511">
        <f t="shared" si="425"/>
        <v>0</v>
      </c>
      <c r="AK138" s="509"/>
      <c r="AL138" s="510">
        <f t="shared" si="399"/>
        <v>0</v>
      </c>
      <c r="AM138" s="509"/>
      <c r="AN138" s="510">
        <f t="shared" ref="AN138:AN150" si="445">SUM(AM138*I138)</f>
        <v>0</v>
      </c>
      <c r="AO138" s="509"/>
      <c r="AP138" s="754">
        <f t="shared" si="427"/>
        <v>0</v>
      </c>
      <c r="AQ138" s="509"/>
      <c r="AR138" s="511">
        <f>SUM(I138*AQ138*6)</f>
        <v>0</v>
      </c>
      <c r="AS138" s="514"/>
      <c r="AT138" s="511">
        <f t="shared" si="400"/>
        <v>0</v>
      </c>
      <c r="AU138" s="509"/>
      <c r="AV138" s="510">
        <f t="shared" si="437"/>
        <v>0</v>
      </c>
      <c r="AW138" s="509"/>
      <c r="AX138" s="511">
        <f t="shared" si="438"/>
        <v>0</v>
      </c>
      <c r="AY138" s="509"/>
      <c r="AZ138" s="511">
        <f t="shared" si="428"/>
        <v>0</v>
      </c>
      <c r="BA138" s="509"/>
      <c r="BB138" s="511">
        <f t="shared" si="429"/>
        <v>0</v>
      </c>
      <c r="BC138" s="509"/>
      <c r="BD138" s="515">
        <f t="shared" si="430"/>
        <v>0</v>
      </c>
      <c r="BE138" s="511">
        <f t="shared" si="404"/>
        <v>3.5</v>
      </c>
      <c r="BF138" s="511">
        <f t="shared" si="405"/>
        <v>2</v>
      </c>
      <c r="BM138" s="486"/>
      <c r="BN138" s="486"/>
      <c r="BS138" s="482"/>
    </row>
    <row r="139" spans="1:71" s="9" customFormat="1" ht="12.75" customHeight="1" outlineLevel="1" x14ac:dyDescent="0.2">
      <c r="B139" s="31"/>
      <c r="C139" s="31"/>
      <c r="D139" s="31"/>
      <c r="E139" s="17"/>
      <c r="F139" s="31"/>
      <c r="G139" s="17"/>
      <c r="H139" s="17"/>
      <c r="I139" s="17"/>
      <c r="J139" s="17">
        <f>SUM(I139)*2</f>
        <v>0</v>
      </c>
      <c r="L139" s="119">
        <f>SUM(M139+O139+Q139+S139+U139)</f>
        <v>0</v>
      </c>
      <c r="M139" s="73"/>
      <c r="N139" s="710">
        <f>SUM(M139)*H139</f>
        <v>0</v>
      </c>
      <c r="O139" s="73"/>
      <c r="P139" s="22">
        <f>O139*I139</f>
        <v>0</v>
      </c>
      <c r="Q139" s="73"/>
      <c r="R139" s="22">
        <f>SUM(Q139)*I139</f>
        <v>0</v>
      </c>
      <c r="S139" s="73"/>
      <c r="T139" s="22">
        <f>SUM(S139)*J139</f>
        <v>0</v>
      </c>
      <c r="U139" s="73"/>
      <c r="V139" s="22">
        <f>SUM(U139)*I139*4</f>
        <v>0</v>
      </c>
      <c r="W139" s="29">
        <f>SUM(J139*AW139*2+J139*AY139*2)</f>
        <v>0</v>
      </c>
      <c r="X139" s="26">
        <f t="shared" ref="X139" si="446">SUM(K139*5/100*I139)</f>
        <v>0</v>
      </c>
      <c r="Y139" s="73"/>
      <c r="Z139" s="22"/>
      <c r="AA139" s="73"/>
      <c r="AB139" s="754">
        <f>SUM(AA139)*3*G139/5</f>
        <v>0</v>
      </c>
      <c r="AC139" s="73"/>
      <c r="AD139" s="96">
        <f>SUM(AC139*G139*(30+4))</f>
        <v>0</v>
      </c>
      <c r="AE139" s="73"/>
      <c r="AF139" s="22">
        <f>SUM(AE139*G139*3)</f>
        <v>0</v>
      </c>
      <c r="AG139" s="73"/>
      <c r="AH139" s="29">
        <f>SUM(AG139*G139/3)</f>
        <v>0</v>
      </c>
      <c r="AI139" s="73"/>
      <c r="AJ139" s="29">
        <f>SUM(AI139*G139*2/3)</f>
        <v>0</v>
      </c>
      <c r="AK139" s="73"/>
      <c r="AL139" s="22">
        <f>SUM(AK139*G139)</f>
        <v>0</v>
      </c>
      <c r="AM139" s="73"/>
      <c r="AN139" s="22">
        <f>SUM(AM139*I139)</f>
        <v>0</v>
      </c>
      <c r="AO139" s="73"/>
      <c r="AP139" s="754">
        <f>SUM(AO139*G139*2)</f>
        <v>0</v>
      </c>
      <c r="AQ139" s="73"/>
      <c r="AR139" s="29">
        <f t="shared" ref="AR139" si="447">AQ139*I139*6</f>
        <v>0</v>
      </c>
      <c r="AS139" s="69"/>
      <c r="AT139" s="29">
        <f t="shared" si="400"/>
        <v>0</v>
      </c>
      <c r="AU139" s="73"/>
      <c r="AV139" s="22">
        <f>SUM(AU139*G139/3)</f>
        <v>0</v>
      </c>
      <c r="AW139" s="73"/>
      <c r="AX139" s="29">
        <f>SUM(I139*AW139*8)</f>
        <v>0</v>
      </c>
      <c r="AY139" s="73"/>
      <c r="AZ139" s="29">
        <f>SUM(AY139*J139*5*6)</f>
        <v>0</v>
      </c>
      <c r="BA139" s="73"/>
      <c r="BB139" s="29">
        <f>SUM(BA139*J139*4*6)</f>
        <v>0</v>
      </c>
      <c r="BC139" s="73"/>
      <c r="BD139" s="7">
        <f>SUM(BC139*50)</f>
        <v>0</v>
      </c>
      <c r="BE139" s="29">
        <f t="shared" si="404"/>
        <v>0</v>
      </c>
      <c r="BF139" s="29">
        <f t="shared" si="405"/>
        <v>0</v>
      </c>
      <c r="BS139" s="22"/>
    </row>
    <row r="140" spans="1:71" s="402" customFormat="1" ht="12.75" customHeight="1" outlineLevel="1" x14ac:dyDescent="0.2">
      <c r="A140" s="507" t="s">
        <v>431</v>
      </c>
      <c r="B140" s="528" t="s">
        <v>183</v>
      </c>
      <c r="C140" s="532" t="s">
        <v>24</v>
      </c>
      <c r="D140" s="528" t="s">
        <v>323</v>
      </c>
      <c r="E140" s="532" t="s">
        <v>591</v>
      </c>
      <c r="F140" s="528">
        <v>2</v>
      </c>
      <c r="G140" s="528">
        <v>116</v>
      </c>
      <c r="H140" s="528">
        <v>2</v>
      </c>
      <c r="I140" s="528">
        <v>4</v>
      </c>
      <c r="J140" s="528">
        <f t="shared" ref="J140:J146" si="448">SUM(I140)*2</f>
        <v>8</v>
      </c>
      <c r="K140" s="527">
        <f>42</f>
        <v>42</v>
      </c>
      <c r="L140" s="684">
        <f t="shared" ref="L140:L150" si="449">SUM(M140+O140+Q140+S140+U140)</f>
        <v>42</v>
      </c>
      <c r="M140" s="527">
        <f>12</f>
        <v>12</v>
      </c>
      <c r="N140" s="713">
        <f t="shared" ref="N140:N150" si="450">SUM(M140)*H140</f>
        <v>24</v>
      </c>
      <c r="O140" s="527">
        <v>8</v>
      </c>
      <c r="P140" s="685">
        <f t="shared" ref="P140:P150" si="451">I140*O140</f>
        <v>32</v>
      </c>
      <c r="Q140" s="527">
        <f>22</f>
        <v>22</v>
      </c>
      <c r="R140" s="685">
        <f t="shared" ref="R140:R145" si="452">SUM(Q140)*I140</f>
        <v>88</v>
      </c>
      <c r="S140" s="549"/>
      <c r="T140" s="686">
        <f t="shared" ref="T140:T149" si="453">SUM(S140)*J140</f>
        <v>0</v>
      </c>
      <c r="U140" s="549"/>
      <c r="V140" s="686">
        <f t="shared" ref="V140:V149" si="454">SUM(U140)*I140*1</f>
        <v>0</v>
      </c>
      <c r="W140" s="511">
        <f t="shared" ref="W140:W150" si="455">2/8*I140*AW140</f>
        <v>0</v>
      </c>
      <c r="X140" s="511">
        <f t="shared" ref="X140:X150" si="456">SUM(K140*5/100*I140)</f>
        <v>8.4</v>
      </c>
      <c r="Y140" s="549"/>
      <c r="Z140" s="686"/>
      <c r="AA140" s="549"/>
      <c r="AB140" s="755">
        <f t="shared" ref="AB140:AB150" si="457">SUM(AA140)*3*G140/5</f>
        <v>0</v>
      </c>
      <c r="AC140" s="549"/>
      <c r="AD140" s="686">
        <f t="shared" ref="AD140:AD150" si="458">SUM(AC140*G140*(30+4))</f>
        <v>0</v>
      </c>
      <c r="AE140" s="549"/>
      <c r="AF140" s="686">
        <f t="shared" ref="AF140:AF150" si="459">SUM(AE140*G140*3)</f>
        <v>0</v>
      </c>
      <c r="AG140" s="549"/>
      <c r="AH140" s="511">
        <f t="shared" ref="AH140:AH150" si="460">SUM(AG140*G140/3)</f>
        <v>0</v>
      </c>
      <c r="AI140" s="549"/>
      <c r="AJ140" s="511">
        <f t="shared" ref="AJ140:AJ150" si="461">SUM(AI140*G140*2/3)</f>
        <v>0</v>
      </c>
      <c r="AK140" s="549"/>
      <c r="AL140" s="686">
        <f t="shared" ref="AL140:AL150" si="462">SUM(AK140*G140)</f>
        <v>0</v>
      </c>
      <c r="AM140" s="549"/>
      <c r="AN140" s="686">
        <f t="shared" ref="AN140:AN149" si="463">SUM(AM140*I140)</f>
        <v>0</v>
      </c>
      <c r="AO140" s="549"/>
      <c r="AP140" s="755">
        <f t="shared" ref="AP140:AP150" si="464">SUM(AO140*G140*2)</f>
        <v>0</v>
      </c>
      <c r="AQ140" s="549"/>
      <c r="AR140" s="511">
        <f t="shared" ref="AR140:AR150" si="465">SUM(I140*AQ140*6)</f>
        <v>0</v>
      </c>
      <c r="AS140" s="509"/>
      <c r="AT140" s="511">
        <f t="shared" si="400"/>
        <v>0</v>
      </c>
      <c r="AU140" s="549"/>
      <c r="AV140" s="510">
        <f t="shared" ref="AV140:AV149" si="466">SUM(AU140*G140/3)</f>
        <v>0</v>
      </c>
      <c r="AW140" s="509"/>
      <c r="AX140" s="511">
        <f t="shared" ref="AX140:AX150" si="467">AW140*I140*8/2</f>
        <v>0</v>
      </c>
      <c r="AY140" s="549"/>
      <c r="AZ140" s="511">
        <f t="shared" ref="AZ140:AZ149" si="468">AY140*I140*8/2</f>
        <v>0</v>
      </c>
      <c r="BA140" s="549"/>
      <c r="BB140" s="573">
        <f t="shared" ref="BB140:BB150" si="469">SUM(BA140*J140*4*6)</f>
        <v>0</v>
      </c>
      <c r="BC140" s="549"/>
      <c r="BD140" s="515">
        <f t="shared" ref="BD140:BD149" si="470">SUM(BC140*50)</f>
        <v>0</v>
      </c>
      <c r="BE140" s="511">
        <f t="shared" si="404"/>
        <v>152.4</v>
      </c>
      <c r="BF140" s="511">
        <f t="shared" si="405"/>
        <v>144</v>
      </c>
      <c r="BS140" s="400"/>
    </row>
    <row r="141" spans="1:71" s="402" customFormat="1" ht="12.75" customHeight="1" outlineLevel="1" x14ac:dyDescent="0.2">
      <c r="A141" s="507" t="s">
        <v>431</v>
      </c>
      <c r="B141" s="528" t="s">
        <v>183</v>
      </c>
      <c r="C141" s="532" t="s">
        <v>24</v>
      </c>
      <c r="D141" s="528" t="s">
        <v>323</v>
      </c>
      <c r="E141" s="532" t="s">
        <v>592</v>
      </c>
      <c r="F141" s="528">
        <v>2</v>
      </c>
      <c r="G141" s="528">
        <v>80</v>
      </c>
      <c r="H141" s="528">
        <v>1</v>
      </c>
      <c r="I141" s="528">
        <v>3</v>
      </c>
      <c r="J141" s="528">
        <f t="shared" si="448"/>
        <v>6</v>
      </c>
      <c r="K141" s="527">
        <f>42</f>
        <v>42</v>
      </c>
      <c r="L141" s="684">
        <f t="shared" si="449"/>
        <v>42</v>
      </c>
      <c r="M141" s="527">
        <f>12</f>
        <v>12</v>
      </c>
      <c r="N141" s="713">
        <f t="shared" si="450"/>
        <v>12</v>
      </c>
      <c r="O141" s="527">
        <v>8</v>
      </c>
      <c r="P141" s="685">
        <f t="shared" si="451"/>
        <v>24</v>
      </c>
      <c r="Q141" s="527">
        <f>22</f>
        <v>22</v>
      </c>
      <c r="R141" s="685">
        <f t="shared" si="452"/>
        <v>66</v>
      </c>
      <c r="S141" s="549"/>
      <c r="T141" s="686">
        <f t="shared" si="453"/>
        <v>0</v>
      </c>
      <c r="U141" s="549"/>
      <c r="V141" s="686">
        <f t="shared" si="454"/>
        <v>0</v>
      </c>
      <c r="W141" s="511">
        <f t="shared" si="455"/>
        <v>0</v>
      </c>
      <c r="X141" s="511">
        <f t="shared" si="456"/>
        <v>6.3000000000000007</v>
      </c>
      <c r="Y141" s="549"/>
      <c r="Z141" s="686"/>
      <c r="AA141" s="549"/>
      <c r="AB141" s="755">
        <f t="shared" si="457"/>
        <v>0</v>
      </c>
      <c r="AC141" s="549"/>
      <c r="AD141" s="686">
        <f t="shared" si="458"/>
        <v>0</v>
      </c>
      <c r="AE141" s="549"/>
      <c r="AF141" s="686">
        <f t="shared" si="459"/>
        <v>0</v>
      </c>
      <c r="AG141" s="549"/>
      <c r="AH141" s="511">
        <f t="shared" si="460"/>
        <v>0</v>
      </c>
      <c r="AI141" s="549"/>
      <c r="AJ141" s="511">
        <f t="shared" si="461"/>
        <v>0</v>
      </c>
      <c r="AK141" s="549"/>
      <c r="AL141" s="686">
        <f t="shared" si="462"/>
        <v>0</v>
      </c>
      <c r="AM141" s="549"/>
      <c r="AN141" s="686">
        <f t="shared" si="463"/>
        <v>0</v>
      </c>
      <c r="AO141" s="549"/>
      <c r="AP141" s="755">
        <f t="shared" si="464"/>
        <v>0</v>
      </c>
      <c r="AQ141" s="549"/>
      <c r="AR141" s="511">
        <f t="shared" si="465"/>
        <v>0</v>
      </c>
      <c r="AS141" s="509"/>
      <c r="AT141" s="511">
        <f t="shared" si="400"/>
        <v>0</v>
      </c>
      <c r="AU141" s="549"/>
      <c r="AV141" s="510">
        <f t="shared" si="466"/>
        <v>0</v>
      </c>
      <c r="AW141" s="509"/>
      <c r="AX141" s="511">
        <f t="shared" si="467"/>
        <v>0</v>
      </c>
      <c r="AY141" s="549"/>
      <c r="AZ141" s="511">
        <f t="shared" si="468"/>
        <v>0</v>
      </c>
      <c r="BA141" s="549"/>
      <c r="BB141" s="573">
        <f t="shared" si="469"/>
        <v>0</v>
      </c>
      <c r="BC141" s="549"/>
      <c r="BD141" s="515">
        <f t="shared" si="470"/>
        <v>0</v>
      </c>
      <c r="BE141" s="511">
        <f t="shared" si="404"/>
        <v>108.3</v>
      </c>
      <c r="BF141" s="511">
        <f t="shared" si="405"/>
        <v>102</v>
      </c>
      <c r="BS141" s="400"/>
    </row>
    <row r="142" spans="1:71" s="402" customFormat="1" ht="12.75" customHeight="1" outlineLevel="1" x14ac:dyDescent="0.2">
      <c r="A142" s="507" t="s">
        <v>431</v>
      </c>
      <c r="B142" s="528" t="s">
        <v>257</v>
      </c>
      <c r="C142" s="532" t="s">
        <v>24</v>
      </c>
      <c r="D142" s="528" t="s">
        <v>320</v>
      </c>
      <c r="E142" s="528" t="s">
        <v>40</v>
      </c>
      <c r="F142" s="528">
        <v>2</v>
      </c>
      <c r="G142" s="528">
        <v>54</v>
      </c>
      <c r="H142" s="528">
        <v>1</v>
      </c>
      <c r="I142" s="528">
        <v>2</v>
      </c>
      <c r="J142" s="528">
        <f t="shared" si="448"/>
        <v>4</v>
      </c>
      <c r="K142" s="527">
        <f>42</f>
        <v>42</v>
      </c>
      <c r="L142" s="684">
        <f t="shared" si="449"/>
        <v>42</v>
      </c>
      <c r="M142" s="527">
        <f>12</f>
        <v>12</v>
      </c>
      <c r="N142" s="713">
        <f t="shared" si="450"/>
        <v>12</v>
      </c>
      <c r="O142" s="527">
        <v>8</v>
      </c>
      <c r="P142" s="685">
        <f t="shared" si="451"/>
        <v>16</v>
      </c>
      <c r="Q142" s="527">
        <f>22</f>
        <v>22</v>
      </c>
      <c r="R142" s="685">
        <f t="shared" si="452"/>
        <v>44</v>
      </c>
      <c r="S142" s="549"/>
      <c r="T142" s="686">
        <f t="shared" si="453"/>
        <v>0</v>
      </c>
      <c r="U142" s="549"/>
      <c r="V142" s="686">
        <f t="shared" si="454"/>
        <v>0</v>
      </c>
      <c r="W142" s="511">
        <f t="shared" si="455"/>
        <v>0</v>
      </c>
      <c r="X142" s="511">
        <f t="shared" si="456"/>
        <v>4.2</v>
      </c>
      <c r="Y142" s="549"/>
      <c r="Z142" s="686"/>
      <c r="AA142" s="549"/>
      <c r="AB142" s="755">
        <f t="shared" si="457"/>
        <v>0</v>
      </c>
      <c r="AC142" s="549"/>
      <c r="AD142" s="686">
        <f t="shared" si="458"/>
        <v>0</v>
      </c>
      <c r="AE142" s="549"/>
      <c r="AF142" s="686">
        <f t="shared" si="459"/>
        <v>0</v>
      </c>
      <c r="AG142" s="549"/>
      <c r="AH142" s="511">
        <f t="shared" si="460"/>
        <v>0</v>
      </c>
      <c r="AI142" s="549"/>
      <c r="AJ142" s="511">
        <f t="shared" si="461"/>
        <v>0</v>
      </c>
      <c r="AK142" s="549"/>
      <c r="AL142" s="686">
        <f t="shared" si="462"/>
        <v>0</v>
      </c>
      <c r="AM142" s="549"/>
      <c r="AN142" s="686">
        <f t="shared" si="463"/>
        <v>0</v>
      </c>
      <c r="AO142" s="549"/>
      <c r="AP142" s="755">
        <f t="shared" si="464"/>
        <v>0</v>
      </c>
      <c r="AQ142" s="549"/>
      <c r="AR142" s="511">
        <f t="shared" si="465"/>
        <v>0</v>
      </c>
      <c r="AS142" s="509"/>
      <c r="AT142" s="511">
        <f t="shared" si="400"/>
        <v>0</v>
      </c>
      <c r="AU142" s="549"/>
      <c r="AV142" s="510">
        <f t="shared" si="466"/>
        <v>0</v>
      </c>
      <c r="AW142" s="509"/>
      <c r="AX142" s="511">
        <f t="shared" si="467"/>
        <v>0</v>
      </c>
      <c r="AY142" s="549"/>
      <c r="AZ142" s="511">
        <f t="shared" si="468"/>
        <v>0</v>
      </c>
      <c r="BA142" s="549"/>
      <c r="BB142" s="573">
        <f t="shared" si="469"/>
        <v>0</v>
      </c>
      <c r="BC142" s="549"/>
      <c r="BD142" s="515">
        <f t="shared" si="470"/>
        <v>0</v>
      </c>
      <c r="BE142" s="511">
        <f t="shared" si="404"/>
        <v>76.2</v>
      </c>
      <c r="BF142" s="511">
        <f t="shared" si="405"/>
        <v>72</v>
      </c>
      <c r="BS142" s="400"/>
    </row>
    <row r="143" spans="1:71" s="402" customFormat="1" ht="12.75" customHeight="1" outlineLevel="1" x14ac:dyDescent="0.2">
      <c r="A143" s="507" t="s">
        <v>431</v>
      </c>
      <c r="B143" s="528" t="s">
        <v>516</v>
      </c>
      <c r="C143" s="532" t="s">
        <v>24</v>
      </c>
      <c r="D143" s="528" t="s">
        <v>25</v>
      </c>
      <c r="E143" s="528" t="s">
        <v>26</v>
      </c>
      <c r="F143" s="528">
        <v>2</v>
      </c>
      <c r="G143" s="528">
        <v>51</v>
      </c>
      <c r="H143" s="528">
        <v>1</v>
      </c>
      <c r="I143" s="528">
        <v>2</v>
      </c>
      <c r="J143" s="528">
        <f t="shared" si="448"/>
        <v>4</v>
      </c>
      <c r="K143" s="527">
        <f>42</f>
        <v>42</v>
      </c>
      <c r="L143" s="684">
        <f t="shared" si="449"/>
        <v>42</v>
      </c>
      <c r="M143" s="527">
        <f>12</f>
        <v>12</v>
      </c>
      <c r="N143" s="713">
        <f t="shared" si="450"/>
        <v>12</v>
      </c>
      <c r="O143" s="527">
        <v>8</v>
      </c>
      <c r="P143" s="685">
        <f t="shared" si="451"/>
        <v>16</v>
      </c>
      <c r="Q143" s="527">
        <f>22</f>
        <v>22</v>
      </c>
      <c r="R143" s="685">
        <f t="shared" si="452"/>
        <v>44</v>
      </c>
      <c r="S143" s="549"/>
      <c r="T143" s="686">
        <f t="shared" si="453"/>
        <v>0</v>
      </c>
      <c r="U143" s="549"/>
      <c r="V143" s="686">
        <f t="shared" si="454"/>
        <v>0</v>
      </c>
      <c r="W143" s="511">
        <f t="shared" si="455"/>
        <v>0</v>
      </c>
      <c r="X143" s="511">
        <f t="shared" si="456"/>
        <v>4.2</v>
      </c>
      <c r="Y143" s="549"/>
      <c r="Z143" s="686"/>
      <c r="AA143" s="549"/>
      <c r="AB143" s="755">
        <f t="shared" si="457"/>
        <v>0</v>
      </c>
      <c r="AC143" s="549"/>
      <c r="AD143" s="686">
        <f t="shared" si="458"/>
        <v>0</v>
      </c>
      <c r="AE143" s="549"/>
      <c r="AF143" s="686">
        <f t="shared" si="459"/>
        <v>0</v>
      </c>
      <c r="AG143" s="549"/>
      <c r="AH143" s="511">
        <f t="shared" si="460"/>
        <v>0</v>
      </c>
      <c r="AI143" s="549"/>
      <c r="AJ143" s="511">
        <f t="shared" si="461"/>
        <v>0</v>
      </c>
      <c r="AK143" s="549"/>
      <c r="AL143" s="686">
        <f t="shared" si="462"/>
        <v>0</v>
      </c>
      <c r="AM143" s="549"/>
      <c r="AN143" s="686">
        <f t="shared" si="463"/>
        <v>0</v>
      </c>
      <c r="AO143" s="549"/>
      <c r="AP143" s="755">
        <f t="shared" si="464"/>
        <v>0</v>
      </c>
      <c r="AQ143" s="549"/>
      <c r="AR143" s="511">
        <f t="shared" si="465"/>
        <v>0</v>
      </c>
      <c r="AS143" s="509"/>
      <c r="AT143" s="511">
        <f t="shared" si="400"/>
        <v>0</v>
      </c>
      <c r="AU143" s="549"/>
      <c r="AV143" s="510">
        <f t="shared" si="466"/>
        <v>0</v>
      </c>
      <c r="AW143" s="509"/>
      <c r="AX143" s="511">
        <f t="shared" si="467"/>
        <v>0</v>
      </c>
      <c r="AY143" s="549"/>
      <c r="AZ143" s="511">
        <f t="shared" si="468"/>
        <v>0</v>
      </c>
      <c r="BA143" s="549"/>
      <c r="BB143" s="573">
        <f t="shared" si="469"/>
        <v>0</v>
      </c>
      <c r="BC143" s="549"/>
      <c r="BD143" s="515">
        <f t="shared" si="470"/>
        <v>0</v>
      </c>
      <c r="BE143" s="511">
        <f t="shared" si="404"/>
        <v>76.2</v>
      </c>
      <c r="BF143" s="511">
        <f t="shared" si="405"/>
        <v>72</v>
      </c>
      <c r="BS143" s="400"/>
    </row>
    <row r="144" spans="1:71" s="402" customFormat="1" ht="12.75" customHeight="1" outlineLevel="1" x14ac:dyDescent="0.2">
      <c r="A144" s="507" t="s">
        <v>431</v>
      </c>
      <c r="B144" s="528" t="s">
        <v>252</v>
      </c>
      <c r="C144" s="532" t="s">
        <v>24</v>
      </c>
      <c r="D144" s="528" t="s">
        <v>322</v>
      </c>
      <c r="E144" s="528" t="s">
        <v>348</v>
      </c>
      <c r="F144" s="528">
        <v>2</v>
      </c>
      <c r="G144" s="528">
        <v>25</v>
      </c>
      <c r="H144" s="528">
        <v>1</v>
      </c>
      <c r="I144" s="528">
        <v>1</v>
      </c>
      <c r="J144" s="528">
        <f t="shared" si="448"/>
        <v>2</v>
      </c>
      <c r="K144" s="527">
        <f>42</f>
        <v>42</v>
      </c>
      <c r="L144" s="684">
        <f t="shared" si="449"/>
        <v>42</v>
      </c>
      <c r="M144" s="527">
        <f>12</f>
        <v>12</v>
      </c>
      <c r="N144" s="713">
        <f t="shared" si="450"/>
        <v>12</v>
      </c>
      <c r="O144" s="527">
        <v>8</v>
      </c>
      <c r="P144" s="685">
        <f t="shared" si="451"/>
        <v>8</v>
      </c>
      <c r="Q144" s="527">
        <f>22</f>
        <v>22</v>
      </c>
      <c r="R144" s="685">
        <f t="shared" si="452"/>
        <v>22</v>
      </c>
      <c r="S144" s="549"/>
      <c r="T144" s="686">
        <f t="shared" si="453"/>
        <v>0</v>
      </c>
      <c r="U144" s="549"/>
      <c r="V144" s="686">
        <f t="shared" si="454"/>
        <v>0</v>
      </c>
      <c r="W144" s="511">
        <f t="shared" si="455"/>
        <v>0</v>
      </c>
      <c r="X144" s="511">
        <f t="shared" si="456"/>
        <v>2.1</v>
      </c>
      <c r="Y144" s="549"/>
      <c r="Z144" s="686"/>
      <c r="AA144" s="549"/>
      <c r="AB144" s="755">
        <f t="shared" si="457"/>
        <v>0</v>
      </c>
      <c r="AC144" s="549"/>
      <c r="AD144" s="686">
        <f t="shared" si="458"/>
        <v>0</v>
      </c>
      <c r="AE144" s="549"/>
      <c r="AF144" s="686">
        <f t="shared" si="459"/>
        <v>0</v>
      </c>
      <c r="AG144" s="549"/>
      <c r="AH144" s="511">
        <f t="shared" si="460"/>
        <v>0</v>
      </c>
      <c r="AI144" s="549"/>
      <c r="AJ144" s="511">
        <f t="shared" si="461"/>
        <v>0</v>
      </c>
      <c r="AK144" s="549"/>
      <c r="AL144" s="686">
        <f t="shared" si="462"/>
        <v>0</v>
      </c>
      <c r="AM144" s="549"/>
      <c r="AN144" s="686">
        <f t="shared" si="463"/>
        <v>0</v>
      </c>
      <c r="AO144" s="549"/>
      <c r="AP144" s="755">
        <f t="shared" si="464"/>
        <v>0</v>
      </c>
      <c r="AQ144" s="549"/>
      <c r="AR144" s="511">
        <f t="shared" si="465"/>
        <v>0</v>
      </c>
      <c r="AS144" s="509"/>
      <c r="AT144" s="511">
        <f t="shared" si="400"/>
        <v>0</v>
      </c>
      <c r="AU144" s="549"/>
      <c r="AV144" s="510">
        <f t="shared" si="466"/>
        <v>0</v>
      </c>
      <c r="AW144" s="509"/>
      <c r="AX144" s="511">
        <f t="shared" si="467"/>
        <v>0</v>
      </c>
      <c r="AY144" s="549"/>
      <c r="AZ144" s="511">
        <f t="shared" si="468"/>
        <v>0</v>
      </c>
      <c r="BA144" s="549"/>
      <c r="BB144" s="573">
        <f t="shared" si="469"/>
        <v>0</v>
      </c>
      <c r="BC144" s="549"/>
      <c r="BD144" s="515">
        <f t="shared" si="470"/>
        <v>0</v>
      </c>
      <c r="BE144" s="511">
        <f t="shared" si="404"/>
        <v>44.1</v>
      </c>
      <c r="BF144" s="511">
        <f t="shared" si="405"/>
        <v>42</v>
      </c>
      <c r="BS144" s="400"/>
    </row>
    <row r="145" spans="1:16188" s="402" customFormat="1" ht="12.75" customHeight="1" outlineLevel="1" x14ac:dyDescent="0.2">
      <c r="A145" s="507" t="s">
        <v>431</v>
      </c>
      <c r="B145" s="528" t="s">
        <v>253</v>
      </c>
      <c r="C145" s="532" t="s">
        <v>24</v>
      </c>
      <c r="D145" s="528" t="s">
        <v>322</v>
      </c>
      <c r="E145" s="528" t="s">
        <v>311</v>
      </c>
      <c r="F145" s="528">
        <v>2</v>
      </c>
      <c r="G145" s="528">
        <v>25</v>
      </c>
      <c r="H145" s="528"/>
      <c r="I145" s="528">
        <v>1</v>
      </c>
      <c r="J145" s="528">
        <f t="shared" si="448"/>
        <v>2</v>
      </c>
      <c r="K145" s="527">
        <f>42</f>
        <v>42</v>
      </c>
      <c r="L145" s="684">
        <f t="shared" si="449"/>
        <v>42</v>
      </c>
      <c r="M145" s="527">
        <f>12</f>
        <v>12</v>
      </c>
      <c r="N145" s="713">
        <f t="shared" si="450"/>
        <v>0</v>
      </c>
      <c r="O145" s="527">
        <v>8</v>
      </c>
      <c r="P145" s="685">
        <f t="shared" si="451"/>
        <v>8</v>
      </c>
      <c r="Q145" s="527">
        <f>22</f>
        <v>22</v>
      </c>
      <c r="R145" s="685">
        <f t="shared" si="452"/>
        <v>22</v>
      </c>
      <c r="S145" s="549"/>
      <c r="T145" s="686">
        <f t="shared" si="453"/>
        <v>0</v>
      </c>
      <c r="U145" s="549"/>
      <c r="V145" s="686">
        <f t="shared" si="454"/>
        <v>0</v>
      </c>
      <c r="W145" s="511">
        <f t="shared" si="455"/>
        <v>0</v>
      </c>
      <c r="X145" s="511">
        <f t="shared" si="456"/>
        <v>2.1</v>
      </c>
      <c r="Y145" s="549"/>
      <c r="Z145" s="686"/>
      <c r="AA145" s="549"/>
      <c r="AB145" s="755">
        <f t="shared" si="457"/>
        <v>0</v>
      </c>
      <c r="AC145" s="549"/>
      <c r="AD145" s="686">
        <f t="shared" si="458"/>
        <v>0</v>
      </c>
      <c r="AE145" s="549"/>
      <c r="AF145" s="686">
        <f t="shared" si="459"/>
        <v>0</v>
      </c>
      <c r="AG145" s="549"/>
      <c r="AH145" s="511">
        <f t="shared" si="460"/>
        <v>0</v>
      </c>
      <c r="AI145" s="549"/>
      <c r="AJ145" s="511">
        <f t="shared" si="461"/>
        <v>0</v>
      </c>
      <c r="AK145" s="549"/>
      <c r="AL145" s="686">
        <f t="shared" si="462"/>
        <v>0</v>
      </c>
      <c r="AM145" s="549"/>
      <c r="AN145" s="686">
        <f t="shared" si="463"/>
        <v>0</v>
      </c>
      <c r="AO145" s="549"/>
      <c r="AP145" s="755">
        <f t="shared" si="464"/>
        <v>0</v>
      </c>
      <c r="AQ145" s="549"/>
      <c r="AR145" s="511">
        <f t="shared" si="465"/>
        <v>0</v>
      </c>
      <c r="AS145" s="509"/>
      <c r="AT145" s="511">
        <f t="shared" si="400"/>
        <v>0</v>
      </c>
      <c r="AU145" s="549"/>
      <c r="AV145" s="510">
        <f t="shared" si="466"/>
        <v>0</v>
      </c>
      <c r="AW145" s="509"/>
      <c r="AX145" s="511">
        <f t="shared" si="467"/>
        <v>0</v>
      </c>
      <c r="AY145" s="549"/>
      <c r="AZ145" s="511">
        <f t="shared" si="468"/>
        <v>0</v>
      </c>
      <c r="BA145" s="549"/>
      <c r="BB145" s="573">
        <f t="shared" si="469"/>
        <v>0</v>
      </c>
      <c r="BC145" s="549"/>
      <c r="BD145" s="515">
        <f t="shared" si="470"/>
        <v>0</v>
      </c>
      <c r="BE145" s="511">
        <f t="shared" si="404"/>
        <v>32.1</v>
      </c>
      <c r="BF145" s="511">
        <f t="shared" si="405"/>
        <v>30</v>
      </c>
      <c r="BS145" s="400"/>
    </row>
    <row r="146" spans="1:16188" s="402" customFormat="1" ht="12.75" customHeight="1" outlineLevel="1" x14ac:dyDescent="0.2">
      <c r="A146" s="507" t="s">
        <v>431</v>
      </c>
      <c r="B146" s="528" t="s">
        <v>256</v>
      </c>
      <c r="C146" s="532" t="s">
        <v>24</v>
      </c>
      <c r="D146" s="528" t="s">
        <v>318</v>
      </c>
      <c r="E146" s="528" t="s">
        <v>36</v>
      </c>
      <c r="F146" s="528">
        <v>2</v>
      </c>
      <c r="G146" s="528">
        <v>54</v>
      </c>
      <c r="H146" s="528">
        <v>1</v>
      </c>
      <c r="I146" s="528">
        <v>2</v>
      </c>
      <c r="J146" s="528">
        <f t="shared" si="448"/>
        <v>4</v>
      </c>
      <c r="K146" s="527">
        <f>42</f>
        <v>42</v>
      </c>
      <c r="L146" s="684">
        <f t="shared" si="449"/>
        <v>42</v>
      </c>
      <c r="M146" s="527">
        <f>12</f>
        <v>12</v>
      </c>
      <c r="N146" s="713">
        <f t="shared" si="450"/>
        <v>12</v>
      </c>
      <c r="O146" s="527">
        <v>8</v>
      </c>
      <c r="P146" s="685">
        <f t="shared" si="451"/>
        <v>16</v>
      </c>
      <c r="Q146" s="527">
        <f>22</f>
        <v>22</v>
      </c>
      <c r="R146" s="685">
        <f t="shared" ref="R146:R150" si="471">SUM(Q146)*I146</f>
        <v>44</v>
      </c>
      <c r="S146" s="549"/>
      <c r="T146" s="686">
        <f t="shared" si="453"/>
        <v>0</v>
      </c>
      <c r="U146" s="549"/>
      <c r="V146" s="686">
        <f t="shared" si="454"/>
        <v>0</v>
      </c>
      <c r="W146" s="511">
        <f t="shared" si="455"/>
        <v>0</v>
      </c>
      <c r="X146" s="511">
        <f t="shared" si="456"/>
        <v>4.2</v>
      </c>
      <c r="Y146" s="549"/>
      <c r="Z146" s="686"/>
      <c r="AA146" s="549"/>
      <c r="AB146" s="755">
        <f t="shared" si="457"/>
        <v>0</v>
      </c>
      <c r="AC146" s="549"/>
      <c r="AD146" s="686">
        <f t="shared" si="458"/>
        <v>0</v>
      </c>
      <c r="AE146" s="549"/>
      <c r="AF146" s="686">
        <f t="shared" si="459"/>
        <v>0</v>
      </c>
      <c r="AG146" s="549"/>
      <c r="AH146" s="511">
        <f t="shared" si="460"/>
        <v>0</v>
      </c>
      <c r="AI146" s="549"/>
      <c r="AJ146" s="511">
        <f t="shared" si="461"/>
        <v>0</v>
      </c>
      <c r="AK146" s="549"/>
      <c r="AL146" s="686">
        <f t="shared" si="462"/>
        <v>0</v>
      </c>
      <c r="AM146" s="549"/>
      <c r="AN146" s="686">
        <f t="shared" si="463"/>
        <v>0</v>
      </c>
      <c r="AO146" s="549"/>
      <c r="AP146" s="755">
        <f t="shared" si="464"/>
        <v>0</v>
      </c>
      <c r="AQ146" s="549"/>
      <c r="AR146" s="511">
        <f t="shared" si="465"/>
        <v>0</v>
      </c>
      <c r="AS146" s="509"/>
      <c r="AT146" s="511">
        <f t="shared" si="400"/>
        <v>0</v>
      </c>
      <c r="AU146" s="549"/>
      <c r="AV146" s="510">
        <f t="shared" si="466"/>
        <v>0</v>
      </c>
      <c r="AW146" s="509"/>
      <c r="AX146" s="511">
        <f t="shared" si="467"/>
        <v>0</v>
      </c>
      <c r="AY146" s="549"/>
      <c r="AZ146" s="511">
        <f t="shared" si="468"/>
        <v>0</v>
      </c>
      <c r="BA146" s="549"/>
      <c r="BB146" s="573">
        <f t="shared" si="469"/>
        <v>0</v>
      </c>
      <c r="BC146" s="549"/>
      <c r="BD146" s="515">
        <f t="shared" si="470"/>
        <v>0</v>
      </c>
      <c r="BE146" s="511">
        <f t="shared" si="404"/>
        <v>76.2</v>
      </c>
      <c r="BF146" s="511">
        <f t="shared" si="405"/>
        <v>72</v>
      </c>
      <c r="BS146" s="400"/>
    </row>
    <row r="147" spans="1:16188" s="727" customFormat="1" ht="12.75" customHeight="1" outlineLevel="1" x14ac:dyDescent="0.2">
      <c r="A147" s="507" t="s">
        <v>431</v>
      </c>
      <c r="B147" s="528" t="s">
        <v>183</v>
      </c>
      <c r="C147" s="532" t="s">
        <v>24</v>
      </c>
      <c r="D147" s="528" t="s">
        <v>30</v>
      </c>
      <c r="E147" s="528" t="s">
        <v>31</v>
      </c>
      <c r="F147" s="528">
        <v>2</v>
      </c>
      <c r="G147" s="528">
        <v>80</v>
      </c>
      <c r="H147" s="528">
        <v>2</v>
      </c>
      <c r="I147" s="528">
        <v>3</v>
      </c>
      <c r="J147" s="528">
        <f>I147*2</f>
        <v>6</v>
      </c>
      <c r="K147" s="527">
        <f>42</f>
        <v>42</v>
      </c>
      <c r="L147" s="684">
        <f t="shared" si="449"/>
        <v>42</v>
      </c>
      <c r="M147" s="527">
        <f>12</f>
        <v>12</v>
      </c>
      <c r="N147" s="527">
        <f t="shared" si="450"/>
        <v>24</v>
      </c>
      <c r="O147" s="527">
        <v>8</v>
      </c>
      <c r="P147" s="685">
        <f t="shared" si="451"/>
        <v>24</v>
      </c>
      <c r="Q147" s="527">
        <f>22</f>
        <v>22</v>
      </c>
      <c r="R147" s="685">
        <f t="shared" ref="R147" si="472">SUM(Q147)*I147</f>
        <v>66</v>
      </c>
      <c r="S147" s="549"/>
      <c r="T147" s="686">
        <f t="shared" si="453"/>
        <v>0</v>
      </c>
      <c r="U147" s="549"/>
      <c r="V147" s="686">
        <f t="shared" si="454"/>
        <v>0</v>
      </c>
      <c r="W147" s="511">
        <f t="shared" si="455"/>
        <v>0</v>
      </c>
      <c r="X147" s="511">
        <f t="shared" si="456"/>
        <v>6.3000000000000007</v>
      </c>
      <c r="Y147" s="549"/>
      <c r="Z147" s="686"/>
      <c r="AA147" s="549"/>
      <c r="AB147" s="755">
        <f t="shared" si="457"/>
        <v>0</v>
      </c>
      <c r="AC147" s="549"/>
      <c r="AD147" s="686">
        <f t="shared" si="458"/>
        <v>0</v>
      </c>
      <c r="AE147" s="549"/>
      <c r="AF147" s="725">
        <f t="shared" si="459"/>
        <v>0</v>
      </c>
      <c r="AG147" s="549"/>
      <c r="AH147" s="511">
        <f t="shared" si="460"/>
        <v>0</v>
      </c>
      <c r="AI147" s="549"/>
      <c r="AJ147" s="511">
        <f t="shared" si="461"/>
        <v>0</v>
      </c>
      <c r="AK147" s="549"/>
      <c r="AL147" s="686">
        <f t="shared" si="462"/>
        <v>0</v>
      </c>
      <c r="AM147" s="549"/>
      <c r="AN147" s="686">
        <f t="shared" si="463"/>
        <v>0</v>
      </c>
      <c r="AO147" s="549"/>
      <c r="AP147" s="755">
        <f t="shared" si="464"/>
        <v>0</v>
      </c>
      <c r="AQ147" s="549"/>
      <c r="AR147" s="511">
        <f t="shared" si="465"/>
        <v>0</v>
      </c>
      <c r="AS147" s="509"/>
      <c r="AT147" s="511">
        <f t="shared" si="400"/>
        <v>0</v>
      </c>
      <c r="AU147" s="549"/>
      <c r="AV147" s="515">
        <f t="shared" si="466"/>
        <v>0</v>
      </c>
      <c r="AW147" s="509"/>
      <c r="AX147" s="511">
        <f t="shared" si="467"/>
        <v>0</v>
      </c>
      <c r="AY147" s="549"/>
      <c r="AZ147" s="511">
        <f t="shared" si="468"/>
        <v>0</v>
      </c>
      <c r="BA147" s="549"/>
      <c r="BB147" s="573">
        <f t="shared" si="469"/>
        <v>0</v>
      </c>
      <c r="BC147" s="549"/>
      <c r="BD147" s="515">
        <f t="shared" si="470"/>
        <v>0</v>
      </c>
      <c r="BE147" s="511">
        <f t="shared" si="404"/>
        <v>120.3</v>
      </c>
      <c r="BF147" s="511">
        <f t="shared" si="405"/>
        <v>114</v>
      </c>
      <c r="BS147" s="726"/>
    </row>
    <row r="148" spans="1:16188" s="402" customFormat="1" ht="12.75" customHeight="1" outlineLevel="1" x14ac:dyDescent="0.2">
      <c r="A148" s="507" t="s">
        <v>431</v>
      </c>
      <c r="B148" s="528" t="s">
        <v>182</v>
      </c>
      <c r="C148" s="532" t="s">
        <v>24</v>
      </c>
      <c r="D148" s="528" t="s">
        <v>342</v>
      </c>
      <c r="E148" s="528" t="s">
        <v>246</v>
      </c>
      <c r="F148" s="528">
        <v>2</v>
      </c>
      <c r="G148" s="528">
        <v>91</v>
      </c>
      <c r="H148" s="528">
        <v>1</v>
      </c>
      <c r="I148" s="528">
        <v>4</v>
      </c>
      <c r="J148" s="528">
        <f>SUM(I148)*2</f>
        <v>8</v>
      </c>
      <c r="K148" s="527">
        <f>42</f>
        <v>42</v>
      </c>
      <c r="L148" s="684">
        <f t="shared" si="449"/>
        <v>42</v>
      </c>
      <c r="M148" s="527">
        <f>12</f>
        <v>12</v>
      </c>
      <c r="N148" s="713">
        <f t="shared" si="450"/>
        <v>12</v>
      </c>
      <c r="O148" s="527">
        <v>8</v>
      </c>
      <c r="P148" s="685">
        <f t="shared" si="451"/>
        <v>32</v>
      </c>
      <c r="Q148" s="527">
        <f>22</f>
        <v>22</v>
      </c>
      <c r="R148" s="685">
        <f t="shared" si="471"/>
        <v>88</v>
      </c>
      <c r="S148" s="549"/>
      <c r="T148" s="686">
        <f t="shared" si="453"/>
        <v>0</v>
      </c>
      <c r="U148" s="549"/>
      <c r="V148" s="686">
        <f t="shared" si="454"/>
        <v>0</v>
      </c>
      <c r="W148" s="511">
        <f t="shared" si="455"/>
        <v>0</v>
      </c>
      <c r="X148" s="511">
        <f t="shared" si="456"/>
        <v>8.4</v>
      </c>
      <c r="Y148" s="549"/>
      <c r="Z148" s="686"/>
      <c r="AA148" s="549"/>
      <c r="AB148" s="755">
        <f t="shared" si="457"/>
        <v>0</v>
      </c>
      <c r="AC148" s="549"/>
      <c r="AD148" s="686">
        <f t="shared" si="458"/>
        <v>0</v>
      </c>
      <c r="AE148" s="549"/>
      <c r="AF148" s="686">
        <f t="shared" si="459"/>
        <v>0</v>
      </c>
      <c r="AG148" s="549"/>
      <c r="AH148" s="511">
        <f t="shared" si="460"/>
        <v>0</v>
      </c>
      <c r="AI148" s="549"/>
      <c r="AJ148" s="511">
        <f t="shared" si="461"/>
        <v>0</v>
      </c>
      <c r="AK148" s="549"/>
      <c r="AL148" s="686">
        <f t="shared" si="462"/>
        <v>0</v>
      </c>
      <c r="AM148" s="549"/>
      <c r="AN148" s="686">
        <f t="shared" si="463"/>
        <v>0</v>
      </c>
      <c r="AO148" s="549"/>
      <c r="AP148" s="755">
        <f t="shared" si="464"/>
        <v>0</v>
      </c>
      <c r="AQ148" s="549"/>
      <c r="AR148" s="511">
        <f t="shared" si="465"/>
        <v>0</v>
      </c>
      <c r="AS148" s="509"/>
      <c r="AT148" s="511">
        <f t="shared" si="400"/>
        <v>0</v>
      </c>
      <c r="AU148" s="549"/>
      <c r="AV148" s="510">
        <f t="shared" si="466"/>
        <v>0</v>
      </c>
      <c r="AW148" s="509"/>
      <c r="AX148" s="511">
        <f t="shared" si="467"/>
        <v>0</v>
      </c>
      <c r="AY148" s="549"/>
      <c r="AZ148" s="511">
        <f t="shared" si="468"/>
        <v>0</v>
      </c>
      <c r="BA148" s="549"/>
      <c r="BB148" s="573">
        <f t="shared" si="469"/>
        <v>0</v>
      </c>
      <c r="BC148" s="549"/>
      <c r="BD148" s="515">
        <f t="shared" si="470"/>
        <v>0</v>
      </c>
      <c r="BE148" s="511">
        <f t="shared" si="404"/>
        <v>140.4</v>
      </c>
      <c r="BF148" s="511">
        <f t="shared" si="405"/>
        <v>132</v>
      </c>
      <c r="BS148" s="400"/>
    </row>
    <row r="149" spans="1:16188" s="402" customFormat="1" ht="12.75" customHeight="1" outlineLevel="1" x14ac:dyDescent="0.2">
      <c r="A149" s="507" t="s">
        <v>431</v>
      </c>
      <c r="B149" s="528" t="s">
        <v>182</v>
      </c>
      <c r="C149" s="532" t="s">
        <v>24</v>
      </c>
      <c r="D149" s="528" t="s">
        <v>307</v>
      </c>
      <c r="E149" s="528" t="s">
        <v>434</v>
      </c>
      <c r="F149" s="528">
        <v>2</v>
      </c>
      <c r="G149" s="528">
        <v>120</v>
      </c>
      <c r="H149" s="528">
        <v>1</v>
      </c>
      <c r="I149" s="528">
        <v>4</v>
      </c>
      <c r="J149" s="528">
        <f>SUM(I149)*2</f>
        <v>8</v>
      </c>
      <c r="K149" s="527">
        <f>42</f>
        <v>42</v>
      </c>
      <c r="L149" s="684">
        <f t="shared" si="449"/>
        <v>42</v>
      </c>
      <c r="M149" s="527">
        <f>12</f>
        <v>12</v>
      </c>
      <c r="N149" s="713">
        <f t="shared" si="450"/>
        <v>12</v>
      </c>
      <c r="O149" s="527">
        <v>8</v>
      </c>
      <c r="P149" s="685">
        <f t="shared" si="451"/>
        <v>32</v>
      </c>
      <c r="Q149" s="527">
        <f>22</f>
        <v>22</v>
      </c>
      <c r="R149" s="685">
        <f t="shared" si="471"/>
        <v>88</v>
      </c>
      <c r="S149" s="549"/>
      <c r="T149" s="686">
        <f t="shared" si="453"/>
        <v>0</v>
      </c>
      <c r="U149" s="549"/>
      <c r="V149" s="686">
        <f t="shared" si="454"/>
        <v>0</v>
      </c>
      <c r="W149" s="511">
        <f t="shared" si="455"/>
        <v>0</v>
      </c>
      <c r="X149" s="511">
        <f t="shared" si="456"/>
        <v>8.4</v>
      </c>
      <c r="Y149" s="549"/>
      <c r="Z149" s="686"/>
      <c r="AA149" s="549"/>
      <c r="AB149" s="755">
        <f t="shared" si="457"/>
        <v>0</v>
      </c>
      <c r="AC149" s="549"/>
      <c r="AD149" s="686">
        <f t="shared" si="458"/>
        <v>0</v>
      </c>
      <c r="AE149" s="549"/>
      <c r="AF149" s="686">
        <f t="shared" si="459"/>
        <v>0</v>
      </c>
      <c r="AG149" s="549"/>
      <c r="AH149" s="511">
        <f t="shared" si="460"/>
        <v>0</v>
      </c>
      <c r="AI149" s="549"/>
      <c r="AJ149" s="511">
        <f t="shared" si="461"/>
        <v>0</v>
      </c>
      <c r="AK149" s="549"/>
      <c r="AL149" s="686">
        <f t="shared" si="462"/>
        <v>0</v>
      </c>
      <c r="AM149" s="549"/>
      <c r="AN149" s="686">
        <f t="shared" si="463"/>
        <v>0</v>
      </c>
      <c r="AO149" s="549"/>
      <c r="AP149" s="755">
        <f t="shared" si="464"/>
        <v>0</v>
      </c>
      <c r="AQ149" s="549"/>
      <c r="AR149" s="511">
        <f t="shared" si="465"/>
        <v>0</v>
      </c>
      <c r="AS149" s="509"/>
      <c r="AT149" s="511">
        <f t="shared" si="400"/>
        <v>0</v>
      </c>
      <c r="AU149" s="549"/>
      <c r="AV149" s="510">
        <f t="shared" si="466"/>
        <v>0</v>
      </c>
      <c r="AW149" s="509"/>
      <c r="AX149" s="511">
        <f t="shared" si="467"/>
        <v>0</v>
      </c>
      <c r="AY149" s="549"/>
      <c r="AZ149" s="511">
        <f t="shared" si="468"/>
        <v>0</v>
      </c>
      <c r="BA149" s="549"/>
      <c r="BB149" s="573">
        <f t="shared" si="469"/>
        <v>0</v>
      </c>
      <c r="BC149" s="549"/>
      <c r="BD149" s="515">
        <f t="shared" si="470"/>
        <v>0</v>
      </c>
      <c r="BE149" s="511">
        <f t="shared" si="404"/>
        <v>140.4</v>
      </c>
      <c r="BF149" s="511">
        <f t="shared" si="405"/>
        <v>132</v>
      </c>
      <c r="BS149" s="400"/>
    </row>
    <row r="150" spans="1:16188" s="78" customFormat="1" ht="12.75" customHeight="1" outlineLevel="1" x14ac:dyDescent="0.2">
      <c r="A150" s="9"/>
      <c r="B150" s="30"/>
      <c r="C150" s="30"/>
      <c r="D150" s="5"/>
      <c r="E150" s="30"/>
      <c r="F150" s="30"/>
      <c r="G150" s="17"/>
      <c r="H150" s="17"/>
      <c r="I150" s="17"/>
      <c r="J150" s="17">
        <f t="shared" si="444"/>
        <v>0</v>
      </c>
      <c r="K150" s="52"/>
      <c r="L150" s="165">
        <f t="shared" si="449"/>
        <v>0</v>
      </c>
      <c r="M150" s="52"/>
      <c r="N150" s="713">
        <f t="shared" si="450"/>
        <v>0</v>
      </c>
      <c r="O150" s="52"/>
      <c r="P150" s="68">
        <f t="shared" si="451"/>
        <v>0</v>
      </c>
      <c r="Q150" s="52"/>
      <c r="R150" s="68">
        <f t="shared" si="471"/>
        <v>0</v>
      </c>
      <c r="S150" s="57"/>
      <c r="T150" s="56">
        <f t="shared" si="433"/>
        <v>0</v>
      </c>
      <c r="U150" s="57"/>
      <c r="V150" s="56">
        <f t="shared" ref="V150" si="473">SUM(U150)*I150*3</f>
        <v>0</v>
      </c>
      <c r="W150" s="29">
        <f t="shared" si="455"/>
        <v>0</v>
      </c>
      <c r="X150" s="29">
        <f t="shared" si="456"/>
        <v>0</v>
      </c>
      <c r="Y150" s="57"/>
      <c r="Z150" s="56"/>
      <c r="AA150" s="57"/>
      <c r="AB150" s="755">
        <f t="shared" si="457"/>
        <v>0</v>
      </c>
      <c r="AC150" s="57"/>
      <c r="AD150" s="56">
        <f t="shared" si="458"/>
        <v>0</v>
      </c>
      <c r="AE150" s="57"/>
      <c r="AF150" s="56">
        <f t="shared" si="459"/>
        <v>0</v>
      </c>
      <c r="AG150" s="57"/>
      <c r="AH150" s="29">
        <f t="shared" si="460"/>
        <v>0</v>
      </c>
      <c r="AI150" s="57"/>
      <c r="AJ150" s="29">
        <f t="shared" si="461"/>
        <v>0</v>
      </c>
      <c r="AK150" s="57"/>
      <c r="AL150" s="56">
        <f t="shared" si="462"/>
        <v>0</v>
      </c>
      <c r="AM150" s="57"/>
      <c r="AN150" s="56">
        <f t="shared" si="445"/>
        <v>0</v>
      </c>
      <c r="AO150" s="57"/>
      <c r="AP150" s="755">
        <f t="shared" si="464"/>
        <v>0</v>
      </c>
      <c r="AQ150" s="57"/>
      <c r="AR150" s="29">
        <f t="shared" si="465"/>
        <v>0</v>
      </c>
      <c r="AS150" s="69"/>
      <c r="AT150" s="29">
        <f t="shared" si="400"/>
        <v>0</v>
      </c>
      <c r="AU150" s="57"/>
      <c r="AV150" s="22">
        <f t="shared" si="437"/>
        <v>0</v>
      </c>
      <c r="AW150" s="73"/>
      <c r="AX150" s="29">
        <f t="shared" si="467"/>
        <v>0</v>
      </c>
      <c r="AY150" s="57"/>
      <c r="AZ150" s="29">
        <f t="shared" ref="AZ150" si="474">SUM(AY150*J150*5*6)</f>
        <v>0</v>
      </c>
      <c r="BA150" s="57"/>
      <c r="BB150" s="55">
        <f t="shared" si="469"/>
        <v>0</v>
      </c>
      <c r="BC150" s="57"/>
      <c r="BD150" s="7">
        <f t="shared" si="430"/>
        <v>0</v>
      </c>
      <c r="BE150" s="29">
        <f t="shared" si="404"/>
        <v>0</v>
      </c>
      <c r="BF150" s="29">
        <f t="shared" si="405"/>
        <v>0</v>
      </c>
      <c r="BS150" s="56"/>
    </row>
    <row r="151" spans="1:16188" ht="12.75" customHeight="1" outlineLevel="1" x14ac:dyDescent="0.2">
      <c r="A151" s="12" t="s">
        <v>280</v>
      </c>
      <c r="B151" s="13" t="s">
        <v>67</v>
      </c>
      <c r="C151" s="13"/>
      <c r="D151" s="13"/>
      <c r="E151" s="13"/>
      <c r="F151" s="14"/>
      <c r="G151" s="14"/>
      <c r="H151" s="14"/>
      <c r="I151" s="14"/>
      <c r="J151" s="14"/>
      <c r="K151" s="13">
        <f t="shared" ref="K151:BF151" si="475">SUM(K128:K150)</f>
        <v>646</v>
      </c>
      <c r="L151" s="115">
        <f t="shared" si="475"/>
        <v>646</v>
      </c>
      <c r="M151" s="13">
        <f t="shared" si="475"/>
        <v>138</v>
      </c>
      <c r="N151" s="714">
        <f t="shared" si="475"/>
        <v>156</v>
      </c>
      <c r="O151" s="13">
        <f t="shared" si="475"/>
        <v>110</v>
      </c>
      <c r="P151" s="13">
        <f t="shared" si="475"/>
        <v>264</v>
      </c>
      <c r="Q151" s="13">
        <f t="shared" si="475"/>
        <v>398</v>
      </c>
      <c r="R151" s="13">
        <f t="shared" si="475"/>
        <v>1134</v>
      </c>
      <c r="S151" s="13">
        <f t="shared" si="475"/>
        <v>0</v>
      </c>
      <c r="T151" s="13">
        <f t="shared" si="475"/>
        <v>0</v>
      </c>
      <c r="U151" s="13">
        <f t="shared" si="475"/>
        <v>0</v>
      </c>
      <c r="V151" s="13">
        <f t="shared" si="475"/>
        <v>0</v>
      </c>
      <c r="W151" s="27">
        <f t="shared" si="475"/>
        <v>0</v>
      </c>
      <c r="X151" s="27">
        <f t="shared" si="475"/>
        <v>95.600000000000009</v>
      </c>
      <c r="Y151" s="13">
        <f t="shared" si="475"/>
        <v>0</v>
      </c>
      <c r="Z151" s="13">
        <f t="shared" si="475"/>
        <v>0</v>
      </c>
      <c r="AA151" s="13">
        <f t="shared" si="475"/>
        <v>0</v>
      </c>
      <c r="AB151" s="1049">
        <f t="shared" si="475"/>
        <v>0</v>
      </c>
      <c r="AC151" s="13">
        <f t="shared" si="475"/>
        <v>0</v>
      </c>
      <c r="AD151" s="13">
        <f t="shared" si="475"/>
        <v>0</v>
      </c>
      <c r="AE151" s="13">
        <f t="shared" si="475"/>
        <v>0</v>
      </c>
      <c r="AF151" s="13">
        <f t="shared" si="475"/>
        <v>0</v>
      </c>
      <c r="AG151" s="13">
        <f t="shared" si="475"/>
        <v>0</v>
      </c>
      <c r="AH151" s="27">
        <f t="shared" si="475"/>
        <v>0</v>
      </c>
      <c r="AI151" s="13">
        <f t="shared" si="475"/>
        <v>1</v>
      </c>
      <c r="AJ151" s="27">
        <f t="shared" si="475"/>
        <v>15.333333333333334</v>
      </c>
      <c r="AK151" s="13">
        <f t="shared" si="475"/>
        <v>0</v>
      </c>
      <c r="AL151" s="24">
        <f t="shared" si="475"/>
        <v>0</v>
      </c>
      <c r="AM151" s="24">
        <f t="shared" si="475"/>
        <v>0</v>
      </c>
      <c r="AN151" s="13">
        <f t="shared" si="475"/>
        <v>0</v>
      </c>
      <c r="AO151" s="24">
        <f t="shared" si="475"/>
        <v>0</v>
      </c>
      <c r="AP151" s="1049">
        <f t="shared" si="475"/>
        <v>0</v>
      </c>
      <c r="AQ151" s="24">
        <f t="shared" si="475"/>
        <v>9</v>
      </c>
      <c r="AR151" s="27">
        <f t="shared" si="475"/>
        <v>157.66666666666666</v>
      </c>
      <c r="AS151" s="24">
        <f t="shared" si="475"/>
        <v>0</v>
      </c>
      <c r="AT151" s="27">
        <f t="shared" si="475"/>
        <v>0</v>
      </c>
      <c r="AU151" s="24">
        <f t="shared" si="475"/>
        <v>0</v>
      </c>
      <c r="AV151" s="24">
        <f t="shared" si="475"/>
        <v>0</v>
      </c>
      <c r="AW151" s="24">
        <f t="shared" si="475"/>
        <v>1</v>
      </c>
      <c r="AX151" s="27">
        <f t="shared" si="475"/>
        <v>7.666666666666667</v>
      </c>
      <c r="AY151" s="24">
        <f t="shared" si="475"/>
        <v>0</v>
      </c>
      <c r="AZ151" s="27">
        <f t="shared" si="475"/>
        <v>0</v>
      </c>
      <c r="BA151" s="24">
        <f t="shared" si="475"/>
        <v>0</v>
      </c>
      <c r="BB151" s="27">
        <f t="shared" si="475"/>
        <v>0</v>
      </c>
      <c r="BC151" s="24">
        <f t="shared" si="475"/>
        <v>0</v>
      </c>
      <c r="BD151" s="13">
        <f t="shared" si="475"/>
        <v>0</v>
      </c>
      <c r="BE151" s="27">
        <f t="shared" si="475"/>
        <v>1830.2666666666667</v>
      </c>
      <c r="BF151" s="27">
        <f t="shared" si="475"/>
        <v>1719.3333333333335</v>
      </c>
      <c r="BG151" s="9"/>
      <c r="BH151" s="9"/>
      <c r="BI151" s="9"/>
      <c r="BM151" s="6"/>
      <c r="BN151" s="6"/>
    </row>
    <row r="152" spans="1:16188" ht="12.75" customHeight="1" outlineLevel="1" x14ac:dyDescent="0.2">
      <c r="A152" s="3"/>
      <c r="B152" s="3" t="s">
        <v>67</v>
      </c>
      <c r="C152" s="3"/>
      <c r="D152" s="3"/>
      <c r="E152" s="3"/>
      <c r="F152" s="11"/>
      <c r="G152" s="11"/>
      <c r="H152" s="11"/>
      <c r="I152" s="11"/>
      <c r="J152" s="11"/>
      <c r="K152" s="10">
        <f t="shared" ref="K152:BF152" si="476">SUM(K151,K127)</f>
        <v>804</v>
      </c>
      <c r="L152" s="114">
        <f t="shared" si="476"/>
        <v>804</v>
      </c>
      <c r="M152" s="10">
        <f t="shared" si="476"/>
        <v>164</v>
      </c>
      <c r="N152" s="712">
        <f t="shared" si="476"/>
        <v>186</v>
      </c>
      <c r="O152" s="10">
        <f t="shared" si="476"/>
        <v>136</v>
      </c>
      <c r="P152" s="10">
        <f t="shared" si="476"/>
        <v>290</v>
      </c>
      <c r="Q152" s="10">
        <f t="shared" si="476"/>
        <v>504</v>
      </c>
      <c r="R152" s="10">
        <f t="shared" si="476"/>
        <v>1432</v>
      </c>
      <c r="S152" s="10">
        <f t="shared" si="476"/>
        <v>0</v>
      </c>
      <c r="T152" s="10">
        <f t="shared" si="476"/>
        <v>0</v>
      </c>
      <c r="U152" s="10">
        <f t="shared" si="476"/>
        <v>0</v>
      </c>
      <c r="V152" s="10">
        <f t="shared" si="476"/>
        <v>0</v>
      </c>
      <c r="W152" s="4">
        <f t="shared" si="476"/>
        <v>0</v>
      </c>
      <c r="X152" s="4">
        <f t="shared" si="476"/>
        <v>141.80000000000001</v>
      </c>
      <c r="Y152" s="10">
        <f t="shared" si="476"/>
        <v>0</v>
      </c>
      <c r="Z152" s="10">
        <f t="shared" si="476"/>
        <v>0</v>
      </c>
      <c r="AA152" s="10">
        <f t="shared" si="476"/>
        <v>0</v>
      </c>
      <c r="AB152" s="1050">
        <f t="shared" si="476"/>
        <v>0</v>
      </c>
      <c r="AC152" s="10">
        <f t="shared" si="476"/>
        <v>0</v>
      </c>
      <c r="AD152" s="10">
        <f t="shared" si="476"/>
        <v>0</v>
      </c>
      <c r="AE152" s="10">
        <f t="shared" si="476"/>
        <v>0</v>
      </c>
      <c r="AF152" s="10">
        <f t="shared" si="476"/>
        <v>0</v>
      </c>
      <c r="AG152" s="10">
        <f t="shared" si="476"/>
        <v>0</v>
      </c>
      <c r="AH152" s="67">
        <f t="shared" si="476"/>
        <v>0</v>
      </c>
      <c r="AI152" s="10">
        <f t="shared" si="476"/>
        <v>3</v>
      </c>
      <c r="AJ152" s="29">
        <f t="shared" si="476"/>
        <v>115.33333333333333</v>
      </c>
      <c r="AK152" s="10">
        <f t="shared" si="476"/>
        <v>1</v>
      </c>
      <c r="AL152" s="10">
        <f t="shared" si="476"/>
        <v>46</v>
      </c>
      <c r="AM152" s="10">
        <f t="shared" si="476"/>
        <v>0</v>
      </c>
      <c r="AN152" s="10">
        <f t="shared" si="476"/>
        <v>0</v>
      </c>
      <c r="AO152" s="10">
        <f t="shared" si="476"/>
        <v>0</v>
      </c>
      <c r="AP152" s="1050">
        <f t="shared" si="476"/>
        <v>0</v>
      </c>
      <c r="AQ152" s="10">
        <f t="shared" si="476"/>
        <v>15</v>
      </c>
      <c r="AR152" s="4">
        <f t="shared" si="476"/>
        <v>247.66666666666666</v>
      </c>
      <c r="AS152" s="10">
        <f t="shared" si="476"/>
        <v>0</v>
      </c>
      <c r="AT152" s="4">
        <f t="shared" si="476"/>
        <v>0</v>
      </c>
      <c r="AU152" s="10">
        <f t="shared" si="476"/>
        <v>0</v>
      </c>
      <c r="AV152" s="10">
        <f t="shared" si="476"/>
        <v>0</v>
      </c>
      <c r="AW152" s="72">
        <f t="shared" si="476"/>
        <v>2</v>
      </c>
      <c r="AX152" s="4">
        <f t="shared" si="476"/>
        <v>15.333333333333334</v>
      </c>
      <c r="AY152" s="10">
        <f t="shared" si="476"/>
        <v>0</v>
      </c>
      <c r="AZ152" s="4">
        <f t="shared" si="476"/>
        <v>0</v>
      </c>
      <c r="BA152" s="10">
        <f t="shared" si="476"/>
        <v>0</v>
      </c>
      <c r="BB152" s="4">
        <f t="shared" si="476"/>
        <v>0</v>
      </c>
      <c r="BC152" s="10">
        <f t="shared" si="476"/>
        <v>0</v>
      </c>
      <c r="BD152" s="2">
        <f t="shared" si="476"/>
        <v>0</v>
      </c>
      <c r="BE152" s="4">
        <f t="shared" si="476"/>
        <v>2474.1333333333332</v>
      </c>
      <c r="BF152" s="4">
        <f t="shared" si="476"/>
        <v>2171</v>
      </c>
      <c r="BG152" s="9"/>
      <c r="BH152" s="22"/>
      <c r="BI152" s="9"/>
      <c r="BM152" s="6"/>
      <c r="BN152" s="6"/>
    </row>
    <row r="153" spans="1:16188" ht="12.75" customHeight="1" outlineLevel="1" x14ac:dyDescent="0.2">
      <c r="C153" s="5"/>
      <c r="F153" s="30"/>
      <c r="G153" s="17"/>
      <c r="H153" s="17"/>
      <c r="I153" s="17"/>
      <c r="J153" s="17"/>
      <c r="K153" s="1"/>
      <c r="L153" s="116">
        <f t="shared" ref="L153:L191" si="477">SUM(M153+O153+Q153+S153+U153)</f>
        <v>0</v>
      </c>
      <c r="N153" s="709">
        <f t="shared" ref="N153:N171" si="478">SUM(M153)*H153</f>
        <v>0</v>
      </c>
      <c r="P153" s="8">
        <f t="shared" ref="P153:P191" si="479">O153*I153</f>
        <v>0</v>
      </c>
      <c r="R153" s="8">
        <f t="shared" ref="R153:R171" si="480">SUM(Q153)*I153</f>
        <v>0</v>
      </c>
      <c r="S153" s="69"/>
      <c r="T153" s="8">
        <f t="shared" ref="T153:T163" si="481">SUM(S153)*J153</f>
        <v>0</v>
      </c>
      <c r="V153" s="8">
        <f t="shared" ref="V153:V163" si="482">SUM(U153)*I153*5</f>
        <v>0</v>
      </c>
      <c r="W153" s="29"/>
      <c r="X153" s="26">
        <f>SUM(K153*15/100*I153)</f>
        <v>0</v>
      </c>
      <c r="AB153" s="756">
        <f>AA153*8*J153</f>
        <v>0</v>
      </c>
      <c r="AD153" s="100">
        <f>SUM(AC153*G153*(30))</f>
        <v>0</v>
      </c>
      <c r="AF153" s="8">
        <f t="shared" ref="AF153:AF163" si="483">SUM(AE153*G153*3)</f>
        <v>0</v>
      </c>
      <c r="AH153" s="67">
        <f t="shared" ref="AH153:AH171" si="484">SUM(AG153*G153/3)</f>
        <v>0</v>
      </c>
      <c r="AJ153" s="29">
        <f t="shared" ref="AJ153:AJ165" si="485">SUM(AI153*G153*2/3)</f>
        <v>0</v>
      </c>
      <c r="AL153" s="8">
        <f t="shared" ref="AL153:AL186" si="486">SUM(AK153*G153*2)</f>
        <v>0</v>
      </c>
      <c r="AN153" s="8">
        <f>SUM(AM153*I153)</f>
        <v>0</v>
      </c>
      <c r="AP153" s="754">
        <f>AO153*G153/3</f>
        <v>0</v>
      </c>
      <c r="AR153" s="29">
        <f t="shared" ref="AR153:AR163" si="487">SUM(I153*AQ153*6)</f>
        <v>0</v>
      </c>
      <c r="AS153" s="256"/>
      <c r="AT153" s="239">
        <f t="shared" ref="AT153:AT191" si="488">AS153*G153/3</f>
        <v>0</v>
      </c>
      <c r="AV153" s="22">
        <f>SUM(AU153*G153/3)</f>
        <v>0</v>
      </c>
      <c r="AX153" s="29">
        <f>AW153*G153/3</f>
        <v>0</v>
      </c>
      <c r="AZ153" s="29">
        <f>SUM(AY153*G153*5*2/3)</f>
        <v>0</v>
      </c>
      <c r="BB153" s="26">
        <f t="shared" ref="BB153:BB170" si="489">SUM(BA153*J153*4*6)</f>
        <v>0</v>
      </c>
      <c r="BD153" s="7">
        <f t="shared" ref="BD153:BD167" si="490">SUM(BC153*50)</f>
        <v>0</v>
      </c>
      <c r="BE153" s="239">
        <f t="shared" ref="BE153:BE190" si="491">N153+P153+R153+T153+V153+W153+X153+Z153+AB153+AD153+AF153+AH153+AJ153+AL153+AN153+AP153+AR153+AT153+AV153+AX153+AZ153+BB153+BD153</f>
        <v>0</v>
      </c>
      <c r="BF153" s="239">
        <f t="shared" ref="BF153:BF190" si="492">BB153+AZ153+AX153+AV153+AR153+AP153+W153+V153+T153+R153+P153+N153</f>
        <v>0</v>
      </c>
      <c r="BM153" s="6"/>
      <c r="BN153" s="6"/>
    </row>
    <row r="154" spans="1:16188" s="487" customFormat="1" ht="12" customHeight="1" outlineLevel="1" x14ac:dyDescent="0.2">
      <c r="A154" s="504" t="s">
        <v>374</v>
      </c>
      <c r="B154" s="506" t="s">
        <v>183</v>
      </c>
      <c r="C154" s="505" t="s">
        <v>51</v>
      </c>
      <c r="D154" s="506" t="s">
        <v>233</v>
      </c>
      <c r="E154" s="506" t="s">
        <v>179</v>
      </c>
      <c r="F154" s="505">
        <v>9</v>
      </c>
      <c r="G154" s="506">
        <v>21</v>
      </c>
      <c r="H154" s="506">
        <v>1</v>
      </c>
      <c r="I154" s="506">
        <v>1</v>
      </c>
      <c r="J154" s="506">
        <f t="shared" ref="J154:J162" si="493">SUM(I154)*2</f>
        <v>2</v>
      </c>
      <c r="K154" s="507"/>
      <c r="L154" s="508">
        <f t="shared" si="477"/>
        <v>0</v>
      </c>
      <c r="M154" s="509"/>
      <c r="N154" s="710">
        <f t="shared" si="478"/>
        <v>0</v>
      </c>
      <c r="O154" s="509"/>
      <c r="P154" s="510">
        <f t="shared" si="479"/>
        <v>0</v>
      </c>
      <c r="Q154" s="509"/>
      <c r="R154" s="510">
        <f t="shared" si="480"/>
        <v>0</v>
      </c>
      <c r="S154" s="509"/>
      <c r="T154" s="510">
        <f t="shared" si="481"/>
        <v>0</v>
      </c>
      <c r="U154" s="509"/>
      <c r="V154" s="510">
        <f t="shared" si="482"/>
        <v>0</v>
      </c>
      <c r="W154" s="511">
        <f t="shared" ref="W154:W163" si="494">SUM(I154*AW154*2+J154*AY154*2)</f>
        <v>0</v>
      </c>
      <c r="X154" s="535">
        <f>SUM(K154*15/100*I154)</f>
        <v>0</v>
      </c>
      <c r="Y154" s="509"/>
      <c r="Z154" s="510"/>
      <c r="AA154" s="509">
        <v>5</v>
      </c>
      <c r="AB154" s="754">
        <f>SUM(AA154)*I154*8</f>
        <v>40</v>
      </c>
      <c r="AC154" s="509"/>
      <c r="AD154" s="512">
        <f>SUM(AC154*G154*(30+4))</f>
        <v>0</v>
      </c>
      <c r="AE154" s="509"/>
      <c r="AF154" s="510">
        <f t="shared" si="483"/>
        <v>0</v>
      </c>
      <c r="AG154" s="510"/>
      <c r="AH154" s="511">
        <f t="shared" si="484"/>
        <v>0</v>
      </c>
      <c r="AI154" s="510"/>
      <c r="AJ154" s="511">
        <f t="shared" si="485"/>
        <v>0</v>
      </c>
      <c r="AK154" s="509"/>
      <c r="AL154" s="510">
        <f t="shared" si="486"/>
        <v>0</v>
      </c>
      <c r="AM154" s="509"/>
      <c r="AN154" s="510">
        <f>SUM(AM154*I154*2)</f>
        <v>0</v>
      </c>
      <c r="AO154" s="509"/>
      <c r="AP154" s="754">
        <f>AO154*G154/3</f>
        <v>0</v>
      </c>
      <c r="AQ154" s="509"/>
      <c r="AR154" s="511">
        <f t="shared" si="487"/>
        <v>0</v>
      </c>
      <c r="AS154" s="514"/>
      <c r="AT154" s="511">
        <f t="shared" si="488"/>
        <v>0</v>
      </c>
      <c r="AU154" s="509"/>
      <c r="AV154" s="510">
        <f>SUM(I154*AU154*6)</f>
        <v>0</v>
      </c>
      <c r="AW154" s="509"/>
      <c r="AX154" s="511">
        <f t="shared" ref="AX154:AX167" si="495">SUM(I154*AW154*8)</f>
        <v>0</v>
      </c>
      <c r="AY154" s="510"/>
      <c r="AZ154" s="511">
        <f>SUM(AY154*J154*5*6)/2</f>
        <v>0</v>
      </c>
      <c r="BA154" s="510"/>
      <c r="BB154" s="511">
        <f t="shared" si="489"/>
        <v>0</v>
      </c>
      <c r="BC154" s="510"/>
      <c r="BD154" s="515">
        <f t="shared" si="490"/>
        <v>0</v>
      </c>
      <c r="BE154" s="511">
        <f t="shared" si="491"/>
        <v>40</v>
      </c>
      <c r="BF154" s="511">
        <f t="shared" si="492"/>
        <v>0</v>
      </c>
      <c r="BG154" s="493"/>
      <c r="BH154" s="493"/>
      <c r="BS154" s="492"/>
    </row>
    <row r="155" spans="1:16188" s="498" customFormat="1" ht="16.5" customHeight="1" outlineLevel="1" x14ac:dyDescent="0.2">
      <c r="A155" s="507" t="s">
        <v>558</v>
      </c>
      <c r="B155" s="506" t="s">
        <v>183</v>
      </c>
      <c r="C155" s="505" t="s">
        <v>51</v>
      </c>
      <c r="D155" s="506" t="s">
        <v>233</v>
      </c>
      <c r="E155" s="506" t="s">
        <v>179</v>
      </c>
      <c r="F155" s="505">
        <v>9</v>
      </c>
      <c r="G155" s="506">
        <v>21</v>
      </c>
      <c r="H155" s="506">
        <v>1</v>
      </c>
      <c r="I155" s="506">
        <v>1</v>
      </c>
      <c r="J155" s="506">
        <f t="shared" si="493"/>
        <v>2</v>
      </c>
      <c r="K155" s="507"/>
      <c r="L155" s="508">
        <f>SUM(M155+O155+Q155+S155+U155)</f>
        <v>0</v>
      </c>
      <c r="M155" s="509"/>
      <c r="N155" s="710">
        <f t="shared" si="478"/>
        <v>0</v>
      </c>
      <c r="O155" s="509"/>
      <c r="P155" s="510">
        <f>I155*O155</f>
        <v>0</v>
      </c>
      <c r="Q155" s="509"/>
      <c r="R155" s="510">
        <f t="shared" si="480"/>
        <v>0</v>
      </c>
      <c r="S155" s="509"/>
      <c r="T155" s="510">
        <f t="shared" si="481"/>
        <v>0</v>
      </c>
      <c r="U155" s="509"/>
      <c r="V155" s="510">
        <f t="shared" si="482"/>
        <v>0</v>
      </c>
      <c r="W155" s="511">
        <f t="shared" si="494"/>
        <v>0</v>
      </c>
      <c r="X155" s="535">
        <f>SUM(K155*15/100*I155)</f>
        <v>0</v>
      </c>
      <c r="Y155" s="509"/>
      <c r="Z155" s="510"/>
      <c r="AA155" s="509">
        <v>1</v>
      </c>
      <c r="AB155" s="754">
        <f>SUM(AA155)*I155*8</f>
        <v>8</v>
      </c>
      <c r="AC155" s="509"/>
      <c r="AD155" s="512">
        <f>SUM(AC155*G155*(30+4))</f>
        <v>0</v>
      </c>
      <c r="AE155" s="509"/>
      <c r="AF155" s="510">
        <f t="shared" si="483"/>
        <v>0</v>
      </c>
      <c r="AG155" s="509"/>
      <c r="AH155" s="511">
        <f t="shared" si="484"/>
        <v>0</v>
      </c>
      <c r="AI155" s="509"/>
      <c r="AJ155" s="511">
        <f t="shared" si="485"/>
        <v>0</v>
      </c>
      <c r="AK155" s="509"/>
      <c r="AL155" s="510">
        <f>SUM(AK155*G155*2)</f>
        <v>0</v>
      </c>
      <c r="AM155" s="509"/>
      <c r="AN155" s="510">
        <f>SUM(AM155*I155*2)</f>
        <v>0</v>
      </c>
      <c r="AO155" s="509"/>
      <c r="AP155" s="754">
        <f>AO155*G155/3</f>
        <v>0</v>
      </c>
      <c r="AQ155" s="509"/>
      <c r="AR155" s="511">
        <f t="shared" si="487"/>
        <v>0</v>
      </c>
      <c r="AS155" s="514"/>
      <c r="AT155" s="511">
        <f t="shared" si="488"/>
        <v>0</v>
      </c>
      <c r="AU155" s="509"/>
      <c r="AV155" s="510">
        <f>SUM(I155*AU155*6)</f>
        <v>0</v>
      </c>
      <c r="AW155" s="509"/>
      <c r="AX155" s="511">
        <f t="shared" si="495"/>
        <v>0</v>
      </c>
      <c r="AY155" s="509"/>
      <c r="AZ155" s="511">
        <f>SUM(AY155*J155*5*6)/2</f>
        <v>0</v>
      </c>
      <c r="BA155" s="509"/>
      <c r="BB155" s="511">
        <f t="shared" si="489"/>
        <v>0</v>
      </c>
      <c r="BC155" s="509"/>
      <c r="BD155" s="515">
        <f t="shared" si="490"/>
        <v>0</v>
      </c>
      <c r="BE155" s="511">
        <f t="shared" si="491"/>
        <v>8</v>
      </c>
      <c r="BF155" s="511">
        <f t="shared" si="492"/>
        <v>0</v>
      </c>
      <c r="BG155" s="487"/>
      <c r="BH155" s="487"/>
      <c r="BI155" s="487"/>
      <c r="BJ155" s="487"/>
      <c r="BK155" s="487"/>
      <c r="BL155" s="487"/>
      <c r="BM155" s="493"/>
      <c r="BN155" s="493"/>
      <c r="BO155" s="487"/>
      <c r="BP155" s="487"/>
      <c r="BQ155" s="487"/>
      <c r="BR155" s="487"/>
      <c r="BS155" s="487"/>
      <c r="BT155" s="487"/>
      <c r="BU155" s="487"/>
      <c r="BV155" s="487"/>
      <c r="BW155" s="487"/>
      <c r="BX155" s="487"/>
      <c r="BY155" s="487"/>
      <c r="BZ155" s="487"/>
      <c r="CA155" s="487"/>
      <c r="CB155" s="487"/>
      <c r="CC155" s="487"/>
      <c r="CD155" s="487"/>
      <c r="CE155" s="487"/>
      <c r="CF155" s="487"/>
      <c r="CG155" s="487"/>
      <c r="CH155" s="487"/>
      <c r="CI155" s="487"/>
      <c r="CJ155" s="487"/>
      <c r="CK155" s="487"/>
      <c r="CL155" s="487"/>
      <c r="CM155" s="487"/>
      <c r="CN155" s="487"/>
      <c r="CO155" s="487"/>
      <c r="CP155" s="487"/>
      <c r="CQ155" s="487"/>
      <c r="CR155" s="487"/>
      <c r="CS155" s="487"/>
      <c r="CT155" s="487"/>
      <c r="CU155" s="487"/>
      <c r="CV155" s="487"/>
      <c r="CW155" s="487"/>
      <c r="CX155" s="487"/>
      <c r="CY155" s="487"/>
      <c r="CZ155" s="487"/>
      <c r="DA155" s="487"/>
      <c r="DB155" s="487"/>
      <c r="DC155" s="487"/>
      <c r="DD155" s="487"/>
      <c r="DE155" s="487"/>
      <c r="DF155" s="487"/>
      <c r="DG155" s="487"/>
      <c r="DH155" s="487"/>
      <c r="DI155" s="487"/>
      <c r="DJ155" s="487"/>
      <c r="DK155" s="487"/>
      <c r="DL155" s="487"/>
      <c r="DM155" s="487"/>
      <c r="DN155" s="487"/>
      <c r="DO155" s="487"/>
      <c r="DP155" s="487"/>
      <c r="DQ155" s="487"/>
      <c r="DR155" s="487"/>
      <c r="DS155" s="487"/>
      <c r="DT155" s="487"/>
      <c r="DU155" s="487"/>
      <c r="DV155" s="487"/>
      <c r="DW155" s="487"/>
      <c r="DX155" s="487"/>
      <c r="DY155" s="487"/>
      <c r="DZ155" s="487"/>
      <c r="EA155" s="487"/>
      <c r="EB155" s="487"/>
      <c r="EC155" s="487"/>
      <c r="ED155" s="487"/>
      <c r="EE155" s="487"/>
      <c r="EF155" s="487"/>
      <c r="EG155" s="487"/>
      <c r="EH155" s="487"/>
      <c r="EI155" s="487"/>
      <c r="EJ155" s="487"/>
      <c r="EK155" s="487"/>
      <c r="EL155" s="487"/>
      <c r="EM155" s="487"/>
      <c r="EN155" s="487"/>
      <c r="EO155" s="487"/>
      <c r="EP155" s="487"/>
      <c r="EQ155" s="487"/>
      <c r="ER155" s="487"/>
      <c r="ES155" s="487"/>
      <c r="ET155" s="487"/>
      <c r="EU155" s="487"/>
      <c r="EV155" s="487"/>
      <c r="EW155" s="487"/>
      <c r="EX155" s="487"/>
      <c r="EY155" s="487"/>
      <c r="EZ155" s="487"/>
      <c r="FA155" s="487"/>
      <c r="FB155" s="487"/>
      <c r="FC155" s="487"/>
      <c r="FD155" s="487"/>
      <c r="FE155" s="487"/>
      <c r="FF155" s="487"/>
      <c r="FG155" s="487"/>
      <c r="FH155" s="487"/>
      <c r="FI155" s="487"/>
      <c r="FJ155" s="487"/>
      <c r="FK155" s="487"/>
      <c r="FL155" s="487"/>
      <c r="FM155" s="487"/>
      <c r="FN155" s="487"/>
      <c r="FO155" s="487"/>
      <c r="FP155" s="487"/>
      <c r="FQ155" s="487"/>
      <c r="FR155" s="487"/>
      <c r="FS155" s="487"/>
      <c r="FT155" s="487"/>
      <c r="FU155" s="487"/>
      <c r="FV155" s="487"/>
      <c r="FW155" s="487"/>
      <c r="FX155" s="487"/>
      <c r="FY155" s="487"/>
      <c r="FZ155" s="487"/>
      <c r="GA155" s="487"/>
      <c r="GB155" s="487"/>
      <c r="GC155" s="487"/>
      <c r="GD155" s="487"/>
      <c r="GE155" s="487"/>
      <c r="GF155" s="487"/>
      <c r="GG155" s="487"/>
      <c r="GH155" s="487"/>
      <c r="GI155" s="487"/>
      <c r="GJ155" s="487"/>
      <c r="GK155" s="487"/>
      <c r="GL155" s="487"/>
      <c r="GM155" s="487"/>
      <c r="GN155" s="487"/>
      <c r="GO155" s="487"/>
      <c r="GP155" s="487"/>
      <c r="GQ155" s="487"/>
      <c r="GR155" s="487"/>
      <c r="GS155" s="487"/>
      <c r="GT155" s="487"/>
      <c r="GU155" s="487"/>
      <c r="GV155" s="487"/>
      <c r="GW155" s="487"/>
      <c r="GX155" s="487"/>
      <c r="GY155" s="487"/>
      <c r="GZ155" s="487"/>
      <c r="HA155" s="487"/>
      <c r="HB155" s="487"/>
      <c r="HC155" s="487"/>
      <c r="HD155" s="487"/>
      <c r="HE155" s="487"/>
      <c r="HF155" s="487"/>
      <c r="HG155" s="487"/>
      <c r="HH155" s="487"/>
      <c r="HI155" s="487"/>
      <c r="HJ155" s="487"/>
      <c r="HK155" s="487"/>
      <c r="HL155" s="487"/>
      <c r="HM155" s="487"/>
      <c r="HN155" s="487"/>
      <c r="HO155" s="487"/>
      <c r="HP155" s="487"/>
      <c r="HQ155" s="487"/>
      <c r="HR155" s="487"/>
      <c r="HS155" s="487"/>
      <c r="HT155" s="487"/>
      <c r="HU155" s="487"/>
      <c r="HV155" s="487"/>
      <c r="HW155" s="487"/>
      <c r="HX155" s="487"/>
      <c r="HY155" s="487"/>
      <c r="HZ155" s="487"/>
      <c r="IA155" s="487"/>
      <c r="IB155" s="487"/>
      <c r="IC155" s="487"/>
      <c r="ID155" s="487"/>
      <c r="IE155" s="487"/>
      <c r="IF155" s="487"/>
      <c r="IG155" s="487"/>
      <c r="IH155" s="487"/>
      <c r="II155" s="487"/>
      <c r="IJ155" s="487"/>
      <c r="IK155" s="487"/>
      <c r="IL155" s="487"/>
      <c r="IM155" s="487"/>
      <c r="IN155" s="487"/>
      <c r="IO155" s="487"/>
      <c r="IP155" s="487"/>
      <c r="IQ155" s="487"/>
      <c r="IR155" s="487"/>
      <c r="IS155" s="487"/>
      <c r="IT155" s="487"/>
      <c r="IU155" s="487"/>
      <c r="IV155" s="487"/>
      <c r="IW155" s="487"/>
      <c r="IX155" s="487"/>
      <c r="IY155" s="487"/>
      <c r="IZ155" s="487"/>
      <c r="JA155" s="487"/>
      <c r="JB155" s="487"/>
      <c r="JC155" s="487"/>
      <c r="JD155" s="487"/>
      <c r="JE155" s="487"/>
      <c r="JF155" s="487"/>
      <c r="JG155" s="487"/>
      <c r="JH155" s="487"/>
      <c r="JI155" s="487"/>
      <c r="JJ155" s="487"/>
      <c r="JK155" s="487"/>
      <c r="JL155" s="487"/>
      <c r="JM155" s="487"/>
      <c r="JN155" s="487"/>
      <c r="JO155" s="487"/>
      <c r="JP155" s="487"/>
      <c r="JQ155" s="487"/>
      <c r="JR155" s="487"/>
      <c r="JS155" s="487"/>
      <c r="JT155" s="487"/>
      <c r="JU155" s="487"/>
      <c r="JV155" s="487"/>
      <c r="JW155" s="487"/>
      <c r="JX155" s="487"/>
      <c r="JY155" s="487"/>
      <c r="JZ155" s="487"/>
      <c r="KA155" s="487"/>
      <c r="KB155" s="487"/>
      <c r="KC155" s="487"/>
      <c r="KD155" s="487"/>
      <c r="KE155" s="487"/>
      <c r="KF155" s="487"/>
      <c r="KG155" s="487"/>
      <c r="KH155" s="487"/>
      <c r="KI155" s="487"/>
      <c r="KJ155" s="487"/>
      <c r="KK155" s="487"/>
      <c r="KL155" s="487"/>
      <c r="KM155" s="487"/>
      <c r="KN155" s="487"/>
      <c r="KO155" s="487"/>
      <c r="KP155" s="487"/>
      <c r="KQ155" s="487"/>
      <c r="KR155" s="487"/>
      <c r="KS155" s="487"/>
      <c r="KT155" s="487"/>
      <c r="KU155" s="487"/>
      <c r="KV155" s="487"/>
      <c r="KW155" s="487"/>
      <c r="KX155" s="487"/>
      <c r="KY155" s="487"/>
      <c r="KZ155" s="487"/>
      <c r="LA155" s="487"/>
      <c r="LB155" s="487"/>
      <c r="LC155" s="487"/>
      <c r="LD155" s="487"/>
      <c r="LE155" s="487"/>
      <c r="LF155" s="487"/>
      <c r="LG155" s="487"/>
      <c r="LH155" s="487"/>
      <c r="LI155" s="487"/>
      <c r="LJ155" s="487"/>
      <c r="LK155" s="487"/>
      <c r="LL155" s="487"/>
      <c r="LM155" s="487"/>
      <c r="LN155" s="487"/>
      <c r="LO155" s="487"/>
      <c r="LP155" s="487"/>
      <c r="LQ155" s="487"/>
      <c r="LR155" s="487"/>
      <c r="LS155" s="487"/>
      <c r="LT155" s="487"/>
      <c r="LU155" s="487"/>
      <c r="LV155" s="487"/>
      <c r="LW155" s="487"/>
      <c r="LX155" s="487"/>
      <c r="LY155" s="487"/>
      <c r="LZ155" s="487"/>
      <c r="MA155" s="487"/>
      <c r="MB155" s="487"/>
      <c r="MC155" s="487"/>
      <c r="MD155" s="487"/>
      <c r="ME155" s="487"/>
      <c r="MF155" s="487"/>
      <c r="MG155" s="487"/>
      <c r="MH155" s="487"/>
      <c r="MI155" s="487"/>
      <c r="MJ155" s="487"/>
      <c r="MK155" s="487"/>
      <c r="ML155" s="487"/>
      <c r="MM155" s="487"/>
      <c r="MN155" s="487"/>
      <c r="MO155" s="487"/>
      <c r="MP155" s="487"/>
      <c r="MQ155" s="487"/>
      <c r="MR155" s="487"/>
      <c r="MS155" s="487"/>
      <c r="MT155" s="487"/>
      <c r="MU155" s="487"/>
      <c r="MV155" s="487"/>
      <c r="MW155" s="487"/>
      <c r="MX155" s="487"/>
      <c r="MY155" s="487"/>
      <c r="MZ155" s="487"/>
      <c r="NA155" s="487"/>
      <c r="NB155" s="487"/>
      <c r="NC155" s="487"/>
      <c r="ND155" s="487"/>
      <c r="NE155" s="487"/>
      <c r="NF155" s="487"/>
      <c r="NG155" s="487"/>
      <c r="NH155" s="487"/>
      <c r="NI155" s="487"/>
      <c r="NJ155" s="487"/>
      <c r="NK155" s="487"/>
      <c r="NL155" s="487"/>
      <c r="NM155" s="487"/>
      <c r="NN155" s="487"/>
      <c r="NO155" s="487"/>
      <c r="NP155" s="487"/>
      <c r="NQ155" s="487"/>
      <c r="NR155" s="487"/>
      <c r="NS155" s="487"/>
      <c r="NT155" s="487"/>
      <c r="NU155" s="487"/>
      <c r="NV155" s="487"/>
      <c r="NW155" s="487"/>
      <c r="NX155" s="487"/>
      <c r="NY155" s="487"/>
      <c r="NZ155" s="487"/>
      <c r="OA155" s="487"/>
      <c r="OB155" s="487"/>
      <c r="OC155" s="487"/>
      <c r="OD155" s="487"/>
      <c r="OE155" s="487"/>
      <c r="OF155" s="487"/>
      <c r="OG155" s="487"/>
      <c r="OH155" s="487"/>
      <c r="OI155" s="487"/>
      <c r="OJ155" s="487"/>
      <c r="OK155" s="487"/>
      <c r="OL155" s="487"/>
      <c r="OM155" s="487"/>
      <c r="ON155" s="487"/>
      <c r="OO155" s="487"/>
      <c r="OP155" s="487"/>
      <c r="OQ155" s="487"/>
      <c r="OR155" s="487"/>
      <c r="OS155" s="487"/>
      <c r="OT155" s="487"/>
      <c r="OU155" s="487"/>
      <c r="OV155" s="487"/>
      <c r="OW155" s="487"/>
      <c r="OX155" s="487"/>
      <c r="OY155" s="487"/>
      <c r="OZ155" s="487"/>
      <c r="PA155" s="487"/>
      <c r="PB155" s="487"/>
      <c r="PC155" s="487"/>
      <c r="PD155" s="487"/>
      <c r="PE155" s="487"/>
      <c r="PF155" s="487"/>
      <c r="PG155" s="487"/>
      <c r="PH155" s="487"/>
      <c r="PI155" s="487"/>
      <c r="PJ155" s="487"/>
      <c r="PK155" s="487"/>
      <c r="PL155" s="487"/>
      <c r="PM155" s="487"/>
      <c r="PN155" s="487"/>
      <c r="PO155" s="487"/>
      <c r="PP155" s="487"/>
      <c r="PQ155" s="487"/>
      <c r="PR155" s="487"/>
      <c r="PS155" s="487"/>
      <c r="PT155" s="487"/>
      <c r="PU155" s="487"/>
      <c r="PV155" s="487"/>
      <c r="PW155" s="487"/>
      <c r="PX155" s="487"/>
      <c r="PY155" s="487"/>
      <c r="PZ155" s="487"/>
      <c r="QA155" s="487"/>
      <c r="QB155" s="487"/>
      <c r="QC155" s="487"/>
      <c r="QD155" s="487"/>
      <c r="QE155" s="487"/>
      <c r="QF155" s="487"/>
      <c r="QG155" s="487"/>
      <c r="QH155" s="487"/>
      <c r="QI155" s="487"/>
      <c r="QJ155" s="487"/>
      <c r="QK155" s="487"/>
      <c r="QL155" s="487"/>
      <c r="QM155" s="487"/>
      <c r="QN155" s="487"/>
      <c r="QO155" s="487"/>
      <c r="QP155" s="487"/>
      <c r="QQ155" s="487"/>
      <c r="QR155" s="487"/>
      <c r="QS155" s="487"/>
      <c r="QT155" s="487"/>
      <c r="QU155" s="487"/>
      <c r="QV155" s="487"/>
      <c r="QW155" s="487"/>
      <c r="QX155" s="487"/>
      <c r="QY155" s="487"/>
      <c r="QZ155" s="487"/>
      <c r="RA155" s="487"/>
      <c r="RB155" s="487"/>
      <c r="RC155" s="487"/>
      <c r="RD155" s="487"/>
      <c r="RE155" s="487"/>
      <c r="RF155" s="487"/>
      <c r="RG155" s="487"/>
      <c r="RH155" s="487"/>
      <c r="RI155" s="487"/>
      <c r="RJ155" s="487"/>
      <c r="RK155" s="487"/>
      <c r="RL155" s="487"/>
      <c r="RM155" s="487"/>
      <c r="RN155" s="487"/>
      <c r="RO155" s="487"/>
      <c r="RP155" s="487"/>
      <c r="RQ155" s="487"/>
      <c r="RR155" s="487"/>
      <c r="RS155" s="487"/>
      <c r="RT155" s="487"/>
      <c r="RU155" s="487"/>
      <c r="RV155" s="487"/>
      <c r="RW155" s="487"/>
      <c r="RX155" s="487"/>
      <c r="RY155" s="487"/>
      <c r="RZ155" s="487"/>
      <c r="SA155" s="487"/>
      <c r="SB155" s="487"/>
      <c r="SC155" s="487"/>
      <c r="SD155" s="487"/>
      <c r="SE155" s="487"/>
      <c r="SF155" s="487"/>
      <c r="SG155" s="487"/>
      <c r="SH155" s="487"/>
      <c r="SI155" s="487"/>
      <c r="SJ155" s="487"/>
      <c r="SK155" s="487"/>
      <c r="SL155" s="487"/>
      <c r="SM155" s="487"/>
      <c r="SN155" s="487"/>
      <c r="SO155" s="487"/>
      <c r="SP155" s="487"/>
      <c r="SQ155" s="487"/>
      <c r="SR155" s="487"/>
      <c r="SS155" s="487"/>
      <c r="ST155" s="487"/>
      <c r="SU155" s="487"/>
      <c r="SV155" s="487"/>
      <c r="SW155" s="487"/>
      <c r="SX155" s="487"/>
      <c r="SY155" s="487"/>
      <c r="SZ155" s="487"/>
      <c r="TA155" s="487"/>
      <c r="TB155" s="487"/>
      <c r="TC155" s="487"/>
      <c r="TD155" s="487"/>
      <c r="TE155" s="487"/>
      <c r="TF155" s="487"/>
      <c r="TG155" s="487"/>
      <c r="TH155" s="487"/>
      <c r="TI155" s="487"/>
      <c r="TJ155" s="487"/>
      <c r="TK155" s="487"/>
      <c r="TL155" s="487"/>
      <c r="TM155" s="487"/>
      <c r="TN155" s="487"/>
      <c r="TO155" s="487"/>
      <c r="TP155" s="487"/>
      <c r="TQ155" s="487"/>
      <c r="TR155" s="487"/>
      <c r="TS155" s="487"/>
      <c r="TT155" s="487"/>
      <c r="TU155" s="487"/>
      <c r="TV155" s="487"/>
      <c r="TW155" s="487"/>
      <c r="TX155" s="487"/>
      <c r="TY155" s="487"/>
      <c r="TZ155" s="487"/>
      <c r="UA155" s="487"/>
      <c r="UB155" s="487"/>
      <c r="UC155" s="487"/>
      <c r="UD155" s="487"/>
      <c r="UE155" s="487"/>
      <c r="UF155" s="487"/>
      <c r="UG155" s="487"/>
      <c r="UH155" s="487"/>
      <c r="UI155" s="487"/>
      <c r="UJ155" s="487"/>
      <c r="UK155" s="487"/>
      <c r="UL155" s="487"/>
      <c r="UM155" s="487"/>
      <c r="UN155" s="487"/>
      <c r="UO155" s="487"/>
      <c r="UP155" s="487"/>
      <c r="UQ155" s="487"/>
      <c r="UR155" s="487"/>
      <c r="US155" s="487"/>
      <c r="UT155" s="487"/>
      <c r="UU155" s="487"/>
      <c r="UV155" s="487"/>
      <c r="UW155" s="487"/>
      <c r="UX155" s="487"/>
      <c r="UY155" s="487"/>
      <c r="UZ155" s="487"/>
      <c r="VA155" s="487"/>
      <c r="VB155" s="487"/>
      <c r="VC155" s="487"/>
      <c r="VD155" s="487"/>
      <c r="VE155" s="487"/>
      <c r="VF155" s="487"/>
      <c r="VG155" s="487"/>
      <c r="VH155" s="487"/>
      <c r="VI155" s="487"/>
      <c r="VJ155" s="487"/>
      <c r="VK155" s="487"/>
      <c r="VL155" s="487"/>
      <c r="VM155" s="487"/>
      <c r="VN155" s="487"/>
      <c r="VO155" s="487"/>
      <c r="VP155" s="487"/>
      <c r="VQ155" s="487"/>
      <c r="VR155" s="487"/>
      <c r="VS155" s="487"/>
      <c r="VT155" s="487"/>
      <c r="VU155" s="487"/>
      <c r="VV155" s="487"/>
      <c r="VW155" s="487"/>
      <c r="VX155" s="487"/>
      <c r="VY155" s="487"/>
      <c r="VZ155" s="487"/>
      <c r="WA155" s="487"/>
      <c r="WB155" s="487"/>
      <c r="WC155" s="487"/>
      <c r="WD155" s="487"/>
      <c r="WE155" s="487"/>
      <c r="WF155" s="487"/>
      <c r="WG155" s="487"/>
      <c r="WH155" s="487"/>
      <c r="WI155" s="487"/>
      <c r="WJ155" s="487"/>
      <c r="WK155" s="487"/>
      <c r="WL155" s="487"/>
      <c r="WM155" s="487"/>
      <c r="WN155" s="487"/>
      <c r="WO155" s="487"/>
      <c r="WP155" s="487"/>
      <c r="WQ155" s="487"/>
      <c r="WR155" s="487"/>
      <c r="WS155" s="487"/>
      <c r="WT155" s="487"/>
      <c r="WU155" s="487"/>
      <c r="WV155" s="487"/>
      <c r="WW155" s="487"/>
      <c r="WX155" s="487"/>
      <c r="WY155" s="487"/>
      <c r="WZ155" s="487"/>
      <c r="XA155" s="487"/>
      <c r="XB155" s="487"/>
      <c r="XC155" s="487"/>
      <c r="XD155" s="487"/>
      <c r="XE155" s="487"/>
      <c r="XF155" s="487"/>
      <c r="XG155" s="487"/>
      <c r="XH155" s="487"/>
      <c r="XI155" s="487"/>
      <c r="XJ155" s="487"/>
      <c r="XK155" s="487"/>
      <c r="XL155" s="487"/>
      <c r="XM155" s="487"/>
      <c r="XN155" s="487"/>
      <c r="XO155" s="487"/>
      <c r="XP155" s="487"/>
      <c r="XQ155" s="487"/>
      <c r="XR155" s="487"/>
      <c r="XS155" s="487"/>
      <c r="XT155" s="487"/>
      <c r="XU155" s="487"/>
      <c r="XV155" s="487"/>
      <c r="XW155" s="487"/>
      <c r="XX155" s="487"/>
      <c r="XY155" s="487"/>
      <c r="XZ155" s="487"/>
      <c r="YA155" s="487"/>
      <c r="YB155" s="487"/>
      <c r="YC155" s="487"/>
      <c r="YD155" s="487"/>
      <c r="YE155" s="487"/>
      <c r="YF155" s="487"/>
      <c r="YG155" s="487"/>
      <c r="YH155" s="487"/>
      <c r="YI155" s="487"/>
      <c r="YJ155" s="487"/>
      <c r="YK155" s="487"/>
      <c r="YL155" s="487"/>
      <c r="YM155" s="487"/>
      <c r="YN155" s="487"/>
      <c r="YO155" s="487"/>
      <c r="YP155" s="487"/>
      <c r="YQ155" s="487"/>
      <c r="YR155" s="487"/>
      <c r="YS155" s="487"/>
      <c r="YT155" s="487"/>
      <c r="YU155" s="487"/>
      <c r="YV155" s="487"/>
      <c r="YW155" s="487"/>
      <c r="YX155" s="487"/>
      <c r="YY155" s="487"/>
      <c r="YZ155" s="487"/>
      <c r="ZA155" s="487"/>
      <c r="ZB155" s="487"/>
      <c r="ZC155" s="487"/>
      <c r="ZD155" s="487"/>
      <c r="ZE155" s="487"/>
      <c r="ZF155" s="487"/>
      <c r="ZG155" s="487"/>
      <c r="ZH155" s="487"/>
      <c r="ZI155" s="487"/>
      <c r="ZJ155" s="487"/>
      <c r="ZK155" s="487"/>
      <c r="ZL155" s="487"/>
      <c r="ZM155" s="487"/>
      <c r="ZN155" s="487"/>
      <c r="ZO155" s="487"/>
      <c r="ZP155" s="487"/>
      <c r="ZQ155" s="487"/>
      <c r="ZR155" s="487"/>
      <c r="ZS155" s="487"/>
      <c r="ZT155" s="487"/>
      <c r="ZU155" s="487"/>
      <c r="ZV155" s="487"/>
      <c r="ZW155" s="487"/>
      <c r="ZX155" s="487"/>
      <c r="ZY155" s="487"/>
      <c r="ZZ155" s="487"/>
      <c r="AAA155" s="487"/>
      <c r="AAB155" s="487"/>
      <c r="AAC155" s="487"/>
      <c r="AAD155" s="487"/>
      <c r="AAE155" s="487"/>
      <c r="AAF155" s="487"/>
      <c r="AAG155" s="487"/>
      <c r="AAH155" s="487"/>
      <c r="AAI155" s="487"/>
      <c r="AAJ155" s="487"/>
      <c r="AAK155" s="487"/>
      <c r="AAL155" s="487"/>
      <c r="AAM155" s="487"/>
      <c r="AAN155" s="487"/>
      <c r="AAO155" s="487"/>
      <c r="AAP155" s="487"/>
      <c r="AAQ155" s="487"/>
      <c r="AAR155" s="487"/>
      <c r="AAS155" s="487"/>
      <c r="AAT155" s="487"/>
      <c r="AAU155" s="487"/>
      <c r="AAV155" s="487"/>
      <c r="AAW155" s="487"/>
      <c r="AAX155" s="487"/>
      <c r="AAY155" s="487"/>
      <c r="AAZ155" s="487"/>
      <c r="ABA155" s="487"/>
      <c r="ABB155" s="487"/>
      <c r="ABC155" s="487"/>
      <c r="ABD155" s="487"/>
      <c r="ABE155" s="487"/>
      <c r="ABF155" s="487"/>
      <c r="ABG155" s="487"/>
      <c r="ABH155" s="487"/>
      <c r="ABI155" s="487"/>
      <c r="ABJ155" s="487"/>
      <c r="ABK155" s="487"/>
      <c r="ABL155" s="487"/>
      <c r="ABM155" s="487"/>
      <c r="ABN155" s="487"/>
      <c r="ABO155" s="487"/>
      <c r="ABP155" s="487"/>
      <c r="ABQ155" s="487"/>
      <c r="ABR155" s="487"/>
      <c r="ABS155" s="487"/>
      <c r="ABT155" s="487"/>
      <c r="ABU155" s="487"/>
      <c r="ABV155" s="487"/>
      <c r="ABW155" s="487"/>
      <c r="ABX155" s="487"/>
      <c r="ABY155" s="487"/>
      <c r="ABZ155" s="487"/>
      <c r="ACA155" s="487"/>
      <c r="ACB155" s="487"/>
      <c r="ACC155" s="487"/>
      <c r="ACD155" s="487"/>
      <c r="ACE155" s="487"/>
      <c r="ACF155" s="487"/>
      <c r="ACG155" s="487"/>
      <c r="ACH155" s="487"/>
      <c r="ACI155" s="487"/>
      <c r="ACJ155" s="487"/>
      <c r="ACK155" s="487"/>
      <c r="ACL155" s="487"/>
      <c r="ACM155" s="487"/>
      <c r="ACN155" s="487"/>
      <c r="ACO155" s="487"/>
      <c r="ACP155" s="487"/>
      <c r="ACQ155" s="487"/>
      <c r="ACR155" s="487"/>
      <c r="ACS155" s="487"/>
      <c r="ACT155" s="487"/>
      <c r="ACU155" s="487"/>
      <c r="ACV155" s="487"/>
      <c r="ACW155" s="487"/>
      <c r="ACX155" s="487"/>
      <c r="ACY155" s="487"/>
      <c r="ACZ155" s="487"/>
      <c r="ADA155" s="487"/>
      <c r="ADB155" s="487"/>
      <c r="ADC155" s="487"/>
      <c r="ADD155" s="487"/>
      <c r="ADE155" s="487"/>
      <c r="ADF155" s="487"/>
      <c r="ADG155" s="487"/>
      <c r="ADH155" s="487"/>
      <c r="ADI155" s="487"/>
      <c r="ADJ155" s="487"/>
      <c r="ADK155" s="487"/>
      <c r="ADL155" s="487"/>
      <c r="ADM155" s="487"/>
      <c r="ADN155" s="487"/>
      <c r="ADO155" s="487"/>
      <c r="ADP155" s="487"/>
      <c r="ADQ155" s="487"/>
      <c r="ADR155" s="487"/>
      <c r="ADS155" s="487"/>
      <c r="ADT155" s="487"/>
      <c r="ADU155" s="487"/>
      <c r="ADV155" s="487"/>
      <c r="ADW155" s="487"/>
      <c r="ADX155" s="487"/>
      <c r="ADY155" s="487"/>
      <c r="ADZ155" s="487"/>
      <c r="AEA155" s="487"/>
      <c r="AEB155" s="487"/>
      <c r="AEC155" s="487"/>
      <c r="AED155" s="487"/>
      <c r="AEE155" s="487"/>
      <c r="AEF155" s="487"/>
      <c r="AEG155" s="487"/>
      <c r="AEH155" s="487"/>
      <c r="AEI155" s="487"/>
      <c r="AEJ155" s="487"/>
      <c r="AEK155" s="487"/>
      <c r="AEL155" s="487"/>
      <c r="AEM155" s="487"/>
      <c r="AEN155" s="487"/>
      <c r="AEO155" s="487"/>
      <c r="AEP155" s="487"/>
      <c r="AEQ155" s="487"/>
      <c r="AER155" s="487"/>
      <c r="AES155" s="487"/>
      <c r="AET155" s="487"/>
      <c r="AEU155" s="487"/>
      <c r="AEV155" s="487"/>
      <c r="AEW155" s="487"/>
      <c r="AEX155" s="487"/>
      <c r="AEY155" s="487"/>
      <c r="AEZ155" s="487"/>
      <c r="AFA155" s="487"/>
      <c r="AFB155" s="487"/>
      <c r="AFC155" s="487"/>
      <c r="AFD155" s="487"/>
      <c r="AFE155" s="487"/>
      <c r="AFF155" s="487"/>
      <c r="AFG155" s="487"/>
      <c r="AFH155" s="487"/>
      <c r="AFI155" s="487"/>
      <c r="AFJ155" s="487"/>
      <c r="AFK155" s="487"/>
      <c r="AFL155" s="487"/>
      <c r="AFM155" s="487"/>
      <c r="AFN155" s="487"/>
      <c r="AFO155" s="487"/>
      <c r="AFP155" s="487"/>
      <c r="AFQ155" s="487"/>
      <c r="AFR155" s="487"/>
      <c r="AFS155" s="487"/>
      <c r="AFT155" s="487"/>
      <c r="AFU155" s="487"/>
      <c r="AFV155" s="487"/>
      <c r="AFW155" s="487"/>
      <c r="AFX155" s="487"/>
      <c r="AFY155" s="487"/>
      <c r="AFZ155" s="487"/>
      <c r="AGA155" s="487"/>
      <c r="AGB155" s="487"/>
      <c r="AGC155" s="487"/>
      <c r="AGD155" s="487"/>
      <c r="AGE155" s="487"/>
      <c r="AGF155" s="487"/>
      <c r="AGG155" s="487"/>
      <c r="AGH155" s="487"/>
      <c r="AGI155" s="487"/>
      <c r="AGJ155" s="487"/>
      <c r="AGK155" s="487"/>
      <c r="AGL155" s="487"/>
      <c r="AGM155" s="487"/>
      <c r="AGN155" s="487"/>
      <c r="AGO155" s="487"/>
      <c r="AGP155" s="487"/>
      <c r="AGQ155" s="487"/>
      <c r="AGR155" s="487"/>
      <c r="AGS155" s="487"/>
      <c r="AGT155" s="487"/>
      <c r="AGU155" s="487"/>
      <c r="AGV155" s="487"/>
      <c r="AGW155" s="487"/>
      <c r="AGX155" s="487"/>
      <c r="AGY155" s="487"/>
      <c r="AGZ155" s="487"/>
      <c r="AHA155" s="487"/>
      <c r="AHB155" s="487"/>
      <c r="AHC155" s="487"/>
      <c r="AHD155" s="487"/>
      <c r="AHE155" s="487"/>
      <c r="AHF155" s="487"/>
      <c r="AHG155" s="487"/>
      <c r="AHH155" s="487"/>
      <c r="AHI155" s="487"/>
      <c r="AHJ155" s="487"/>
      <c r="AHK155" s="487"/>
      <c r="AHL155" s="487"/>
      <c r="AHM155" s="487"/>
      <c r="AHN155" s="487"/>
      <c r="AHO155" s="487"/>
      <c r="AHP155" s="487"/>
      <c r="AHQ155" s="487"/>
      <c r="AHR155" s="487"/>
      <c r="AHS155" s="487"/>
      <c r="AHT155" s="487"/>
      <c r="AHU155" s="487"/>
      <c r="AHV155" s="487"/>
      <c r="AHW155" s="487"/>
      <c r="AHX155" s="487"/>
      <c r="AHY155" s="487"/>
      <c r="AHZ155" s="487"/>
      <c r="AIA155" s="487"/>
      <c r="AIB155" s="487"/>
      <c r="AIC155" s="487"/>
      <c r="AID155" s="487"/>
      <c r="AIE155" s="487"/>
      <c r="AIF155" s="487"/>
      <c r="AIG155" s="487"/>
      <c r="AIH155" s="487"/>
      <c r="AII155" s="487"/>
      <c r="AIJ155" s="487"/>
      <c r="AIK155" s="487"/>
      <c r="AIL155" s="487"/>
      <c r="AIM155" s="487"/>
      <c r="AIN155" s="487"/>
      <c r="AIO155" s="487"/>
      <c r="AIP155" s="487"/>
      <c r="AIQ155" s="487"/>
      <c r="AIR155" s="487"/>
      <c r="AIS155" s="487"/>
      <c r="AIT155" s="487"/>
      <c r="AIU155" s="487"/>
      <c r="AIV155" s="487"/>
      <c r="AIW155" s="487"/>
      <c r="AIX155" s="487"/>
      <c r="AIY155" s="487"/>
      <c r="AIZ155" s="487"/>
      <c r="AJA155" s="487"/>
      <c r="AJB155" s="487"/>
      <c r="AJC155" s="487"/>
      <c r="AJD155" s="487"/>
      <c r="AJE155" s="487"/>
      <c r="AJF155" s="487"/>
      <c r="AJG155" s="487"/>
      <c r="AJH155" s="487"/>
      <c r="AJI155" s="487"/>
      <c r="AJJ155" s="487"/>
      <c r="AJK155" s="487"/>
      <c r="AJL155" s="487"/>
      <c r="AJM155" s="487"/>
      <c r="AJN155" s="487"/>
      <c r="AJO155" s="487"/>
      <c r="AJP155" s="487"/>
      <c r="AJQ155" s="487"/>
      <c r="AJR155" s="487"/>
      <c r="AJS155" s="487"/>
      <c r="AJT155" s="487"/>
      <c r="AJU155" s="487"/>
      <c r="AJV155" s="487"/>
      <c r="AJW155" s="487"/>
      <c r="AJX155" s="487"/>
      <c r="AJY155" s="487"/>
      <c r="AJZ155" s="487"/>
      <c r="AKA155" s="487"/>
      <c r="AKB155" s="487"/>
      <c r="AKC155" s="487"/>
      <c r="AKD155" s="487"/>
      <c r="AKE155" s="487"/>
      <c r="AKF155" s="487"/>
      <c r="AKG155" s="487"/>
      <c r="AKH155" s="487"/>
      <c r="AKI155" s="487"/>
      <c r="AKJ155" s="487"/>
      <c r="AKK155" s="487"/>
      <c r="AKL155" s="487"/>
      <c r="AKM155" s="487"/>
      <c r="AKN155" s="487"/>
      <c r="AKO155" s="487"/>
      <c r="AKP155" s="487"/>
      <c r="AKQ155" s="487"/>
      <c r="AKR155" s="487"/>
      <c r="AKS155" s="487"/>
      <c r="AKT155" s="487"/>
      <c r="AKU155" s="487"/>
      <c r="AKV155" s="487"/>
      <c r="AKW155" s="487"/>
      <c r="AKX155" s="487"/>
      <c r="AKY155" s="487"/>
      <c r="AKZ155" s="487"/>
      <c r="ALA155" s="487"/>
      <c r="ALB155" s="487"/>
      <c r="ALC155" s="487"/>
      <c r="ALD155" s="487"/>
      <c r="ALE155" s="487"/>
      <c r="ALF155" s="487"/>
      <c r="ALG155" s="487"/>
      <c r="ALH155" s="487"/>
      <c r="ALI155" s="487"/>
      <c r="ALJ155" s="487"/>
      <c r="ALK155" s="487"/>
      <c r="ALL155" s="487"/>
      <c r="ALM155" s="487"/>
      <c r="ALN155" s="487"/>
      <c r="ALO155" s="487"/>
      <c r="ALP155" s="487"/>
      <c r="ALQ155" s="487"/>
      <c r="ALR155" s="487"/>
      <c r="ALS155" s="487"/>
      <c r="ALT155" s="487"/>
      <c r="ALU155" s="487"/>
      <c r="ALV155" s="487"/>
      <c r="ALW155" s="487"/>
      <c r="ALX155" s="487"/>
      <c r="ALY155" s="487"/>
      <c r="ALZ155" s="487"/>
      <c r="AMA155" s="487"/>
      <c r="AMB155" s="487"/>
      <c r="AMC155" s="487"/>
      <c r="AMD155" s="487"/>
      <c r="AME155" s="487"/>
      <c r="AMF155" s="487"/>
      <c r="AMG155" s="487"/>
      <c r="AMH155" s="487"/>
      <c r="AMI155" s="487"/>
      <c r="AMJ155" s="487"/>
      <c r="AMK155" s="487"/>
      <c r="AML155" s="487"/>
      <c r="AMM155" s="487"/>
      <c r="AMN155" s="487"/>
      <c r="AMO155" s="487"/>
      <c r="AMP155" s="487"/>
      <c r="AMQ155" s="487"/>
      <c r="AMR155" s="487"/>
      <c r="AMS155" s="487"/>
      <c r="AMT155" s="487"/>
      <c r="AMU155" s="487"/>
      <c r="AMV155" s="487"/>
      <c r="AMW155" s="487"/>
      <c r="AMX155" s="487"/>
      <c r="AMY155" s="487"/>
      <c r="AMZ155" s="487"/>
      <c r="ANA155" s="487"/>
      <c r="ANB155" s="487"/>
      <c r="ANC155" s="487"/>
      <c r="AND155" s="487"/>
      <c r="ANE155" s="487"/>
      <c r="ANF155" s="487"/>
      <c r="ANG155" s="487"/>
      <c r="ANH155" s="487"/>
      <c r="ANI155" s="487"/>
      <c r="ANJ155" s="487"/>
      <c r="ANK155" s="487"/>
      <c r="ANL155" s="487"/>
      <c r="ANM155" s="487"/>
      <c r="ANN155" s="487"/>
      <c r="ANO155" s="487"/>
      <c r="ANP155" s="487"/>
      <c r="ANQ155" s="487"/>
      <c r="ANR155" s="487"/>
      <c r="ANS155" s="487"/>
      <c r="ANT155" s="487"/>
      <c r="ANU155" s="487"/>
      <c r="ANV155" s="487"/>
      <c r="ANW155" s="487"/>
      <c r="ANX155" s="487"/>
      <c r="ANY155" s="487"/>
      <c r="ANZ155" s="487"/>
      <c r="AOA155" s="487"/>
      <c r="AOB155" s="487"/>
      <c r="AOC155" s="487"/>
      <c r="AOD155" s="487"/>
      <c r="AOE155" s="487"/>
      <c r="AOF155" s="487"/>
      <c r="AOG155" s="487"/>
      <c r="AOH155" s="487"/>
      <c r="AOI155" s="487"/>
      <c r="AOJ155" s="487"/>
      <c r="AOK155" s="487"/>
      <c r="AOL155" s="487"/>
      <c r="AOM155" s="487"/>
      <c r="AON155" s="487"/>
      <c r="AOO155" s="487"/>
      <c r="AOP155" s="487"/>
      <c r="AOQ155" s="487"/>
      <c r="AOR155" s="487"/>
      <c r="AOS155" s="487"/>
      <c r="AOT155" s="487"/>
      <c r="AOU155" s="487"/>
      <c r="AOV155" s="487"/>
      <c r="AOW155" s="487"/>
      <c r="AOX155" s="487"/>
      <c r="AOY155" s="487"/>
      <c r="AOZ155" s="487"/>
      <c r="APA155" s="487"/>
      <c r="APB155" s="487"/>
      <c r="APC155" s="487"/>
      <c r="APD155" s="487"/>
      <c r="APE155" s="487"/>
      <c r="APF155" s="487"/>
      <c r="APG155" s="487"/>
      <c r="APH155" s="487"/>
      <c r="API155" s="487"/>
      <c r="APJ155" s="487"/>
      <c r="APK155" s="487"/>
      <c r="APL155" s="487"/>
      <c r="APM155" s="487"/>
      <c r="APN155" s="487"/>
      <c r="APO155" s="487"/>
      <c r="APP155" s="487"/>
      <c r="APQ155" s="487"/>
      <c r="APR155" s="487"/>
      <c r="APS155" s="487"/>
      <c r="APT155" s="487"/>
      <c r="APU155" s="487"/>
      <c r="APV155" s="487"/>
      <c r="APW155" s="487"/>
      <c r="APX155" s="487"/>
      <c r="APY155" s="487"/>
      <c r="APZ155" s="487"/>
      <c r="AQA155" s="487"/>
      <c r="AQB155" s="487"/>
      <c r="AQC155" s="487"/>
      <c r="AQD155" s="487"/>
      <c r="AQE155" s="487"/>
      <c r="AQF155" s="487"/>
      <c r="AQG155" s="487"/>
      <c r="AQH155" s="487"/>
      <c r="AQI155" s="487"/>
      <c r="AQJ155" s="487"/>
      <c r="AQK155" s="487"/>
      <c r="AQL155" s="487"/>
      <c r="AQM155" s="487"/>
      <c r="AQN155" s="487"/>
      <c r="AQO155" s="487"/>
      <c r="AQP155" s="487"/>
      <c r="AQQ155" s="487"/>
      <c r="AQR155" s="487"/>
      <c r="AQS155" s="487"/>
      <c r="AQT155" s="487"/>
      <c r="AQU155" s="487"/>
      <c r="AQV155" s="487"/>
      <c r="AQW155" s="487"/>
      <c r="AQX155" s="487"/>
      <c r="AQY155" s="487"/>
      <c r="AQZ155" s="487"/>
      <c r="ARA155" s="487"/>
      <c r="ARB155" s="487"/>
      <c r="ARC155" s="487"/>
      <c r="ARD155" s="487"/>
      <c r="ARE155" s="487"/>
      <c r="ARF155" s="487"/>
      <c r="ARG155" s="487"/>
      <c r="ARH155" s="487"/>
      <c r="ARI155" s="487"/>
      <c r="ARJ155" s="487"/>
      <c r="ARK155" s="487"/>
      <c r="ARL155" s="487"/>
      <c r="ARM155" s="487"/>
      <c r="ARN155" s="487"/>
      <c r="ARO155" s="487"/>
      <c r="ARP155" s="487"/>
      <c r="ARQ155" s="487"/>
      <c r="ARR155" s="487"/>
      <c r="ARS155" s="487"/>
      <c r="ART155" s="487"/>
      <c r="ARU155" s="487"/>
      <c r="ARV155" s="487"/>
      <c r="ARW155" s="487"/>
      <c r="ARX155" s="487"/>
      <c r="ARY155" s="487"/>
      <c r="ARZ155" s="487"/>
      <c r="ASA155" s="487"/>
      <c r="ASB155" s="487"/>
      <c r="ASC155" s="487"/>
      <c r="ASD155" s="487"/>
      <c r="ASE155" s="487"/>
      <c r="ASF155" s="487"/>
      <c r="ASG155" s="487"/>
      <c r="ASH155" s="487"/>
      <c r="ASI155" s="487"/>
      <c r="ASJ155" s="487"/>
      <c r="ASK155" s="487"/>
      <c r="ASL155" s="487"/>
      <c r="ASM155" s="487"/>
      <c r="ASN155" s="487"/>
      <c r="ASO155" s="487"/>
      <c r="ASP155" s="487"/>
      <c r="ASQ155" s="487"/>
      <c r="ASR155" s="487"/>
      <c r="ASS155" s="487"/>
      <c r="AST155" s="487"/>
      <c r="ASU155" s="487"/>
      <c r="ASV155" s="487"/>
      <c r="ASW155" s="487"/>
      <c r="ASX155" s="487"/>
      <c r="ASY155" s="487"/>
      <c r="ASZ155" s="487"/>
      <c r="ATA155" s="487"/>
      <c r="ATB155" s="487"/>
      <c r="ATC155" s="487"/>
      <c r="ATD155" s="487"/>
      <c r="ATE155" s="487"/>
      <c r="ATF155" s="487"/>
      <c r="ATG155" s="487"/>
      <c r="ATH155" s="487"/>
      <c r="ATI155" s="487"/>
      <c r="ATJ155" s="487"/>
      <c r="ATK155" s="487"/>
      <c r="ATL155" s="487"/>
      <c r="ATM155" s="487"/>
      <c r="ATN155" s="487"/>
      <c r="ATO155" s="487"/>
      <c r="ATP155" s="487"/>
      <c r="ATQ155" s="487"/>
      <c r="ATR155" s="487"/>
      <c r="ATS155" s="487"/>
      <c r="ATT155" s="487"/>
      <c r="ATU155" s="487"/>
      <c r="ATV155" s="487"/>
      <c r="ATW155" s="487"/>
      <c r="ATX155" s="487"/>
      <c r="ATY155" s="487"/>
      <c r="ATZ155" s="487"/>
      <c r="AUA155" s="487"/>
      <c r="AUB155" s="487"/>
      <c r="AUC155" s="487"/>
      <c r="AUD155" s="487"/>
      <c r="AUE155" s="487"/>
      <c r="AUF155" s="487"/>
      <c r="AUG155" s="487"/>
      <c r="AUH155" s="487"/>
      <c r="AUI155" s="487"/>
      <c r="AUJ155" s="487"/>
      <c r="AUK155" s="487"/>
      <c r="AUL155" s="487"/>
      <c r="AUM155" s="487"/>
      <c r="AUN155" s="487"/>
      <c r="AUO155" s="487"/>
      <c r="AUP155" s="487"/>
      <c r="AUQ155" s="487"/>
      <c r="AUR155" s="487"/>
      <c r="AUS155" s="487"/>
      <c r="AUT155" s="487"/>
      <c r="AUU155" s="487"/>
      <c r="AUV155" s="487"/>
      <c r="AUW155" s="487"/>
      <c r="AUX155" s="487"/>
      <c r="AUY155" s="487"/>
      <c r="AUZ155" s="487"/>
      <c r="AVA155" s="487"/>
      <c r="AVB155" s="487"/>
      <c r="AVC155" s="487"/>
      <c r="AVD155" s="487"/>
      <c r="AVE155" s="487"/>
      <c r="AVF155" s="487"/>
      <c r="AVG155" s="487"/>
      <c r="AVH155" s="487"/>
      <c r="AVI155" s="487"/>
      <c r="AVJ155" s="487"/>
      <c r="AVK155" s="487"/>
      <c r="AVL155" s="487"/>
      <c r="AVM155" s="487"/>
      <c r="AVN155" s="487"/>
      <c r="AVO155" s="487"/>
      <c r="AVP155" s="487"/>
      <c r="AVQ155" s="487"/>
      <c r="AVR155" s="487"/>
      <c r="AVS155" s="487"/>
      <c r="AVT155" s="487"/>
      <c r="AVU155" s="487"/>
      <c r="AVV155" s="487"/>
      <c r="AVW155" s="487"/>
      <c r="AVX155" s="487"/>
      <c r="AVY155" s="487"/>
      <c r="AVZ155" s="487"/>
      <c r="AWA155" s="487"/>
      <c r="AWB155" s="487"/>
      <c r="AWC155" s="487"/>
      <c r="AWD155" s="487"/>
      <c r="AWE155" s="487"/>
      <c r="AWF155" s="487"/>
      <c r="AWG155" s="487"/>
      <c r="AWH155" s="487"/>
      <c r="AWI155" s="487"/>
      <c r="AWJ155" s="487"/>
      <c r="AWK155" s="487"/>
      <c r="AWL155" s="487"/>
      <c r="AWM155" s="487"/>
      <c r="AWN155" s="487"/>
      <c r="AWO155" s="487"/>
      <c r="AWP155" s="487"/>
      <c r="AWQ155" s="487"/>
      <c r="AWR155" s="487"/>
      <c r="AWS155" s="487"/>
      <c r="AWT155" s="487"/>
      <c r="AWU155" s="487"/>
      <c r="AWV155" s="487"/>
      <c r="AWW155" s="487"/>
      <c r="AWX155" s="487"/>
      <c r="AWY155" s="487"/>
      <c r="AWZ155" s="487"/>
      <c r="AXA155" s="487"/>
      <c r="AXB155" s="487"/>
      <c r="AXC155" s="487"/>
      <c r="AXD155" s="487"/>
      <c r="AXE155" s="487"/>
      <c r="AXF155" s="487"/>
      <c r="AXG155" s="487"/>
      <c r="AXH155" s="487"/>
      <c r="AXI155" s="487"/>
      <c r="AXJ155" s="487"/>
      <c r="AXK155" s="487"/>
      <c r="AXL155" s="487"/>
      <c r="AXM155" s="487"/>
      <c r="AXN155" s="487"/>
      <c r="AXO155" s="487"/>
      <c r="AXP155" s="487"/>
      <c r="AXQ155" s="487"/>
      <c r="AXR155" s="487"/>
      <c r="AXS155" s="487"/>
      <c r="AXT155" s="487"/>
      <c r="AXU155" s="487"/>
      <c r="AXV155" s="487"/>
      <c r="AXW155" s="487"/>
      <c r="AXX155" s="487"/>
      <c r="AXY155" s="487"/>
      <c r="AXZ155" s="487"/>
      <c r="AYA155" s="487"/>
      <c r="AYB155" s="487"/>
      <c r="AYC155" s="487"/>
      <c r="AYD155" s="487"/>
      <c r="AYE155" s="487"/>
      <c r="AYF155" s="487"/>
      <c r="AYG155" s="487"/>
      <c r="AYH155" s="487"/>
      <c r="AYI155" s="487"/>
      <c r="AYJ155" s="487"/>
      <c r="AYK155" s="487"/>
      <c r="AYL155" s="487"/>
      <c r="AYM155" s="487"/>
      <c r="AYN155" s="487"/>
      <c r="AYO155" s="487"/>
      <c r="AYP155" s="487"/>
      <c r="AYQ155" s="487"/>
      <c r="AYR155" s="487"/>
      <c r="AYS155" s="487"/>
      <c r="AYT155" s="487"/>
      <c r="AYU155" s="487"/>
      <c r="AYV155" s="487"/>
      <c r="AYW155" s="487"/>
      <c r="AYX155" s="487"/>
      <c r="AYY155" s="487"/>
      <c r="AYZ155" s="487"/>
      <c r="AZA155" s="487"/>
      <c r="AZB155" s="487"/>
      <c r="AZC155" s="487"/>
      <c r="AZD155" s="487"/>
      <c r="AZE155" s="487"/>
      <c r="AZF155" s="487"/>
      <c r="AZG155" s="487"/>
      <c r="AZH155" s="487"/>
      <c r="AZI155" s="487"/>
      <c r="AZJ155" s="487"/>
      <c r="AZK155" s="487"/>
      <c r="AZL155" s="487"/>
      <c r="AZM155" s="487"/>
      <c r="AZN155" s="487"/>
      <c r="AZO155" s="487"/>
      <c r="AZP155" s="487"/>
      <c r="AZQ155" s="487"/>
      <c r="AZR155" s="487"/>
      <c r="AZS155" s="487"/>
      <c r="AZT155" s="487"/>
      <c r="AZU155" s="487"/>
      <c r="AZV155" s="487"/>
      <c r="AZW155" s="487"/>
      <c r="AZX155" s="487"/>
      <c r="AZY155" s="487"/>
      <c r="AZZ155" s="487"/>
      <c r="BAA155" s="487"/>
      <c r="BAB155" s="487"/>
      <c r="BAC155" s="487"/>
      <c r="BAD155" s="487"/>
      <c r="BAE155" s="487"/>
      <c r="BAF155" s="487"/>
      <c r="BAG155" s="487"/>
      <c r="BAH155" s="487"/>
      <c r="BAI155" s="487"/>
      <c r="BAJ155" s="487"/>
      <c r="BAK155" s="487"/>
      <c r="BAL155" s="487"/>
      <c r="BAM155" s="487"/>
      <c r="BAN155" s="487"/>
      <c r="BAO155" s="487"/>
      <c r="BAP155" s="487"/>
      <c r="BAQ155" s="487"/>
      <c r="BAR155" s="487"/>
      <c r="BAS155" s="487"/>
      <c r="BAT155" s="487"/>
      <c r="BAU155" s="487"/>
      <c r="BAV155" s="487"/>
      <c r="BAW155" s="487"/>
      <c r="BAX155" s="487"/>
      <c r="BAY155" s="487"/>
      <c r="BAZ155" s="487"/>
      <c r="BBA155" s="487"/>
      <c r="BBB155" s="487"/>
      <c r="BBC155" s="487"/>
      <c r="BBD155" s="487"/>
      <c r="BBE155" s="487"/>
      <c r="BBF155" s="487"/>
      <c r="BBG155" s="487"/>
      <c r="BBH155" s="487"/>
      <c r="BBI155" s="487"/>
      <c r="BBJ155" s="487"/>
      <c r="BBK155" s="487"/>
      <c r="BBL155" s="487"/>
      <c r="BBM155" s="487"/>
      <c r="BBN155" s="487"/>
      <c r="BBO155" s="487"/>
      <c r="BBP155" s="487"/>
      <c r="BBQ155" s="487"/>
      <c r="BBR155" s="487"/>
      <c r="BBS155" s="487"/>
      <c r="BBT155" s="487"/>
      <c r="BBU155" s="487"/>
      <c r="BBV155" s="487"/>
      <c r="BBW155" s="487"/>
      <c r="BBX155" s="487"/>
      <c r="BBY155" s="487"/>
      <c r="BBZ155" s="487"/>
      <c r="BCA155" s="487"/>
      <c r="BCB155" s="487"/>
      <c r="BCC155" s="487"/>
      <c r="BCD155" s="487"/>
      <c r="BCE155" s="487"/>
      <c r="BCF155" s="487"/>
      <c r="BCG155" s="487"/>
      <c r="BCH155" s="487"/>
      <c r="BCI155" s="487"/>
      <c r="BCJ155" s="487"/>
      <c r="BCK155" s="487"/>
      <c r="BCL155" s="487"/>
      <c r="BCM155" s="487"/>
      <c r="BCN155" s="487"/>
      <c r="BCO155" s="487"/>
      <c r="BCP155" s="487"/>
      <c r="BCQ155" s="487"/>
      <c r="BCR155" s="487"/>
      <c r="BCS155" s="487"/>
      <c r="BCT155" s="487"/>
      <c r="BCU155" s="487"/>
      <c r="BCV155" s="487"/>
      <c r="BCW155" s="487"/>
      <c r="BCX155" s="487"/>
      <c r="BCY155" s="487"/>
      <c r="BCZ155" s="487"/>
      <c r="BDA155" s="487"/>
      <c r="BDB155" s="487"/>
      <c r="BDC155" s="487"/>
      <c r="BDD155" s="487"/>
      <c r="BDE155" s="487"/>
      <c r="BDF155" s="487"/>
      <c r="BDG155" s="487"/>
      <c r="BDH155" s="487"/>
      <c r="BDI155" s="487"/>
      <c r="BDJ155" s="487"/>
      <c r="BDK155" s="487"/>
      <c r="BDL155" s="487"/>
      <c r="BDM155" s="487"/>
      <c r="BDN155" s="487"/>
      <c r="BDO155" s="487"/>
      <c r="BDP155" s="487"/>
      <c r="BDQ155" s="487"/>
      <c r="BDR155" s="487"/>
      <c r="BDS155" s="487"/>
      <c r="BDT155" s="487"/>
      <c r="BDU155" s="487"/>
      <c r="BDV155" s="487"/>
      <c r="BDW155" s="487"/>
      <c r="BDX155" s="487"/>
      <c r="BDY155" s="487"/>
      <c r="BDZ155" s="487"/>
      <c r="BEA155" s="487"/>
      <c r="BEB155" s="487"/>
      <c r="BEC155" s="487"/>
      <c r="BED155" s="487"/>
      <c r="BEE155" s="487"/>
      <c r="BEF155" s="487"/>
      <c r="BEG155" s="487"/>
      <c r="BEH155" s="487"/>
      <c r="BEI155" s="487"/>
      <c r="BEJ155" s="487"/>
      <c r="BEK155" s="487"/>
      <c r="BEL155" s="487"/>
      <c r="BEM155" s="487"/>
      <c r="BEN155" s="487"/>
      <c r="BEO155" s="487"/>
      <c r="BEP155" s="487"/>
      <c r="BEQ155" s="487"/>
      <c r="BER155" s="487"/>
      <c r="BES155" s="487"/>
      <c r="BET155" s="487"/>
      <c r="BEU155" s="487"/>
      <c r="BEV155" s="487"/>
      <c r="BEW155" s="487"/>
      <c r="BEX155" s="487"/>
      <c r="BEY155" s="487"/>
      <c r="BEZ155" s="487"/>
      <c r="BFA155" s="487"/>
      <c r="BFB155" s="487"/>
      <c r="BFC155" s="487"/>
      <c r="BFD155" s="487"/>
      <c r="BFE155" s="487"/>
      <c r="BFF155" s="487"/>
      <c r="BFG155" s="487"/>
      <c r="BFH155" s="487"/>
      <c r="BFI155" s="487"/>
      <c r="BFJ155" s="487"/>
      <c r="BFK155" s="487"/>
      <c r="BFL155" s="487"/>
      <c r="BFM155" s="487"/>
      <c r="BFN155" s="487"/>
      <c r="BFO155" s="487"/>
      <c r="BFP155" s="487"/>
      <c r="BFQ155" s="487"/>
      <c r="BFR155" s="487"/>
      <c r="BFS155" s="487"/>
      <c r="BFT155" s="487"/>
      <c r="BFU155" s="487"/>
      <c r="BFV155" s="487"/>
      <c r="BFW155" s="487"/>
      <c r="BFX155" s="487"/>
      <c r="BFY155" s="487"/>
      <c r="BFZ155" s="487"/>
      <c r="BGA155" s="487"/>
      <c r="BGB155" s="487"/>
      <c r="BGC155" s="487"/>
      <c r="BGD155" s="487"/>
      <c r="BGE155" s="487"/>
      <c r="BGF155" s="487"/>
      <c r="BGG155" s="487"/>
      <c r="BGH155" s="487"/>
      <c r="BGI155" s="487"/>
      <c r="BGJ155" s="487"/>
      <c r="BGK155" s="487"/>
      <c r="BGL155" s="487"/>
      <c r="BGM155" s="487"/>
      <c r="BGN155" s="487"/>
      <c r="BGO155" s="487"/>
      <c r="BGP155" s="487"/>
      <c r="BGQ155" s="487"/>
      <c r="BGR155" s="487"/>
      <c r="BGS155" s="487"/>
      <c r="BGT155" s="487"/>
      <c r="BGU155" s="487"/>
      <c r="BGV155" s="487"/>
      <c r="BGW155" s="487"/>
      <c r="BGX155" s="487"/>
      <c r="BGY155" s="487"/>
      <c r="BGZ155" s="487"/>
      <c r="BHA155" s="487"/>
      <c r="BHB155" s="487"/>
      <c r="BHC155" s="487"/>
      <c r="BHD155" s="487"/>
      <c r="BHE155" s="487"/>
      <c r="BHF155" s="487"/>
      <c r="BHG155" s="487"/>
      <c r="BHH155" s="487"/>
      <c r="BHI155" s="487"/>
      <c r="BHJ155" s="487"/>
      <c r="BHK155" s="487"/>
      <c r="BHL155" s="487"/>
      <c r="BHM155" s="487"/>
      <c r="BHN155" s="487"/>
      <c r="BHO155" s="487"/>
      <c r="BHP155" s="487"/>
      <c r="BHQ155" s="487"/>
      <c r="BHR155" s="487"/>
      <c r="BHS155" s="487"/>
      <c r="BHT155" s="487"/>
      <c r="BHU155" s="487"/>
      <c r="BHV155" s="487"/>
      <c r="BHW155" s="487"/>
      <c r="BHX155" s="487"/>
      <c r="BHY155" s="487"/>
      <c r="BHZ155" s="487"/>
      <c r="BIA155" s="487"/>
      <c r="BIB155" s="487"/>
      <c r="BIC155" s="487"/>
      <c r="BID155" s="487"/>
      <c r="BIE155" s="487"/>
      <c r="BIF155" s="487"/>
      <c r="BIG155" s="487"/>
      <c r="BIH155" s="487"/>
      <c r="BII155" s="487"/>
      <c r="BIJ155" s="487"/>
      <c r="BIK155" s="487"/>
      <c r="BIL155" s="487"/>
      <c r="BIM155" s="487"/>
      <c r="BIN155" s="487"/>
      <c r="BIO155" s="487"/>
      <c r="BIP155" s="487"/>
      <c r="BIQ155" s="487"/>
      <c r="BIR155" s="487"/>
      <c r="BIS155" s="487"/>
      <c r="BIT155" s="487"/>
      <c r="BIU155" s="487"/>
      <c r="BIV155" s="487"/>
      <c r="BIW155" s="487"/>
      <c r="BIX155" s="487"/>
      <c r="BIY155" s="487"/>
      <c r="BIZ155" s="487"/>
      <c r="BJA155" s="487"/>
      <c r="BJB155" s="487"/>
      <c r="BJC155" s="487"/>
      <c r="BJD155" s="487"/>
      <c r="BJE155" s="487"/>
      <c r="BJF155" s="487"/>
      <c r="BJG155" s="487"/>
      <c r="BJH155" s="487"/>
      <c r="BJI155" s="487"/>
      <c r="BJJ155" s="487"/>
      <c r="BJK155" s="487"/>
      <c r="BJL155" s="487"/>
      <c r="BJM155" s="487"/>
      <c r="BJN155" s="487"/>
      <c r="BJO155" s="487"/>
      <c r="BJP155" s="487"/>
      <c r="BJQ155" s="487"/>
      <c r="BJR155" s="487"/>
      <c r="BJS155" s="487"/>
      <c r="BJT155" s="487"/>
      <c r="BJU155" s="487"/>
      <c r="BJV155" s="487"/>
      <c r="BJW155" s="487"/>
      <c r="BJX155" s="487"/>
      <c r="BJY155" s="487"/>
      <c r="BJZ155" s="487"/>
      <c r="BKA155" s="487"/>
      <c r="BKB155" s="487"/>
      <c r="BKC155" s="487"/>
      <c r="BKD155" s="487"/>
      <c r="BKE155" s="487"/>
      <c r="BKF155" s="487"/>
      <c r="BKG155" s="487"/>
      <c r="BKH155" s="487"/>
      <c r="BKI155" s="487"/>
      <c r="BKJ155" s="487"/>
      <c r="BKK155" s="487"/>
      <c r="BKL155" s="487"/>
      <c r="BKM155" s="487"/>
      <c r="BKN155" s="487"/>
      <c r="BKO155" s="487"/>
      <c r="BKP155" s="487"/>
      <c r="BKQ155" s="487"/>
      <c r="BKR155" s="487"/>
      <c r="BKS155" s="487"/>
      <c r="BKT155" s="487"/>
      <c r="BKU155" s="487"/>
      <c r="BKV155" s="487"/>
      <c r="BKW155" s="487"/>
      <c r="BKX155" s="487"/>
      <c r="BKY155" s="487"/>
      <c r="BKZ155" s="487"/>
      <c r="BLA155" s="487"/>
      <c r="BLB155" s="487"/>
      <c r="BLC155" s="487"/>
      <c r="BLD155" s="487"/>
      <c r="BLE155" s="487"/>
      <c r="BLF155" s="487"/>
      <c r="BLG155" s="487"/>
      <c r="BLH155" s="487"/>
      <c r="BLI155" s="487"/>
      <c r="BLJ155" s="487"/>
      <c r="BLK155" s="487"/>
      <c r="BLL155" s="487"/>
      <c r="BLM155" s="487"/>
      <c r="BLN155" s="487"/>
      <c r="BLO155" s="487"/>
      <c r="BLP155" s="487"/>
      <c r="BLQ155" s="487"/>
      <c r="BLR155" s="487"/>
      <c r="BLS155" s="487"/>
      <c r="BLT155" s="487"/>
      <c r="BLU155" s="487"/>
      <c r="BLV155" s="487"/>
      <c r="BLW155" s="487"/>
      <c r="BLX155" s="487"/>
      <c r="BLY155" s="487"/>
      <c r="BLZ155" s="487"/>
      <c r="BMA155" s="487"/>
      <c r="BMB155" s="487"/>
      <c r="BMC155" s="487"/>
      <c r="BMD155" s="487"/>
      <c r="BME155" s="487"/>
      <c r="BMF155" s="487"/>
      <c r="BMG155" s="487"/>
      <c r="BMH155" s="487"/>
      <c r="BMI155" s="487"/>
      <c r="BMJ155" s="487"/>
      <c r="BMK155" s="487"/>
      <c r="BML155" s="487"/>
      <c r="BMM155" s="487"/>
      <c r="BMN155" s="487"/>
      <c r="BMO155" s="487"/>
      <c r="BMP155" s="487"/>
      <c r="BMQ155" s="487"/>
      <c r="BMR155" s="487"/>
      <c r="BMS155" s="487"/>
      <c r="BMT155" s="487"/>
      <c r="BMU155" s="487"/>
      <c r="BMV155" s="487"/>
      <c r="BMW155" s="487"/>
      <c r="BMX155" s="487"/>
      <c r="BMY155" s="487"/>
      <c r="BMZ155" s="487"/>
      <c r="BNA155" s="487"/>
      <c r="BNB155" s="487"/>
      <c r="BNC155" s="487"/>
      <c r="BND155" s="487"/>
      <c r="BNE155" s="487"/>
      <c r="BNF155" s="487"/>
      <c r="BNG155" s="487"/>
      <c r="BNH155" s="487"/>
      <c r="BNI155" s="487"/>
      <c r="BNJ155" s="487"/>
      <c r="BNK155" s="487"/>
      <c r="BNL155" s="487"/>
      <c r="BNM155" s="487"/>
      <c r="BNN155" s="487"/>
      <c r="BNO155" s="487"/>
      <c r="BNP155" s="487"/>
      <c r="BNQ155" s="487"/>
      <c r="BNR155" s="487"/>
      <c r="BNS155" s="487"/>
      <c r="BNT155" s="487"/>
      <c r="BNU155" s="487"/>
      <c r="BNV155" s="487"/>
      <c r="BNW155" s="487"/>
      <c r="BNX155" s="487"/>
      <c r="BNY155" s="487"/>
      <c r="BNZ155" s="487"/>
      <c r="BOA155" s="487"/>
      <c r="BOB155" s="487"/>
      <c r="BOC155" s="487"/>
      <c r="BOD155" s="487"/>
      <c r="BOE155" s="487"/>
      <c r="BOF155" s="487"/>
      <c r="BOG155" s="487"/>
      <c r="BOH155" s="487"/>
      <c r="BOI155" s="487"/>
      <c r="BOJ155" s="487"/>
      <c r="BOK155" s="487"/>
      <c r="BOL155" s="487"/>
      <c r="BOM155" s="487"/>
      <c r="BON155" s="487"/>
      <c r="BOO155" s="487"/>
      <c r="BOP155" s="487"/>
      <c r="BOQ155" s="487"/>
      <c r="BOR155" s="487"/>
      <c r="BOS155" s="487"/>
      <c r="BOT155" s="487"/>
      <c r="BOU155" s="487"/>
      <c r="BOV155" s="487"/>
      <c r="BOW155" s="487"/>
      <c r="BOX155" s="487"/>
      <c r="BOY155" s="487"/>
      <c r="BOZ155" s="487"/>
      <c r="BPA155" s="487"/>
      <c r="BPB155" s="487"/>
      <c r="BPC155" s="487"/>
      <c r="BPD155" s="487"/>
      <c r="BPE155" s="487"/>
      <c r="BPF155" s="487"/>
      <c r="BPG155" s="487"/>
      <c r="BPH155" s="487"/>
      <c r="BPI155" s="487"/>
      <c r="BPJ155" s="487"/>
      <c r="BPK155" s="487"/>
      <c r="BPL155" s="487"/>
      <c r="BPM155" s="487"/>
      <c r="BPN155" s="487"/>
      <c r="BPO155" s="487"/>
      <c r="BPP155" s="487"/>
      <c r="BPQ155" s="487"/>
      <c r="BPR155" s="487"/>
      <c r="BPS155" s="487"/>
      <c r="BPT155" s="487"/>
      <c r="BPU155" s="487"/>
      <c r="BPV155" s="487"/>
      <c r="BPW155" s="487"/>
      <c r="BPX155" s="487"/>
      <c r="BPY155" s="487"/>
      <c r="BPZ155" s="487"/>
      <c r="BQA155" s="487"/>
      <c r="BQB155" s="487"/>
      <c r="BQC155" s="487"/>
      <c r="BQD155" s="487"/>
      <c r="BQE155" s="487"/>
      <c r="BQF155" s="487"/>
      <c r="BQG155" s="487"/>
      <c r="BQH155" s="487"/>
      <c r="BQI155" s="487"/>
      <c r="BQJ155" s="487"/>
      <c r="BQK155" s="487"/>
      <c r="BQL155" s="487"/>
      <c r="BQM155" s="487"/>
      <c r="BQN155" s="487"/>
      <c r="BQO155" s="487"/>
      <c r="BQP155" s="487"/>
      <c r="BQQ155" s="487"/>
      <c r="BQR155" s="487"/>
      <c r="BQS155" s="487"/>
      <c r="BQT155" s="487"/>
      <c r="BQU155" s="487"/>
      <c r="BQV155" s="487"/>
      <c r="BQW155" s="487"/>
      <c r="BQX155" s="487"/>
      <c r="BQY155" s="487"/>
      <c r="BQZ155" s="487"/>
      <c r="BRA155" s="487"/>
      <c r="BRB155" s="487"/>
      <c r="BRC155" s="487"/>
      <c r="BRD155" s="487"/>
      <c r="BRE155" s="487"/>
      <c r="BRF155" s="487"/>
      <c r="BRG155" s="487"/>
      <c r="BRH155" s="487"/>
      <c r="BRI155" s="487"/>
      <c r="BRJ155" s="487"/>
      <c r="BRK155" s="487"/>
      <c r="BRL155" s="487"/>
      <c r="BRM155" s="487"/>
      <c r="BRN155" s="487"/>
      <c r="BRO155" s="487"/>
      <c r="BRP155" s="487"/>
      <c r="BRQ155" s="487"/>
      <c r="BRR155" s="487"/>
      <c r="BRS155" s="487"/>
      <c r="BRT155" s="487"/>
      <c r="BRU155" s="487"/>
      <c r="BRV155" s="487"/>
      <c r="BRW155" s="487"/>
      <c r="BRX155" s="487"/>
      <c r="BRY155" s="487"/>
      <c r="BRZ155" s="487"/>
      <c r="BSA155" s="487"/>
      <c r="BSB155" s="487"/>
      <c r="BSC155" s="487"/>
      <c r="BSD155" s="487"/>
      <c r="BSE155" s="487"/>
      <c r="BSF155" s="487"/>
      <c r="BSG155" s="487"/>
      <c r="BSH155" s="487"/>
      <c r="BSI155" s="487"/>
      <c r="BSJ155" s="487"/>
      <c r="BSK155" s="487"/>
      <c r="BSL155" s="487"/>
      <c r="BSM155" s="487"/>
      <c r="BSN155" s="487"/>
      <c r="BSO155" s="487"/>
      <c r="BSP155" s="487"/>
      <c r="BSQ155" s="487"/>
      <c r="BSR155" s="487"/>
      <c r="BSS155" s="487"/>
      <c r="BST155" s="487"/>
      <c r="BSU155" s="487"/>
      <c r="BSV155" s="487"/>
      <c r="BSW155" s="487"/>
      <c r="BSX155" s="487"/>
      <c r="BSY155" s="487"/>
      <c r="BSZ155" s="487"/>
      <c r="BTA155" s="487"/>
      <c r="BTB155" s="487"/>
      <c r="BTC155" s="487"/>
      <c r="BTD155" s="487"/>
      <c r="BTE155" s="487"/>
      <c r="BTF155" s="487"/>
      <c r="BTG155" s="487"/>
      <c r="BTH155" s="487"/>
      <c r="BTI155" s="487"/>
      <c r="BTJ155" s="487"/>
      <c r="BTK155" s="487"/>
      <c r="BTL155" s="487"/>
      <c r="BTM155" s="487"/>
      <c r="BTN155" s="487"/>
      <c r="BTO155" s="487"/>
      <c r="BTP155" s="487"/>
      <c r="BTQ155" s="487"/>
      <c r="BTR155" s="487"/>
      <c r="BTS155" s="487"/>
      <c r="BTT155" s="487"/>
      <c r="BTU155" s="487"/>
      <c r="BTV155" s="487"/>
      <c r="BTW155" s="487"/>
      <c r="BTX155" s="487"/>
      <c r="BTY155" s="487"/>
      <c r="BTZ155" s="487"/>
      <c r="BUA155" s="487"/>
      <c r="BUB155" s="487"/>
      <c r="BUC155" s="487"/>
      <c r="BUD155" s="487"/>
      <c r="BUE155" s="487"/>
      <c r="BUF155" s="487"/>
      <c r="BUG155" s="487"/>
      <c r="BUH155" s="487"/>
      <c r="BUI155" s="487"/>
      <c r="BUJ155" s="487"/>
      <c r="BUK155" s="487"/>
      <c r="BUL155" s="487"/>
      <c r="BUM155" s="487"/>
      <c r="BUN155" s="487"/>
      <c r="BUO155" s="487"/>
      <c r="BUP155" s="487"/>
      <c r="BUQ155" s="487"/>
      <c r="BUR155" s="487"/>
      <c r="BUS155" s="487"/>
      <c r="BUT155" s="487"/>
      <c r="BUU155" s="487"/>
      <c r="BUV155" s="487"/>
      <c r="BUW155" s="487"/>
      <c r="BUX155" s="487"/>
      <c r="BUY155" s="487"/>
      <c r="BUZ155" s="487"/>
      <c r="BVA155" s="487"/>
      <c r="BVB155" s="487"/>
      <c r="BVC155" s="487"/>
      <c r="BVD155" s="487"/>
      <c r="BVE155" s="487"/>
      <c r="BVF155" s="487"/>
      <c r="BVG155" s="487"/>
      <c r="BVH155" s="487"/>
      <c r="BVI155" s="487"/>
      <c r="BVJ155" s="487"/>
      <c r="BVK155" s="487"/>
      <c r="BVL155" s="487"/>
      <c r="BVM155" s="487"/>
      <c r="BVN155" s="487"/>
      <c r="BVO155" s="487"/>
      <c r="BVP155" s="487"/>
      <c r="BVQ155" s="487"/>
      <c r="BVR155" s="487"/>
      <c r="BVS155" s="487"/>
      <c r="BVT155" s="487"/>
      <c r="BVU155" s="487"/>
      <c r="BVV155" s="487"/>
      <c r="BVW155" s="487"/>
      <c r="BVX155" s="487"/>
      <c r="BVY155" s="487"/>
      <c r="BVZ155" s="487"/>
      <c r="BWA155" s="487"/>
      <c r="BWB155" s="487"/>
      <c r="BWC155" s="487"/>
      <c r="BWD155" s="487"/>
      <c r="BWE155" s="487"/>
      <c r="BWF155" s="487"/>
      <c r="BWG155" s="487"/>
      <c r="BWH155" s="487"/>
      <c r="BWI155" s="487"/>
      <c r="BWJ155" s="487"/>
      <c r="BWK155" s="487"/>
      <c r="BWL155" s="487"/>
      <c r="BWM155" s="487"/>
      <c r="BWN155" s="487"/>
      <c r="BWO155" s="487"/>
      <c r="BWP155" s="487"/>
      <c r="BWQ155" s="487"/>
      <c r="BWR155" s="487"/>
      <c r="BWS155" s="487"/>
      <c r="BWT155" s="487"/>
      <c r="BWU155" s="487"/>
      <c r="BWV155" s="487"/>
      <c r="BWW155" s="487"/>
      <c r="BWX155" s="487"/>
      <c r="BWY155" s="487"/>
      <c r="BWZ155" s="487"/>
      <c r="BXA155" s="487"/>
      <c r="BXB155" s="487"/>
      <c r="BXC155" s="487"/>
      <c r="BXD155" s="487"/>
      <c r="BXE155" s="487"/>
      <c r="BXF155" s="487"/>
      <c r="BXG155" s="487"/>
      <c r="BXH155" s="487"/>
      <c r="BXI155" s="487"/>
      <c r="BXJ155" s="487"/>
      <c r="BXK155" s="487"/>
      <c r="BXL155" s="487"/>
      <c r="BXM155" s="487"/>
      <c r="BXN155" s="487"/>
      <c r="BXO155" s="487"/>
      <c r="BXP155" s="487"/>
      <c r="BXQ155" s="487"/>
      <c r="BXR155" s="487"/>
      <c r="BXS155" s="487"/>
      <c r="BXT155" s="487"/>
      <c r="BXU155" s="487"/>
      <c r="BXV155" s="487"/>
      <c r="BXW155" s="487"/>
      <c r="BXX155" s="487"/>
      <c r="BXY155" s="487"/>
      <c r="BXZ155" s="487"/>
      <c r="BYA155" s="487"/>
      <c r="BYB155" s="487"/>
      <c r="BYC155" s="487"/>
      <c r="BYD155" s="487"/>
      <c r="BYE155" s="487"/>
      <c r="BYF155" s="487"/>
      <c r="BYG155" s="487"/>
      <c r="BYH155" s="487"/>
      <c r="BYI155" s="487"/>
      <c r="BYJ155" s="487"/>
      <c r="BYK155" s="487"/>
      <c r="BYL155" s="487"/>
      <c r="BYM155" s="487"/>
      <c r="BYN155" s="487"/>
      <c r="BYO155" s="487"/>
      <c r="BYP155" s="487"/>
      <c r="BYQ155" s="487"/>
      <c r="BYR155" s="487"/>
      <c r="BYS155" s="487"/>
      <c r="BYT155" s="487"/>
      <c r="BYU155" s="487"/>
      <c r="BYV155" s="487"/>
      <c r="BYW155" s="487"/>
      <c r="BYX155" s="487"/>
      <c r="BYY155" s="487"/>
      <c r="BYZ155" s="487"/>
      <c r="BZA155" s="487"/>
      <c r="BZB155" s="487"/>
      <c r="BZC155" s="487"/>
      <c r="BZD155" s="487"/>
      <c r="BZE155" s="487"/>
      <c r="BZF155" s="487"/>
      <c r="BZG155" s="487"/>
      <c r="BZH155" s="487"/>
      <c r="BZI155" s="487"/>
      <c r="BZJ155" s="487"/>
      <c r="BZK155" s="487"/>
      <c r="BZL155" s="487"/>
      <c r="BZM155" s="487"/>
      <c r="BZN155" s="487"/>
      <c r="BZO155" s="487"/>
      <c r="BZP155" s="487"/>
      <c r="BZQ155" s="487"/>
      <c r="BZR155" s="487"/>
      <c r="BZS155" s="487"/>
      <c r="BZT155" s="487"/>
      <c r="BZU155" s="487"/>
      <c r="BZV155" s="487"/>
      <c r="BZW155" s="487"/>
      <c r="BZX155" s="487"/>
      <c r="BZY155" s="487"/>
      <c r="BZZ155" s="487"/>
      <c r="CAA155" s="487"/>
      <c r="CAB155" s="487"/>
      <c r="CAC155" s="487"/>
      <c r="CAD155" s="487"/>
      <c r="CAE155" s="487"/>
      <c r="CAF155" s="487"/>
      <c r="CAG155" s="487"/>
      <c r="CAH155" s="487"/>
      <c r="CAI155" s="487"/>
      <c r="CAJ155" s="487"/>
      <c r="CAK155" s="487"/>
      <c r="CAL155" s="487"/>
      <c r="CAM155" s="487"/>
      <c r="CAN155" s="487"/>
      <c r="CAO155" s="487"/>
      <c r="CAP155" s="487"/>
      <c r="CAQ155" s="487"/>
      <c r="CAR155" s="487"/>
      <c r="CAS155" s="487"/>
      <c r="CAT155" s="487"/>
      <c r="CAU155" s="487"/>
      <c r="CAV155" s="487"/>
      <c r="CAW155" s="487"/>
      <c r="CAX155" s="487"/>
      <c r="CAY155" s="487"/>
      <c r="CAZ155" s="487"/>
      <c r="CBA155" s="487"/>
      <c r="CBB155" s="487"/>
      <c r="CBC155" s="487"/>
      <c r="CBD155" s="487"/>
      <c r="CBE155" s="487"/>
      <c r="CBF155" s="487"/>
      <c r="CBG155" s="487"/>
      <c r="CBH155" s="487"/>
      <c r="CBI155" s="487"/>
      <c r="CBJ155" s="487"/>
      <c r="CBK155" s="487"/>
      <c r="CBL155" s="487"/>
      <c r="CBM155" s="487"/>
      <c r="CBN155" s="487"/>
      <c r="CBO155" s="487"/>
      <c r="CBP155" s="487"/>
      <c r="CBQ155" s="487"/>
      <c r="CBR155" s="487"/>
      <c r="CBS155" s="487"/>
      <c r="CBT155" s="487"/>
      <c r="CBU155" s="487"/>
      <c r="CBV155" s="487"/>
      <c r="CBW155" s="487"/>
      <c r="CBX155" s="487"/>
      <c r="CBY155" s="487"/>
      <c r="CBZ155" s="487"/>
      <c r="CCA155" s="487"/>
      <c r="CCB155" s="487"/>
      <c r="CCC155" s="487"/>
      <c r="CCD155" s="487"/>
      <c r="CCE155" s="487"/>
      <c r="CCF155" s="487"/>
      <c r="CCG155" s="487"/>
      <c r="CCH155" s="487"/>
      <c r="CCI155" s="487"/>
      <c r="CCJ155" s="487"/>
      <c r="CCK155" s="487"/>
      <c r="CCL155" s="487"/>
      <c r="CCM155" s="487"/>
      <c r="CCN155" s="487"/>
      <c r="CCO155" s="487"/>
      <c r="CCP155" s="487"/>
      <c r="CCQ155" s="487"/>
      <c r="CCR155" s="487"/>
      <c r="CCS155" s="487"/>
      <c r="CCT155" s="487"/>
      <c r="CCU155" s="487"/>
      <c r="CCV155" s="487"/>
      <c r="CCW155" s="487"/>
      <c r="CCX155" s="487"/>
      <c r="CCY155" s="487"/>
      <c r="CCZ155" s="487"/>
      <c r="CDA155" s="487"/>
      <c r="CDB155" s="487"/>
      <c r="CDC155" s="487"/>
      <c r="CDD155" s="487"/>
      <c r="CDE155" s="487"/>
      <c r="CDF155" s="487"/>
      <c r="CDG155" s="487"/>
      <c r="CDH155" s="487"/>
      <c r="CDI155" s="487"/>
      <c r="CDJ155" s="487"/>
      <c r="CDK155" s="487"/>
      <c r="CDL155" s="487"/>
      <c r="CDM155" s="487"/>
      <c r="CDN155" s="487"/>
      <c r="CDO155" s="487"/>
      <c r="CDP155" s="487"/>
      <c r="CDQ155" s="487"/>
      <c r="CDR155" s="487"/>
      <c r="CDS155" s="487"/>
      <c r="CDT155" s="487"/>
      <c r="CDU155" s="487"/>
      <c r="CDV155" s="487"/>
      <c r="CDW155" s="487"/>
      <c r="CDX155" s="487"/>
      <c r="CDY155" s="487"/>
      <c r="CDZ155" s="487"/>
      <c r="CEA155" s="487"/>
      <c r="CEB155" s="487"/>
      <c r="CEC155" s="487"/>
      <c r="CED155" s="487"/>
      <c r="CEE155" s="487"/>
      <c r="CEF155" s="487"/>
      <c r="CEG155" s="487"/>
      <c r="CEH155" s="487"/>
      <c r="CEI155" s="487"/>
      <c r="CEJ155" s="487"/>
      <c r="CEK155" s="487"/>
      <c r="CEL155" s="487"/>
      <c r="CEM155" s="487"/>
      <c r="CEN155" s="487"/>
      <c r="CEO155" s="487"/>
      <c r="CEP155" s="487"/>
      <c r="CEQ155" s="487"/>
      <c r="CER155" s="487"/>
      <c r="CES155" s="487"/>
      <c r="CET155" s="487"/>
      <c r="CEU155" s="487"/>
      <c r="CEV155" s="487"/>
      <c r="CEW155" s="487"/>
      <c r="CEX155" s="487"/>
      <c r="CEY155" s="487"/>
      <c r="CEZ155" s="487"/>
      <c r="CFA155" s="487"/>
      <c r="CFB155" s="487"/>
      <c r="CFC155" s="487"/>
      <c r="CFD155" s="487"/>
      <c r="CFE155" s="487"/>
      <c r="CFF155" s="487"/>
      <c r="CFG155" s="487"/>
      <c r="CFH155" s="487"/>
      <c r="CFI155" s="487"/>
      <c r="CFJ155" s="487"/>
      <c r="CFK155" s="487"/>
      <c r="CFL155" s="487"/>
      <c r="CFM155" s="487"/>
      <c r="CFN155" s="487"/>
      <c r="CFO155" s="487"/>
      <c r="CFP155" s="487"/>
      <c r="CFQ155" s="487"/>
      <c r="CFR155" s="487"/>
      <c r="CFS155" s="487"/>
      <c r="CFT155" s="487"/>
      <c r="CFU155" s="487"/>
      <c r="CFV155" s="487"/>
      <c r="CFW155" s="487"/>
      <c r="CFX155" s="487"/>
      <c r="CFY155" s="487"/>
      <c r="CFZ155" s="487"/>
      <c r="CGA155" s="487"/>
      <c r="CGB155" s="487"/>
      <c r="CGC155" s="487"/>
      <c r="CGD155" s="487"/>
      <c r="CGE155" s="487"/>
      <c r="CGF155" s="487"/>
      <c r="CGG155" s="487"/>
      <c r="CGH155" s="487"/>
      <c r="CGI155" s="487"/>
      <c r="CGJ155" s="487"/>
      <c r="CGK155" s="487"/>
      <c r="CGL155" s="487"/>
      <c r="CGM155" s="487"/>
      <c r="CGN155" s="487"/>
      <c r="CGO155" s="487"/>
      <c r="CGP155" s="487"/>
      <c r="CGQ155" s="487"/>
      <c r="CGR155" s="487"/>
      <c r="CGS155" s="487"/>
      <c r="CGT155" s="487"/>
      <c r="CGU155" s="487"/>
      <c r="CGV155" s="487"/>
      <c r="CGW155" s="487"/>
      <c r="CGX155" s="487"/>
      <c r="CGY155" s="487"/>
      <c r="CGZ155" s="487"/>
      <c r="CHA155" s="487"/>
      <c r="CHB155" s="487"/>
      <c r="CHC155" s="487"/>
      <c r="CHD155" s="487"/>
      <c r="CHE155" s="487"/>
      <c r="CHF155" s="487"/>
      <c r="CHG155" s="487"/>
      <c r="CHH155" s="487"/>
      <c r="CHI155" s="487"/>
      <c r="CHJ155" s="487"/>
      <c r="CHK155" s="487"/>
      <c r="CHL155" s="487"/>
      <c r="CHM155" s="487"/>
      <c r="CHN155" s="487"/>
      <c r="CHO155" s="487"/>
      <c r="CHP155" s="487"/>
      <c r="CHQ155" s="487"/>
      <c r="CHR155" s="487"/>
      <c r="CHS155" s="487"/>
      <c r="CHT155" s="487"/>
      <c r="CHU155" s="487"/>
      <c r="CHV155" s="487"/>
      <c r="CHW155" s="487"/>
      <c r="CHX155" s="487"/>
      <c r="CHY155" s="487"/>
      <c r="CHZ155" s="487"/>
      <c r="CIA155" s="487"/>
      <c r="CIB155" s="487"/>
      <c r="CIC155" s="487"/>
      <c r="CID155" s="487"/>
      <c r="CIE155" s="487"/>
      <c r="CIF155" s="487"/>
      <c r="CIG155" s="487"/>
      <c r="CIH155" s="487"/>
      <c r="CII155" s="487"/>
      <c r="CIJ155" s="487"/>
      <c r="CIK155" s="487"/>
      <c r="CIL155" s="487"/>
      <c r="CIM155" s="487"/>
      <c r="CIN155" s="487"/>
      <c r="CIO155" s="487"/>
      <c r="CIP155" s="487"/>
      <c r="CIQ155" s="487"/>
      <c r="CIR155" s="487"/>
      <c r="CIS155" s="487"/>
      <c r="CIT155" s="487"/>
      <c r="CIU155" s="487"/>
      <c r="CIV155" s="487"/>
      <c r="CIW155" s="487"/>
      <c r="CIX155" s="487"/>
      <c r="CIY155" s="487"/>
      <c r="CIZ155" s="487"/>
      <c r="CJA155" s="487"/>
      <c r="CJB155" s="487"/>
      <c r="CJC155" s="487"/>
      <c r="CJD155" s="487"/>
      <c r="CJE155" s="487"/>
      <c r="CJF155" s="487"/>
      <c r="CJG155" s="487"/>
      <c r="CJH155" s="487"/>
      <c r="CJI155" s="487"/>
      <c r="CJJ155" s="487"/>
      <c r="CJK155" s="487"/>
      <c r="CJL155" s="487"/>
      <c r="CJM155" s="487"/>
      <c r="CJN155" s="487"/>
      <c r="CJO155" s="487"/>
      <c r="CJP155" s="487"/>
      <c r="CJQ155" s="487"/>
      <c r="CJR155" s="487"/>
      <c r="CJS155" s="487"/>
      <c r="CJT155" s="487"/>
      <c r="CJU155" s="487"/>
      <c r="CJV155" s="487"/>
      <c r="CJW155" s="487"/>
      <c r="CJX155" s="487"/>
      <c r="CJY155" s="487"/>
      <c r="CJZ155" s="487"/>
      <c r="CKA155" s="487"/>
      <c r="CKB155" s="487"/>
      <c r="CKC155" s="487"/>
      <c r="CKD155" s="487"/>
      <c r="CKE155" s="487"/>
      <c r="CKF155" s="487"/>
      <c r="CKG155" s="487"/>
      <c r="CKH155" s="487"/>
      <c r="CKI155" s="487"/>
      <c r="CKJ155" s="487"/>
      <c r="CKK155" s="487"/>
      <c r="CKL155" s="487"/>
      <c r="CKM155" s="487"/>
      <c r="CKN155" s="487"/>
      <c r="CKO155" s="487"/>
      <c r="CKP155" s="487"/>
      <c r="CKQ155" s="487"/>
      <c r="CKR155" s="487"/>
      <c r="CKS155" s="487"/>
      <c r="CKT155" s="487"/>
      <c r="CKU155" s="487"/>
      <c r="CKV155" s="487"/>
      <c r="CKW155" s="487"/>
      <c r="CKX155" s="487"/>
      <c r="CKY155" s="487"/>
      <c r="CKZ155" s="487"/>
      <c r="CLA155" s="487"/>
      <c r="CLB155" s="487"/>
      <c r="CLC155" s="487"/>
      <c r="CLD155" s="487"/>
      <c r="CLE155" s="487"/>
      <c r="CLF155" s="487"/>
      <c r="CLG155" s="487"/>
      <c r="CLH155" s="487"/>
      <c r="CLI155" s="487"/>
      <c r="CLJ155" s="487"/>
      <c r="CLK155" s="487"/>
      <c r="CLL155" s="487"/>
      <c r="CLM155" s="487"/>
      <c r="CLN155" s="487"/>
      <c r="CLO155" s="487"/>
      <c r="CLP155" s="487"/>
      <c r="CLQ155" s="487"/>
      <c r="CLR155" s="487"/>
      <c r="CLS155" s="487"/>
      <c r="CLT155" s="487"/>
      <c r="CLU155" s="487"/>
      <c r="CLV155" s="487"/>
      <c r="CLW155" s="487"/>
      <c r="CLX155" s="487"/>
      <c r="CLY155" s="487"/>
      <c r="CLZ155" s="487"/>
      <c r="CMA155" s="487"/>
      <c r="CMB155" s="487"/>
      <c r="CMC155" s="487"/>
      <c r="CMD155" s="487"/>
      <c r="CME155" s="487"/>
      <c r="CMF155" s="487"/>
      <c r="CMG155" s="487"/>
      <c r="CMH155" s="487"/>
      <c r="CMI155" s="487"/>
      <c r="CMJ155" s="487"/>
      <c r="CMK155" s="487"/>
      <c r="CML155" s="487"/>
      <c r="CMM155" s="487"/>
      <c r="CMN155" s="487"/>
      <c r="CMO155" s="487"/>
      <c r="CMP155" s="487"/>
      <c r="CMQ155" s="487"/>
      <c r="CMR155" s="487"/>
      <c r="CMS155" s="487"/>
      <c r="CMT155" s="487"/>
      <c r="CMU155" s="487"/>
      <c r="CMV155" s="487"/>
      <c r="CMW155" s="487"/>
      <c r="CMX155" s="487"/>
      <c r="CMY155" s="487"/>
      <c r="CMZ155" s="487"/>
      <c r="CNA155" s="487"/>
      <c r="CNB155" s="487"/>
      <c r="CNC155" s="487"/>
      <c r="CND155" s="487"/>
      <c r="CNE155" s="487"/>
      <c r="CNF155" s="487"/>
      <c r="CNG155" s="487"/>
      <c r="CNH155" s="487"/>
      <c r="CNI155" s="487"/>
      <c r="CNJ155" s="487"/>
      <c r="CNK155" s="487"/>
      <c r="CNL155" s="487"/>
      <c r="CNM155" s="487"/>
      <c r="CNN155" s="487"/>
      <c r="CNO155" s="487"/>
      <c r="CNP155" s="487"/>
      <c r="CNQ155" s="487"/>
      <c r="CNR155" s="487"/>
      <c r="CNS155" s="487"/>
      <c r="CNT155" s="487"/>
      <c r="CNU155" s="487"/>
      <c r="CNV155" s="487"/>
      <c r="CNW155" s="487"/>
      <c r="CNX155" s="487"/>
      <c r="CNY155" s="487"/>
      <c r="CNZ155" s="487"/>
      <c r="COA155" s="487"/>
      <c r="COB155" s="487"/>
      <c r="COC155" s="487"/>
      <c r="COD155" s="487"/>
      <c r="COE155" s="487"/>
      <c r="COF155" s="487"/>
      <c r="COG155" s="487"/>
      <c r="COH155" s="487"/>
      <c r="COI155" s="487"/>
      <c r="COJ155" s="487"/>
      <c r="COK155" s="487"/>
      <c r="COL155" s="487"/>
      <c r="COM155" s="487"/>
      <c r="CON155" s="487"/>
      <c r="COO155" s="487"/>
      <c r="COP155" s="487"/>
      <c r="COQ155" s="487"/>
      <c r="COR155" s="487"/>
      <c r="COS155" s="487"/>
      <c r="COT155" s="487"/>
      <c r="COU155" s="487"/>
      <c r="COV155" s="487"/>
      <c r="COW155" s="487"/>
      <c r="COX155" s="487"/>
      <c r="COY155" s="487"/>
      <c r="COZ155" s="487"/>
      <c r="CPA155" s="487"/>
      <c r="CPB155" s="487"/>
      <c r="CPC155" s="487"/>
      <c r="CPD155" s="487"/>
      <c r="CPE155" s="487"/>
      <c r="CPF155" s="487"/>
      <c r="CPG155" s="487"/>
      <c r="CPH155" s="487"/>
      <c r="CPI155" s="487"/>
      <c r="CPJ155" s="487"/>
      <c r="CPK155" s="487"/>
      <c r="CPL155" s="487"/>
      <c r="CPM155" s="487"/>
      <c r="CPN155" s="487"/>
      <c r="CPO155" s="487"/>
      <c r="CPP155" s="487"/>
      <c r="CPQ155" s="487"/>
      <c r="CPR155" s="487"/>
      <c r="CPS155" s="487"/>
      <c r="CPT155" s="487"/>
      <c r="CPU155" s="487"/>
      <c r="CPV155" s="487"/>
      <c r="CPW155" s="487"/>
      <c r="CPX155" s="487"/>
      <c r="CPY155" s="487"/>
      <c r="CPZ155" s="487"/>
      <c r="CQA155" s="487"/>
      <c r="CQB155" s="487"/>
      <c r="CQC155" s="487"/>
      <c r="CQD155" s="487"/>
      <c r="CQE155" s="487"/>
      <c r="CQF155" s="487"/>
      <c r="CQG155" s="487"/>
      <c r="CQH155" s="487"/>
      <c r="CQI155" s="487"/>
      <c r="CQJ155" s="487"/>
      <c r="CQK155" s="487"/>
      <c r="CQL155" s="487"/>
      <c r="CQM155" s="487"/>
      <c r="CQN155" s="487"/>
      <c r="CQO155" s="487"/>
      <c r="CQP155" s="487"/>
      <c r="CQQ155" s="487"/>
      <c r="CQR155" s="487"/>
      <c r="CQS155" s="487"/>
      <c r="CQT155" s="487"/>
      <c r="CQU155" s="487"/>
      <c r="CQV155" s="487"/>
      <c r="CQW155" s="487"/>
      <c r="CQX155" s="487"/>
      <c r="CQY155" s="487"/>
      <c r="CQZ155" s="487"/>
      <c r="CRA155" s="487"/>
      <c r="CRB155" s="487"/>
      <c r="CRC155" s="487"/>
      <c r="CRD155" s="487"/>
      <c r="CRE155" s="487"/>
      <c r="CRF155" s="487"/>
      <c r="CRG155" s="487"/>
      <c r="CRH155" s="487"/>
      <c r="CRI155" s="487"/>
      <c r="CRJ155" s="487"/>
      <c r="CRK155" s="487"/>
      <c r="CRL155" s="487"/>
      <c r="CRM155" s="487"/>
      <c r="CRN155" s="487"/>
      <c r="CRO155" s="487"/>
      <c r="CRP155" s="487"/>
      <c r="CRQ155" s="487"/>
      <c r="CRR155" s="487"/>
      <c r="CRS155" s="487"/>
      <c r="CRT155" s="487"/>
      <c r="CRU155" s="487"/>
      <c r="CRV155" s="487"/>
      <c r="CRW155" s="487"/>
      <c r="CRX155" s="487"/>
      <c r="CRY155" s="487"/>
      <c r="CRZ155" s="487"/>
      <c r="CSA155" s="487"/>
      <c r="CSB155" s="487"/>
      <c r="CSC155" s="487"/>
      <c r="CSD155" s="487"/>
      <c r="CSE155" s="487"/>
      <c r="CSF155" s="487"/>
      <c r="CSG155" s="487"/>
      <c r="CSH155" s="487"/>
      <c r="CSI155" s="487"/>
      <c r="CSJ155" s="487"/>
      <c r="CSK155" s="487"/>
      <c r="CSL155" s="487"/>
      <c r="CSM155" s="487"/>
      <c r="CSN155" s="487"/>
      <c r="CSO155" s="487"/>
      <c r="CSP155" s="487"/>
      <c r="CSQ155" s="487"/>
      <c r="CSR155" s="487"/>
      <c r="CSS155" s="487"/>
      <c r="CST155" s="487"/>
      <c r="CSU155" s="487"/>
      <c r="CSV155" s="487"/>
      <c r="CSW155" s="487"/>
      <c r="CSX155" s="487"/>
      <c r="CSY155" s="487"/>
      <c r="CSZ155" s="487"/>
      <c r="CTA155" s="487"/>
      <c r="CTB155" s="487"/>
      <c r="CTC155" s="487"/>
      <c r="CTD155" s="487"/>
      <c r="CTE155" s="487"/>
      <c r="CTF155" s="487"/>
      <c r="CTG155" s="487"/>
      <c r="CTH155" s="487"/>
      <c r="CTI155" s="487"/>
      <c r="CTJ155" s="487"/>
      <c r="CTK155" s="487"/>
      <c r="CTL155" s="487"/>
      <c r="CTM155" s="487"/>
      <c r="CTN155" s="487"/>
      <c r="CTO155" s="487"/>
      <c r="CTP155" s="487"/>
      <c r="CTQ155" s="487"/>
      <c r="CTR155" s="487"/>
      <c r="CTS155" s="487"/>
      <c r="CTT155" s="487"/>
      <c r="CTU155" s="487"/>
      <c r="CTV155" s="487"/>
      <c r="CTW155" s="487"/>
      <c r="CTX155" s="487"/>
      <c r="CTY155" s="487"/>
      <c r="CTZ155" s="487"/>
      <c r="CUA155" s="487"/>
      <c r="CUB155" s="487"/>
      <c r="CUC155" s="487"/>
      <c r="CUD155" s="487"/>
      <c r="CUE155" s="487"/>
      <c r="CUF155" s="487"/>
      <c r="CUG155" s="487"/>
      <c r="CUH155" s="487"/>
      <c r="CUI155" s="487"/>
      <c r="CUJ155" s="487"/>
      <c r="CUK155" s="487"/>
      <c r="CUL155" s="487"/>
      <c r="CUM155" s="487"/>
      <c r="CUN155" s="487"/>
      <c r="CUO155" s="487"/>
      <c r="CUP155" s="487"/>
      <c r="CUQ155" s="487"/>
      <c r="CUR155" s="487"/>
      <c r="CUS155" s="487"/>
      <c r="CUT155" s="487"/>
      <c r="CUU155" s="487"/>
      <c r="CUV155" s="487"/>
      <c r="CUW155" s="487"/>
      <c r="CUX155" s="487"/>
      <c r="CUY155" s="487"/>
      <c r="CUZ155" s="487"/>
      <c r="CVA155" s="487"/>
      <c r="CVB155" s="487"/>
      <c r="CVC155" s="487"/>
      <c r="CVD155" s="487"/>
      <c r="CVE155" s="487"/>
      <c r="CVF155" s="487"/>
      <c r="CVG155" s="487"/>
      <c r="CVH155" s="487"/>
      <c r="CVI155" s="487"/>
      <c r="CVJ155" s="487"/>
      <c r="CVK155" s="487"/>
      <c r="CVL155" s="487"/>
      <c r="CVM155" s="487"/>
      <c r="CVN155" s="487"/>
      <c r="CVO155" s="487"/>
      <c r="CVP155" s="487"/>
      <c r="CVQ155" s="487"/>
      <c r="CVR155" s="487"/>
      <c r="CVS155" s="487"/>
      <c r="CVT155" s="487"/>
      <c r="CVU155" s="487"/>
      <c r="CVV155" s="487"/>
      <c r="CVW155" s="487"/>
      <c r="CVX155" s="487"/>
      <c r="CVY155" s="487"/>
      <c r="CVZ155" s="487"/>
      <c r="CWA155" s="487"/>
      <c r="CWB155" s="487"/>
      <c r="CWC155" s="487"/>
      <c r="CWD155" s="487"/>
      <c r="CWE155" s="487"/>
      <c r="CWF155" s="487"/>
      <c r="CWG155" s="487"/>
      <c r="CWH155" s="487"/>
      <c r="CWI155" s="487"/>
      <c r="CWJ155" s="487"/>
      <c r="CWK155" s="487"/>
      <c r="CWL155" s="487"/>
      <c r="CWM155" s="487"/>
      <c r="CWN155" s="487"/>
      <c r="CWO155" s="487"/>
      <c r="CWP155" s="487"/>
      <c r="CWQ155" s="487"/>
      <c r="CWR155" s="487"/>
      <c r="CWS155" s="487"/>
      <c r="CWT155" s="487"/>
      <c r="CWU155" s="487"/>
      <c r="CWV155" s="487"/>
      <c r="CWW155" s="487"/>
      <c r="CWX155" s="487"/>
      <c r="CWY155" s="487"/>
      <c r="CWZ155" s="487"/>
      <c r="CXA155" s="487"/>
      <c r="CXB155" s="487"/>
      <c r="CXC155" s="487"/>
      <c r="CXD155" s="487"/>
      <c r="CXE155" s="487"/>
      <c r="CXF155" s="487"/>
      <c r="CXG155" s="487"/>
      <c r="CXH155" s="487"/>
      <c r="CXI155" s="487"/>
      <c r="CXJ155" s="487"/>
      <c r="CXK155" s="487"/>
      <c r="CXL155" s="487"/>
      <c r="CXM155" s="487"/>
      <c r="CXN155" s="487"/>
      <c r="CXO155" s="487"/>
      <c r="CXP155" s="487"/>
      <c r="CXQ155" s="487"/>
      <c r="CXR155" s="487"/>
      <c r="CXS155" s="487"/>
      <c r="CXT155" s="487"/>
      <c r="CXU155" s="487"/>
      <c r="CXV155" s="487"/>
      <c r="CXW155" s="487"/>
      <c r="CXX155" s="487"/>
      <c r="CXY155" s="487"/>
      <c r="CXZ155" s="487"/>
      <c r="CYA155" s="487"/>
      <c r="CYB155" s="487"/>
      <c r="CYC155" s="487"/>
      <c r="CYD155" s="487"/>
      <c r="CYE155" s="487"/>
      <c r="CYF155" s="487"/>
      <c r="CYG155" s="487"/>
      <c r="CYH155" s="487"/>
      <c r="CYI155" s="487"/>
      <c r="CYJ155" s="487"/>
      <c r="CYK155" s="487"/>
      <c r="CYL155" s="487"/>
      <c r="CYM155" s="487"/>
      <c r="CYN155" s="487"/>
      <c r="CYO155" s="487"/>
      <c r="CYP155" s="487"/>
      <c r="CYQ155" s="487"/>
      <c r="CYR155" s="487"/>
      <c r="CYS155" s="487"/>
      <c r="CYT155" s="487"/>
      <c r="CYU155" s="487"/>
      <c r="CYV155" s="487"/>
      <c r="CYW155" s="487"/>
      <c r="CYX155" s="487"/>
      <c r="CYY155" s="487"/>
      <c r="CYZ155" s="487"/>
      <c r="CZA155" s="487"/>
      <c r="CZB155" s="487"/>
      <c r="CZC155" s="487"/>
      <c r="CZD155" s="487"/>
      <c r="CZE155" s="487"/>
      <c r="CZF155" s="487"/>
      <c r="CZG155" s="487"/>
      <c r="CZH155" s="487"/>
      <c r="CZI155" s="487"/>
      <c r="CZJ155" s="487"/>
      <c r="CZK155" s="487"/>
      <c r="CZL155" s="487"/>
      <c r="CZM155" s="487"/>
      <c r="CZN155" s="487"/>
      <c r="CZO155" s="487"/>
      <c r="CZP155" s="487"/>
      <c r="CZQ155" s="487"/>
      <c r="CZR155" s="487"/>
      <c r="CZS155" s="487"/>
      <c r="CZT155" s="487"/>
      <c r="CZU155" s="487"/>
      <c r="CZV155" s="487"/>
      <c r="CZW155" s="487"/>
      <c r="CZX155" s="487"/>
      <c r="CZY155" s="487"/>
      <c r="CZZ155" s="487"/>
      <c r="DAA155" s="487"/>
      <c r="DAB155" s="487"/>
      <c r="DAC155" s="487"/>
      <c r="DAD155" s="487"/>
      <c r="DAE155" s="487"/>
      <c r="DAF155" s="487"/>
      <c r="DAG155" s="487"/>
      <c r="DAH155" s="487"/>
      <c r="DAI155" s="487"/>
      <c r="DAJ155" s="487"/>
      <c r="DAK155" s="487"/>
      <c r="DAL155" s="487"/>
      <c r="DAM155" s="487"/>
      <c r="DAN155" s="487"/>
      <c r="DAO155" s="487"/>
      <c r="DAP155" s="487"/>
      <c r="DAQ155" s="487"/>
      <c r="DAR155" s="487"/>
      <c r="DAS155" s="487"/>
      <c r="DAT155" s="487"/>
      <c r="DAU155" s="487"/>
      <c r="DAV155" s="487"/>
      <c r="DAW155" s="487"/>
      <c r="DAX155" s="487"/>
      <c r="DAY155" s="487"/>
      <c r="DAZ155" s="487"/>
      <c r="DBA155" s="487"/>
      <c r="DBB155" s="487"/>
      <c r="DBC155" s="487"/>
      <c r="DBD155" s="487"/>
      <c r="DBE155" s="487"/>
      <c r="DBF155" s="487"/>
      <c r="DBG155" s="487"/>
      <c r="DBH155" s="487"/>
      <c r="DBI155" s="487"/>
      <c r="DBJ155" s="487"/>
      <c r="DBK155" s="487"/>
      <c r="DBL155" s="487"/>
      <c r="DBM155" s="487"/>
      <c r="DBN155" s="487"/>
      <c r="DBO155" s="487"/>
      <c r="DBP155" s="487"/>
      <c r="DBQ155" s="487"/>
      <c r="DBR155" s="487"/>
      <c r="DBS155" s="487"/>
      <c r="DBT155" s="487"/>
      <c r="DBU155" s="487"/>
      <c r="DBV155" s="487"/>
      <c r="DBW155" s="487"/>
      <c r="DBX155" s="487"/>
      <c r="DBY155" s="487"/>
      <c r="DBZ155" s="487"/>
      <c r="DCA155" s="487"/>
      <c r="DCB155" s="487"/>
      <c r="DCC155" s="487"/>
      <c r="DCD155" s="487"/>
      <c r="DCE155" s="487"/>
      <c r="DCF155" s="487"/>
      <c r="DCG155" s="487"/>
      <c r="DCH155" s="487"/>
      <c r="DCI155" s="487"/>
      <c r="DCJ155" s="487"/>
      <c r="DCK155" s="487"/>
      <c r="DCL155" s="487"/>
      <c r="DCM155" s="487"/>
      <c r="DCN155" s="487"/>
      <c r="DCO155" s="487"/>
      <c r="DCP155" s="487"/>
      <c r="DCQ155" s="487"/>
      <c r="DCR155" s="487"/>
      <c r="DCS155" s="487"/>
      <c r="DCT155" s="487"/>
      <c r="DCU155" s="487"/>
      <c r="DCV155" s="487"/>
      <c r="DCW155" s="487"/>
      <c r="DCX155" s="487"/>
      <c r="DCY155" s="487"/>
      <c r="DCZ155" s="487"/>
      <c r="DDA155" s="487"/>
      <c r="DDB155" s="487"/>
      <c r="DDC155" s="487"/>
      <c r="DDD155" s="487"/>
      <c r="DDE155" s="487"/>
      <c r="DDF155" s="487"/>
      <c r="DDG155" s="487"/>
      <c r="DDH155" s="487"/>
      <c r="DDI155" s="487"/>
      <c r="DDJ155" s="487"/>
      <c r="DDK155" s="487"/>
      <c r="DDL155" s="487"/>
      <c r="DDM155" s="487"/>
      <c r="DDN155" s="487"/>
      <c r="DDO155" s="487"/>
      <c r="DDP155" s="487"/>
      <c r="DDQ155" s="487"/>
      <c r="DDR155" s="487"/>
      <c r="DDS155" s="487"/>
      <c r="DDT155" s="487"/>
      <c r="DDU155" s="487"/>
      <c r="DDV155" s="487"/>
      <c r="DDW155" s="487"/>
      <c r="DDX155" s="487"/>
      <c r="DDY155" s="487"/>
      <c r="DDZ155" s="487"/>
      <c r="DEA155" s="487"/>
      <c r="DEB155" s="487"/>
      <c r="DEC155" s="487"/>
      <c r="DED155" s="487"/>
      <c r="DEE155" s="487"/>
      <c r="DEF155" s="487"/>
      <c r="DEG155" s="487"/>
      <c r="DEH155" s="487"/>
      <c r="DEI155" s="487"/>
      <c r="DEJ155" s="487"/>
      <c r="DEK155" s="487"/>
      <c r="DEL155" s="487"/>
      <c r="DEM155" s="487"/>
      <c r="DEN155" s="487"/>
      <c r="DEO155" s="487"/>
      <c r="DEP155" s="487"/>
      <c r="DEQ155" s="487"/>
      <c r="DER155" s="487"/>
      <c r="DES155" s="487"/>
      <c r="DET155" s="487"/>
      <c r="DEU155" s="487"/>
      <c r="DEV155" s="487"/>
      <c r="DEW155" s="487"/>
      <c r="DEX155" s="487"/>
      <c r="DEY155" s="487"/>
      <c r="DEZ155" s="487"/>
      <c r="DFA155" s="487"/>
      <c r="DFB155" s="487"/>
      <c r="DFC155" s="487"/>
      <c r="DFD155" s="487"/>
      <c r="DFE155" s="487"/>
      <c r="DFF155" s="487"/>
      <c r="DFG155" s="487"/>
      <c r="DFH155" s="487"/>
      <c r="DFI155" s="487"/>
      <c r="DFJ155" s="487"/>
      <c r="DFK155" s="487"/>
      <c r="DFL155" s="487"/>
      <c r="DFM155" s="487"/>
      <c r="DFN155" s="487"/>
      <c r="DFO155" s="487"/>
      <c r="DFP155" s="487"/>
      <c r="DFQ155" s="487"/>
      <c r="DFR155" s="487"/>
      <c r="DFS155" s="487"/>
      <c r="DFT155" s="487"/>
      <c r="DFU155" s="487"/>
      <c r="DFV155" s="487"/>
      <c r="DFW155" s="487"/>
      <c r="DFX155" s="487"/>
      <c r="DFY155" s="487"/>
      <c r="DFZ155" s="487"/>
      <c r="DGA155" s="487"/>
      <c r="DGB155" s="487"/>
      <c r="DGC155" s="487"/>
      <c r="DGD155" s="487"/>
      <c r="DGE155" s="487"/>
      <c r="DGF155" s="487"/>
      <c r="DGG155" s="487"/>
      <c r="DGH155" s="487"/>
      <c r="DGI155" s="487"/>
      <c r="DGJ155" s="487"/>
      <c r="DGK155" s="487"/>
      <c r="DGL155" s="487"/>
      <c r="DGM155" s="487"/>
      <c r="DGN155" s="487"/>
      <c r="DGO155" s="487"/>
      <c r="DGP155" s="487"/>
      <c r="DGQ155" s="487"/>
      <c r="DGR155" s="487"/>
      <c r="DGS155" s="487"/>
      <c r="DGT155" s="487"/>
      <c r="DGU155" s="487"/>
      <c r="DGV155" s="487"/>
      <c r="DGW155" s="487"/>
      <c r="DGX155" s="487"/>
      <c r="DGY155" s="487"/>
      <c r="DGZ155" s="487"/>
      <c r="DHA155" s="487"/>
      <c r="DHB155" s="487"/>
      <c r="DHC155" s="487"/>
      <c r="DHD155" s="487"/>
      <c r="DHE155" s="487"/>
      <c r="DHF155" s="487"/>
      <c r="DHG155" s="487"/>
      <c r="DHH155" s="487"/>
      <c r="DHI155" s="487"/>
      <c r="DHJ155" s="487"/>
      <c r="DHK155" s="487"/>
      <c r="DHL155" s="487"/>
      <c r="DHM155" s="487"/>
      <c r="DHN155" s="487"/>
      <c r="DHO155" s="487"/>
      <c r="DHP155" s="487"/>
      <c r="DHQ155" s="487"/>
      <c r="DHR155" s="487"/>
      <c r="DHS155" s="487"/>
      <c r="DHT155" s="487"/>
      <c r="DHU155" s="487"/>
      <c r="DHV155" s="487"/>
      <c r="DHW155" s="487"/>
      <c r="DHX155" s="487"/>
      <c r="DHY155" s="487"/>
      <c r="DHZ155" s="487"/>
      <c r="DIA155" s="487"/>
      <c r="DIB155" s="487"/>
      <c r="DIC155" s="487"/>
      <c r="DID155" s="487"/>
      <c r="DIE155" s="487"/>
      <c r="DIF155" s="487"/>
      <c r="DIG155" s="487"/>
      <c r="DIH155" s="487"/>
      <c r="DII155" s="487"/>
      <c r="DIJ155" s="487"/>
      <c r="DIK155" s="487"/>
      <c r="DIL155" s="487"/>
      <c r="DIM155" s="487"/>
      <c r="DIN155" s="487"/>
      <c r="DIO155" s="487"/>
      <c r="DIP155" s="487"/>
      <c r="DIQ155" s="487"/>
      <c r="DIR155" s="487"/>
      <c r="DIS155" s="487"/>
      <c r="DIT155" s="487"/>
      <c r="DIU155" s="487"/>
      <c r="DIV155" s="487"/>
      <c r="DIW155" s="487"/>
      <c r="DIX155" s="487"/>
      <c r="DIY155" s="487"/>
      <c r="DIZ155" s="487"/>
      <c r="DJA155" s="487"/>
      <c r="DJB155" s="487"/>
      <c r="DJC155" s="487"/>
      <c r="DJD155" s="487"/>
      <c r="DJE155" s="487"/>
      <c r="DJF155" s="487"/>
      <c r="DJG155" s="487"/>
      <c r="DJH155" s="487"/>
      <c r="DJI155" s="487"/>
      <c r="DJJ155" s="487"/>
      <c r="DJK155" s="487"/>
      <c r="DJL155" s="487"/>
      <c r="DJM155" s="487"/>
      <c r="DJN155" s="487"/>
      <c r="DJO155" s="487"/>
      <c r="DJP155" s="487"/>
      <c r="DJQ155" s="487"/>
      <c r="DJR155" s="487"/>
      <c r="DJS155" s="487"/>
      <c r="DJT155" s="487"/>
      <c r="DJU155" s="487"/>
      <c r="DJV155" s="487"/>
      <c r="DJW155" s="487"/>
      <c r="DJX155" s="487"/>
      <c r="DJY155" s="487"/>
      <c r="DJZ155" s="487"/>
      <c r="DKA155" s="487"/>
      <c r="DKB155" s="487"/>
      <c r="DKC155" s="487"/>
      <c r="DKD155" s="487"/>
      <c r="DKE155" s="487"/>
      <c r="DKF155" s="487"/>
      <c r="DKG155" s="487"/>
      <c r="DKH155" s="487"/>
      <c r="DKI155" s="487"/>
      <c r="DKJ155" s="487"/>
      <c r="DKK155" s="487"/>
      <c r="DKL155" s="487"/>
      <c r="DKM155" s="487"/>
      <c r="DKN155" s="487"/>
      <c r="DKO155" s="487"/>
      <c r="DKP155" s="487"/>
      <c r="DKQ155" s="487"/>
      <c r="DKR155" s="487"/>
      <c r="DKS155" s="487"/>
      <c r="DKT155" s="487"/>
      <c r="DKU155" s="487"/>
      <c r="DKV155" s="487"/>
      <c r="DKW155" s="487"/>
      <c r="DKX155" s="487"/>
      <c r="DKY155" s="487"/>
      <c r="DKZ155" s="487"/>
      <c r="DLA155" s="487"/>
      <c r="DLB155" s="487"/>
      <c r="DLC155" s="487"/>
      <c r="DLD155" s="487"/>
      <c r="DLE155" s="487"/>
      <c r="DLF155" s="487"/>
      <c r="DLG155" s="487"/>
      <c r="DLH155" s="487"/>
      <c r="DLI155" s="487"/>
      <c r="DLJ155" s="487"/>
      <c r="DLK155" s="487"/>
      <c r="DLL155" s="487"/>
      <c r="DLM155" s="487"/>
      <c r="DLN155" s="487"/>
      <c r="DLO155" s="487"/>
      <c r="DLP155" s="487"/>
      <c r="DLQ155" s="487"/>
      <c r="DLR155" s="487"/>
      <c r="DLS155" s="487"/>
      <c r="DLT155" s="487"/>
      <c r="DLU155" s="487"/>
      <c r="DLV155" s="487"/>
      <c r="DLW155" s="487"/>
      <c r="DLX155" s="487"/>
      <c r="DLY155" s="487"/>
      <c r="DLZ155" s="487"/>
      <c r="DMA155" s="487"/>
      <c r="DMB155" s="487"/>
      <c r="DMC155" s="487"/>
      <c r="DMD155" s="487"/>
      <c r="DME155" s="487"/>
      <c r="DMF155" s="487"/>
      <c r="DMG155" s="487"/>
      <c r="DMH155" s="487"/>
      <c r="DMI155" s="487"/>
      <c r="DMJ155" s="487"/>
      <c r="DMK155" s="487"/>
      <c r="DML155" s="487"/>
      <c r="DMM155" s="487"/>
      <c r="DMN155" s="487"/>
      <c r="DMO155" s="487"/>
      <c r="DMP155" s="487"/>
      <c r="DMQ155" s="487"/>
      <c r="DMR155" s="487"/>
      <c r="DMS155" s="487"/>
      <c r="DMT155" s="487"/>
      <c r="DMU155" s="487"/>
      <c r="DMV155" s="487"/>
      <c r="DMW155" s="487"/>
      <c r="DMX155" s="487"/>
      <c r="DMY155" s="487"/>
      <c r="DMZ155" s="487"/>
      <c r="DNA155" s="487"/>
      <c r="DNB155" s="487"/>
      <c r="DNC155" s="487"/>
      <c r="DND155" s="487"/>
      <c r="DNE155" s="487"/>
      <c r="DNF155" s="487"/>
      <c r="DNG155" s="487"/>
      <c r="DNH155" s="487"/>
      <c r="DNI155" s="487"/>
      <c r="DNJ155" s="487"/>
      <c r="DNK155" s="487"/>
      <c r="DNL155" s="487"/>
      <c r="DNM155" s="487"/>
      <c r="DNN155" s="487"/>
      <c r="DNO155" s="487"/>
      <c r="DNP155" s="487"/>
      <c r="DNQ155" s="487"/>
      <c r="DNR155" s="487"/>
      <c r="DNS155" s="487"/>
      <c r="DNT155" s="487"/>
      <c r="DNU155" s="487"/>
      <c r="DNV155" s="487"/>
      <c r="DNW155" s="487"/>
      <c r="DNX155" s="487"/>
      <c r="DNY155" s="487"/>
      <c r="DNZ155" s="487"/>
      <c r="DOA155" s="487"/>
      <c r="DOB155" s="487"/>
      <c r="DOC155" s="487"/>
      <c r="DOD155" s="487"/>
      <c r="DOE155" s="487"/>
      <c r="DOF155" s="487"/>
      <c r="DOG155" s="487"/>
      <c r="DOH155" s="487"/>
      <c r="DOI155" s="487"/>
      <c r="DOJ155" s="487"/>
      <c r="DOK155" s="487"/>
      <c r="DOL155" s="487"/>
      <c r="DOM155" s="487"/>
      <c r="DON155" s="487"/>
      <c r="DOO155" s="487"/>
      <c r="DOP155" s="487"/>
      <c r="DOQ155" s="487"/>
      <c r="DOR155" s="487"/>
      <c r="DOS155" s="487"/>
      <c r="DOT155" s="487"/>
      <c r="DOU155" s="487"/>
      <c r="DOV155" s="487"/>
      <c r="DOW155" s="487"/>
      <c r="DOX155" s="487"/>
      <c r="DOY155" s="487"/>
      <c r="DOZ155" s="487"/>
      <c r="DPA155" s="487"/>
      <c r="DPB155" s="487"/>
      <c r="DPC155" s="487"/>
      <c r="DPD155" s="487"/>
      <c r="DPE155" s="487"/>
      <c r="DPF155" s="487"/>
      <c r="DPG155" s="487"/>
      <c r="DPH155" s="487"/>
      <c r="DPI155" s="487"/>
      <c r="DPJ155" s="487"/>
      <c r="DPK155" s="487"/>
      <c r="DPL155" s="487"/>
      <c r="DPM155" s="487"/>
      <c r="DPN155" s="487"/>
      <c r="DPO155" s="487"/>
      <c r="DPP155" s="487"/>
      <c r="DPQ155" s="487"/>
      <c r="DPR155" s="487"/>
      <c r="DPS155" s="487"/>
      <c r="DPT155" s="487"/>
      <c r="DPU155" s="487"/>
      <c r="DPV155" s="487"/>
      <c r="DPW155" s="487"/>
      <c r="DPX155" s="487"/>
      <c r="DPY155" s="487"/>
      <c r="DPZ155" s="487"/>
      <c r="DQA155" s="487"/>
      <c r="DQB155" s="487"/>
      <c r="DQC155" s="487"/>
      <c r="DQD155" s="487"/>
      <c r="DQE155" s="487"/>
      <c r="DQF155" s="487"/>
      <c r="DQG155" s="487"/>
      <c r="DQH155" s="487"/>
      <c r="DQI155" s="487"/>
      <c r="DQJ155" s="487"/>
      <c r="DQK155" s="487"/>
      <c r="DQL155" s="487"/>
      <c r="DQM155" s="487"/>
      <c r="DQN155" s="487"/>
      <c r="DQO155" s="487"/>
      <c r="DQP155" s="487"/>
      <c r="DQQ155" s="487"/>
      <c r="DQR155" s="487"/>
      <c r="DQS155" s="487"/>
      <c r="DQT155" s="487"/>
      <c r="DQU155" s="487"/>
      <c r="DQV155" s="487"/>
      <c r="DQW155" s="487"/>
      <c r="DQX155" s="487"/>
      <c r="DQY155" s="487"/>
      <c r="DQZ155" s="487"/>
      <c r="DRA155" s="487"/>
      <c r="DRB155" s="487"/>
      <c r="DRC155" s="487"/>
      <c r="DRD155" s="487"/>
      <c r="DRE155" s="487"/>
      <c r="DRF155" s="487"/>
      <c r="DRG155" s="487"/>
      <c r="DRH155" s="487"/>
      <c r="DRI155" s="487"/>
      <c r="DRJ155" s="487"/>
      <c r="DRK155" s="487"/>
      <c r="DRL155" s="487"/>
      <c r="DRM155" s="487"/>
      <c r="DRN155" s="487"/>
      <c r="DRO155" s="487"/>
      <c r="DRP155" s="487"/>
      <c r="DRQ155" s="487"/>
      <c r="DRR155" s="487"/>
      <c r="DRS155" s="487"/>
      <c r="DRT155" s="487"/>
      <c r="DRU155" s="487"/>
      <c r="DRV155" s="487"/>
      <c r="DRW155" s="487"/>
      <c r="DRX155" s="487"/>
      <c r="DRY155" s="487"/>
      <c r="DRZ155" s="487"/>
      <c r="DSA155" s="487"/>
      <c r="DSB155" s="487"/>
      <c r="DSC155" s="487"/>
      <c r="DSD155" s="487"/>
      <c r="DSE155" s="487"/>
      <c r="DSF155" s="487"/>
      <c r="DSG155" s="487"/>
      <c r="DSH155" s="487"/>
      <c r="DSI155" s="487"/>
      <c r="DSJ155" s="487"/>
      <c r="DSK155" s="487"/>
      <c r="DSL155" s="487"/>
      <c r="DSM155" s="487"/>
      <c r="DSN155" s="487"/>
      <c r="DSO155" s="487"/>
      <c r="DSP155" s="487"/>
      <c r="DSQ155" s="487"/>
      <c r="DSR155" s="487"/>
      <c r="DSS155" s="487"/>
      <c r="DST155" s="487"/>
      <c r="DSU155" s="487"/>
      <c r="DSV155" s="487"/>
      <c r="DSW155" s="487"/>
      <c r="DSX155" s="487"/>
      <c r="DSY155" s="487"/>
      <c r="DSZ155" s="487"/>
      <c r="DTA155" s="487"/>
      <c r="DTB155" s="487"/>
      <c r="DTC155" s="487"/>
      <c r="DTD155" s="487"/>
      <c r="DTE155" s="487"/>
      <c r="DTF155" s="487"/>
      <c r="DTG155" s="487"/>
      <c r="DTH155" s="487"/>
      <c r="DTI155" s="487"/>
      <c r="DTJ155" s="487"/>
      <c r="DTK155" s="487"/>
      <c r="DTL155" s="487"/>
      <c r="DTM155" s="487"/>
      <c r="DTN155" s="487"/>
      <c r="DTO155" s="487"/>
      <c r="DTP155" s="487"/>
      <c r="DTQ155" s="487"/>
      <c r="DTR155" s="487"/>
      <c r="DTS155" s="487"/>
      <c r="DTT155" s="487"/>
      <c r="DTU155" s="487"/>
      <c r="DTV155" s="487"/>
      <c r="DTW155" s="487"/>
      <c r="DTX155" s="487"/>
      <c r="DTY155" s="487"/>
      <c r="DTZ155" s="487"/>
      <c r="DUA155" s="487"/>
      <c r="DUB155" s="487"/>
      <c r="DUC155" s="487"/>
      <c r="DUD155" s="487"/>
      <c r="DUE155" s="487"/>
      <c r="DUF155" s="487"/>
      <c r="DUG155" s="487"/>
      <c r="DUH155" s="487"/>
      <c r="DUI155" s="487"/>
      <c r="DUJ155" s="487"/>
      <c r="DUK155" s="487"/>
      <c r="DUL155" s="487"/>
      <c r="DUM155" s="487"/>
      <c r="DUN155" s="487"/>
      <c r="DUO155" s="487"/>
      <c r="DUP155" s="487"/>
      <c r="DUQ155" s="487"/>
      <c r="DUR155" s="487"/>
      <c r="DUS155" s="487"/>
      <c r="DUT155" s="487"/>
      <c r="DUU155" s="487"/>
      <c r="DUV155" s="487"/>
      <c r="DUW155" s="487"/>
      <c r="DUX155" s="487"/>
      <c r="DUY155" s="487"/>
      <c r="DUZ155" s="487"/>
      <c r="DVA155" s="487"/>
      <c r="DVB155" s="487"/>
      <c r="DVC155" s="487"/>
      <c r="DVD155" s="487"/>
      <c r="DVE155" s="487"/>
      <c r="DVF155" s="487"/>
      <c r="DVG155" s="487"/>
      <c r="DVH155" s="487"/>
      <c r="DVI155" s="487"/>
      <c r="DVJ155" s="487"/>
      <c r="DVK155" s="487"/>
      <c r="DVL155" s="487"/>
      <c r="DVM155" s="487"/>
      <c r="DVN155" s="487"/>
      <c r="DVO155" s="487"/>
      <c r="DVP155" s="487"/>
      <c r="DVQ155" s="487"/>
      <c r="DVR155" s="487"/>
      <c r="DVS155" s="487"/>
      <c r="DVT155" s="487"/>
      <c r="DVU155" s="487"/>
      <c r="DVV155" s="487"/>
      <c r="DVW155" s="487"/>
      <c r="DVX155" s="487"/>
      <c r="DVY155" s="487"/>
      <c r="DVZ155" s="487"/>
      <c r="DWA155" s="487"/>
      <c r="DWB155" s="487"/>
      <c r="DWC155" s="487"/>
      <c r="DWD155" s="487"/>
      <c r="DWE155" s="487"/>
      <c r="DWF155" s="487"/>
      <c r="DWG155" s="487"/>
      <c r="DWH155" s="487"/>
      <c r="DWI155" s="487"/>
      <c r="DWJ155" s="487"/>
      <c r="DWK155" s="487"/>
      <c r="DWL155" s="487"/>
      <c r="DWM155" s="487"/>
      <c r="DWN155" s="487"/>
      <c r="DWO155" s="487"/>
      <c r="DWP155" s="487"/>
      <c r="DWQ155" s="487"/>
      <c r="DWR155" s="487"/>
      <c r="DWS155" s="487"/>
      <c r="DWT155" s="487"/>
      <c r="DWU155" s="487"/>
      <c r="DWV155" s="487"/>
      <c r="DWW155" s="487"/>
      <c r="DWX155" s="487"/>
      <c r="DWY155" s="487"/>
      <c r="DWZ155" s="487"/>
      <c r="DXA155" s="487"/>
      <c r="DXB155" s="487"/>
      <c r="DXC155" s="487"/>
      <c r="DXD155" s="487"/>
      <c r="DXE155" s="487"/>
      <c r="DXF155" s="487"/>
      <c r="DXG155" s="487"/>
      <c r="DXH155" s="487"/>
      <c r="DXI155" s="487"/>
      <c r="DXJ155" s="487"/>
      <c r="DXK155" s="487"/>
      <c r="DXL155" s="487"/>
      <c r="DXM155" s="487"/>
      <c r="DXN155" s="487"/>
      <c r="DXO155" s="487"/>
      <c r="DXP155" s="487"/>
      <c r="DXQ155" s="487"/>
      <c r="DXR155" s="487"/>
      <c r="DXS155" s="487"/>
      <c r="DXT155" s="487"/>
      <c r="DXU155" s="487"/>
      <c r="DXV155" s="487"/>
      <c r="DXW155" s="487"/>
      <c r="DXX155" s="487"/>
      <c r="DXY155" s="487"/>
      <c r="DXZ155" s="487"/>
      <c r="DYA155" s="487"/>
      <c r="DYB155" s="487"/>
      <c r="DYC155" s="487"/>
      <c r="DYD155" s="487"/>
      <c r="DYE155" s="487"/>
      <c r="DYF155" s="487"/>
      <c r="DYG155" s="487"/>
      <c r="DYH155" s="487"/>
      <c r="DYI155" s="487"/>
      <c r="DYJ155" s="487"/>
      <c r="DYK155" s="487"/>
      <c r="DYL155" s="487"/>
      <c r="DYM155" s="487"/>
      <c r="DYN155" s="487"/>
      <c r="DYO155" s="487"/>
      <c r="DYP155" s="487"/>
      <c r="DYQ155" s="487"/>
      <c r="DYR155" s="487"/>
      <c r="DYS155" s="487"/>
      <c r="DYT155" s="487"/>
      <c r="DYU155" s="487"/>
      <c r="DYV155" s="487"/>
      <c r="DYW155" s="487"/>
      <c r="DYX155" s="487"/>
      <c r="DYY155" s="487"/>
      <c r="DYZ155" s="487"/>
      <c r="DZA155" s="487"/>
      <c r="DZB155" s="487"/>
      <c r="DZC155" s="487"/>
      <c r="DZD155" s="487"/>
      <c r="DZE155" s="487"/>
      <c r="DZF155" s="487"/>
      <c r="DZG155" s="487"/>
      <c r="DZH155" s="487"/>
      <c r="DZI155" s="487"/>
      <c r="DZJ155" s="487"/>
      <c r="DZK155" s="487"/>
      <c r="DZL155" s="487"/>
      <c r="DZM155" s="487"/>
      <c r="DZN155" s="487"/>
      <c r="DZO155" s="487"/>
      <c r="DZP155" s="487"/>
      <c r="DZQ155" s="487"/>
      <c r="DZR155" s="487"/>
      <c r="DZS155" s="487"/>
      <c r="DZT155" s="487"/>
      <c r="DZU155" s="487"/>
      <c r="DZV155" s="487"/>
      <c r="DZW155" s="487"/>
      <c r="DZX155" s="487"/>
      <c r="DZY155" s="487"/>
      <c r="DZZ155" s="487"/>
      <c r="EAA155" s="487"/>
      <c r="EAB155" s="487"/>
      <c r="EAC155" s="487"/>
      <c r="EAD155" s="487"/>
      <c r="EAE155" s="487"/>
      <c r="EAF155" s="487"/>
      <c r="EAG155" s="487"/>
      <c r="EAH155" s="487"/>
      <c r="EAI155" s="487"/>
      <c r="EAJ155" s="487"/>
      <c r="EAK155" s="487"/>
      <c r="EAL155" s="487"/>
      <c r="EAM155" s="487"/>
      <c r="EAN155" s="487"/>
      <c r="EAO155" s="487"/>
      <c r="EAP155" s="487"/>
      <c r="EAQ155" s="487"/>
      <c r="EAR155" s="487"/>
      <c r="EAS155" s="487"/>
      <c r="EAT155" s="487"/>
      <c r="EAU155" s="487"/>
      <c r="EAV155" s="487"/>
      <c r="EAW155" s="487"/>
      <c r="EAX155" s="487"/>
      <c r="EAY155" s="487"/>
      <c r="EAZ155" s="487"/>
      <c r="EBA155" s="487"/>
      <c r="EBB155" s="487"/>
      <c r="EBC155" s="487"/>
      <c r="EBD155" s="487"/>
      <c r="EBE155" s="487"/>
      <c r="EBF155" s="487"/>
      <c r="EBG155" s="487"/>
      <c r="EBH155" s="487"/>
      <c r="EBI155" s="487"/>
      <c r="EBJ155" s="487"/>
      <c r="EBK155" s="487"/>
      <c r="EBL155" s="487"/>
      <c r="EBM155" s="487"/>
      <c r="EBN155" s="487"/>
      <c r="EBO155" s="487"/>
      <c r="EBP155" s="487"/>
      <c r="EBQ155" s="487"/>
      <c r="EBR155" s="487"/>
      <c r="EBS155" s="487"/>
      <c r="EBT155" s="487"/>
      <c r="EBU155" s="487"/>
      <c r="EBV155" s="487"/>
      <c r="EBW155" s="487"/>
      <c r="EBX155" s="487"/>
      <c r="EBY155" s="487"/>
      <c r="EBZ155" s="487"/>
      <c r="ECA155" s="487"/>
      <c r="ECB155" s="487"/>
      <c r="ECC155" s="487"/>
      <c r="ECD155" s="487"/>
      <c r="ECE155" s="487"/>
      <c r="ECF155" s="487"/>
      <c r="ECG155" s="487"/>
      <c r="ECH155" s="487"/>
      <c r="ECI155" s="487"/>
      <c r="ECJ155" s="487"/>
      <c r="ECK155" s="487"/>
      <c r="ECL155" s="487"/>
      <c r="ECM155" s="487"/>
      <c r="ECN155" s="487"/>
      <c r="ECO155" s="487"/>
      <c r="ECP155" s="487"/>
      <c r="ECQ155" s="487"/>
      <c r="ECR155" s="487"/>
      <c r="ECS155" s="487"/>
      <c r="ECT155" s="487"/>
      <c r="ECU155" s="487"/>
      <c r="ECV155" s="487"/>
      <c r="ECW155" s="487"/>
      <c r="ECX155" s="487"/>
      <c r="ECY155" s="487"/>
      <c r="ECZ155" s="487"/>
      <c r="EDA155" s="487"/>
      <c r="EDB155" s="487"/>
      <c r="EDC155" s="487"/>
      <c r="EDD155" s="487"/>
      <c r="EDE155" s="487"/>
      <c r="EDF155" s="487"/>
      <c r="EDG155" s="487"/>
      <c r="EDH155" s="487"/>
      <c r="EDI155" s="487"/>
      <c r="EDJ155" s="487"/>
      <c r="EDK155" s="487"/>
      <c r="EDL155" s="487"/>
      <c r="EDM155" s="487"/>
      <c r="EDN155" s="487"/>
      <c r="EDO155" s="487"/>
      <c r="EDP155" s="487"/>
      <c r="EDQ155" s="487"/>
      <c r="EDR155" s="487"/>
      <c r="EDS155" s="487"/>
      <c r="EDT155" s="487"/>
      <c r="EDU155" s="487"/>
      <c r="EDV155" s="487"/>
      <c r="EDW155" s="487"/>
      <c r="EDX155" s="487"/>
      <c r="EDY155" s="487"/>
      <c r="EDZ155" s="487"/>
      <c r="EEA155" s="487"/>
      <c r="EEB155" s="487"/>
      <c r="EEC155" s="487"/>
      <c r="EED155" s="487"/>
      <c r="EEE155" s="487"/>
      <c r="EEF155" s="487"/>
      <c r="EEG155" s="487"/>
      <c r="EEH155" s="487"/>
      <c r="EEI155" s="487"/>
      <c r="EEJ155" s="487"/>
      <c r="EEK155" s="487"/>
      <c r="EEL155" s="487"/>
      <c r="EEM155" s="487"/>
      <c r="EEN155" s="487"/>
      <c r="EEO155" s="487"/>
      <c r="EEP155" s="487"/>
      <c r="EEQ155" s="487"/>
      <c r="EER155" s="487"/>
      <c r="EES155" s="487"/>
      <c r="EET155" s="487"/>
      <c r="EEU155" s="487"/>
      <c r="EEV155" s="487"/>
      <c r="EEW155" s="487"/>
      <c r="EEX155" s="487"/>
      <c r="EEY155" s="487"/>
      <c r="EEZ155" s="487"/>
      <c r="EFA155" s="487"/>
      <c r="EFB155" s="487"/>
      <c r="EFC155" s="487"/>
      <c r="EFD155" s="487"/>
      <c r="EFE155" s="487"/>
      <c r="EFF155" s="487"/>
      <c r="EFG155" s="487"/>
      <c r="EFH155" s="487"/>
      <c r="EFI155" s="487"/>
      <c r="EFJ155" s="487"/>
      <c r="EFK155" s="487"/>
      <c r="EFL155" s="487"/>
      <c r="EFM155" s="487"/>
      <c r="EFN155" s="487"/>
      <c r="EFO155" s="487"/>
      <c r="EFP155" s="487"/>
      <c r="EFQ155" s="487"/>
      <c r="EFR155" s="487"/>
      <c r="EFS155" s="487"/>
      <c r="EFT155" s="487"/>
      <c r="EFU155" s="487"/>
      <c r="EFV155" s="487"/>
      <c r="EFW155" s="487"/>
      <c r="EFX155" s="487"/>
      <c r="EFY155" s="487"/>
      <c r="EFZ155" s="487"/>
      <c r="EGA155" s="487"/>
      <c r="EGB155" s="487"/>
      <c r="EGC155" s="487"/>
      <c r="EGD155" s="487"/>
      <c r="EGE155" s="487"/>
      <c r="EGF155" s="487"/>
      <c r="EGG155" s="487"/>
      <c r="EGH155" s="487"/>
      <c r="EGI155" s="487"/>
      <c r="EGJ155" s="487"/>
      <c r="EGK155" s="487"/>
      <c r="EGL155" s="487"/>
      <c r="EGM155" s="487"/>
      <c r="EGN155" s="487"/>
      <c r="EGO155" s="487"/>
      <c r="EGP155" s="487"/>
      <c r="EGQ155" s="487"/>
      <c r="EGR155" s="487"/>
      <c r="EGS155" s="487"/>
      <c r="EGT155" s="487"/>
      <c r="EGU155" s="487"/>
      <c r="EGV155" s="487"/>
      <c r="EGW155" s="487"/>
      <c r="EGX155" s="487"/>
      <c r="EGY155" s="487"/>
      <c r="EGZ155" s="487"/>
      <c r="EHA155" s="487"/>
      <c r="EHB155" s="487"/>
      <c r="EHC155" s="487"/>
      <c r="EHD155" s="487"/>
      <c r="EHE155" s="487"/>
      <c r="EHF155" s="487"/>
      <c r="EHG155" s="487"/>
      <c r="EHH155" s="487"/>
      <c r="EHI155" s="487"/>
      <c r="EHJ155" s="487"/>
      <c r="EHK155" s="487"/>
      <c r="EHL155" s="487"/>
      <c r="EHM155" s="487"/>
      <c r="EHN155" s="487"/>
      <c r="EHO155" s="487"/>
      <c r="EHP155" s="487"/>
      <c r="EHQ155" s="487"/>
      <c r="EHR155" s="487"/>
      <c r="EHS155" s="487"/>
      <c r="EHT155" s="487"/>
      <c r="EHU155" s="487"/>
      <c r="EHV155" s="487"/>
      <c r="EHW155" s="487"/>
      <c r="EHX155" s="487"/>
      <c r="EHY155" s="487"/>
      <c r="EHZ155" s="487"/>
      <c r="EIA155" s="487"/>
      <c r="EIB155" s="487"/>
      <c r="EIC155" s="487"/>
      <c r="EID155" s="487"/>
      <c r="EIE155" s="487"/>
      <c r="EIF155" s="487"/>
      <c r="EIG155" s="487"/>
      <c r="EIH155" s="487"/>
      <c r="EII155" s="487"/>
      <c r="EIJ155" s="487"/>
      <c r="EIK155" s="487"/>
      <c r="EIL155" s="487"/>
      <c r="EIM155" s="487"/>
      <c r="EIN155" s="487"/>
      <c r="EIO155" s="487"/>
      <c r="EIP155" s="487"/>
      <c r="EIQ155" s="487"/>
      <c r="EIR155" s="487"/>
      <c r="EIS155" s="487"/>
      <c r="EIT155" s="487"/>
      <c r="EIU155" s="487"/>
      <c r="EIV155" s="487"/>
      <c r="EIW155" s="487"/>
      <c r="EIX155" s="487"/>
      <c r="EIY155" s="487"/>
      <c r="EIZ155" s="487"/>
      <c r="EJA155" s="487"/>
      <c r="EJB155" s="487"/>
      <c r="EJC155" s="487"/>
      <c r="EJD155" s="487"/>
      <c r="EJE155" s="487"/>
      <c r="EJF155" s="487"/>
      <c r="EJG155" s="487"/>
      <c r="EJH155" s="487"/>
      <c r="EJI155" s="487"/>
      <c r="EJJ155" s="487"/>
      <c r="EJK155" s="487"/>
      <c r="EJL155" s="487"/>
      <c r="EJM155" s="487"/>
      <c r="EJN155" s="487"/>
      <c r="EJO155" s="487"/>
      <c r="EJP155" s="487"/>
      <c r="EJQ155" s="487"/>
      <c r="EJR155" s="487"/>
      <c r="EJS155" s="487"/>
      <c r="EJT155" s="487"/>
      <c r="EJU155" s="487"/>
      <c r="EJV155" s="487"/>
      <c r="EJW155" s="487"/>
      <c r="EJX155" s="487"/>
      <c r="EJY155" s="487"/>
      <c r="EJZ155" s="487"/>
      <c r="EKA155" s="487"/>
      <c r="EKB155" s="487"/>
      <c r="EKC155" s="487"/>
      <c r="EKD155" s="487"/>
      <c r="EKE155" s="487"/>
      <c r="EKF155" s="487"/>
      <c r="EKG155" s="487"/>
      <c r="EKH155" s="487"/>
      <c r="EKI155" s="487"/>
      <c r="EKJ155" s="487"/>
      <c r="EKK155" s="487"/>
      <c r="EKL155" s="487"/>
      <c r="EKM155" s="487"/>
      <c r="EKN155" s="487"/>
      <c r="EKO155" s="487"/>
      <c r="EKP155" s="487"/>
      <c r="EKQ155" s="487"/>
      <c r="EKR155" s="487"/>
      <c r="EKS155" s="487"/>
      <c r="EKT155" s="487"/>
      <c r="EKU155" s="487"/>
      <c r="EKV155" s="487"/>
      <c r="EKW155" s="487"/>
      <c r="EKX155" s="487"/>
      <c r="EKY155" s="487"/>
      <c r="EKZ155" s="487"/>
      <c r="ELA155" s="487"/>
      <c r="ELB155" s="487"/>
      <c r="ELC155" s="487"/>
      <c r="ELD155" s="487"/>
      <c r="ELE155" s="487"/>
      <c r="ELF155" s="487"/>
      <c r="ELG155" s="487"/>
      <c r="ELH155" s="487"/>
      <c r="ELI155" s="487"/>
      <c r="ELJ155" s="487"/>
      <c r="ELK155" s="487"/>
      <c r="ELL155" s="487"/>
      <c r="ELM155" s="487"/>
      <c r="ELN155" s="487"/>
      <c r="ELO155" s="487"/>
      <c r="ELP155" s="487"/>
      <c r="ELQ155" s="487"/>
      <c r="ELR155" s="487"/>
      <c r="ELS155" s="487"/>
      <c r="ELT155" s="487"/>
      <c r="ELU155" s="487"/>
      <c r="ELV155" s="487"/>
      <c r="ELW155" s="487"/>
      <c r="ELX155" s="487"/>
      <c r="ELY155" s="487"/>
      <c r="ELZ155" s="487"/>
      <c r="EMA155" s="487"/>
      <c r="EMB155" s="487"/>
      <c r="EMC155" s="487"/>
      <c r="EMD155" s="487"/>
      <c r="EME155" s="487"/>
      <c r="EMF155" s="487"/>
      <c r="EMG155" s="487"/>
      <c r="EMH155" s="487"/>
      <c r="EMI155" s="487"/>
      <c r="EMJ155" s="487"/>
      <c r="EMK155" s="487"/>
      <c r="EML155" s="487"/>
      <c r="EMM155" s="487"/>
      <c r="EMN155" s="487"/>
      <c r="EMO155" s="487"/>
      <c r="EMP155" s="487"/>
      <c r="EMQ155" s="487"/>
      <c r="EMR155" s="487"/>
      <c r="EMS155" s="487"/>
      <c r="EMT155" s="487"/>
      <c r="EMU155" s="487"/>
      <c r="EMV155" s="487"/>
      <c r="EMW155" s="487"/>
      <c r="EMX155" s="487"/>
      <c r="EMY155" s="487"/>
      <c r="EMZ155" s="487"/>
      <c r="ENA155" s="487"/>
      <c r="ENB155" s="487"/>
      <c r="ENC155" s="487"/>
      <c r="END155" s="487"/>
      <c r="ENE155" s="487"/>
      <c r="ENF155" s="487"/>
      <c r="ENG155" s="487"/>
      <c r="ENH155" s="487"/>
      <c r="ENI155" s="487"/>
      <c r="ENJ155" s="487"/>
      <c r="ENK155" s="487"/>
      <c r="ENL155" s="487"/>
      <c r="ENM155" s="487"/>
      <c r="ENN155" s="487"/>
      <c r="ENO155" s="487"/>
      <c r="ENP155" s="487"/>
      <c r="ENQ155" s="487"/>
      <c r="ENR155" s="487"/>
      <c r="ENS155" s="487"/>
      <c r="ENT155" s="487"/>
      <c r="ENU155" s="487"/>
      <c r="ENV155" s="487"/>
      <c r="ENW155" s="487"/>
      <c r="ENX155" s="487"/>
      <c r="ENY155" s="487"/>
      <c r="ENZ155" s="487"/>
      <c r="EOA155" s="487"/>
      <c r="EOB155" s="487"/>
      <c r="EOC155" s="487"/>
      <c r="EOD155" s="487"/>
      <c r="EOE155" s="487"/>
      <c r="EOF155" s="487"/>
      <c r="EOG155" s="487"/>
      <c r="EOH155" s="487"/>
      <c r="EOI155" s="487"/>
      <c r="EOJ155" s="487"/>
      <c r="EOK155" s="487"/>
      <c r="EOL155" s="487"/>
      <c r="EOM155" s="487"/>
      <c r="EON155" s="487"/>
      <c r="EOO155" s="487"/>
      <c r="EOP155" s="487"/>
      <c r="EOQ155" s="487"/>
      <c r="EOR155" s="487"/>
      <c r="EOS155" s="487"/>
      <c r="EOT155" s="487"/>
      <c r="EOU155" s="487"/>
      <c r="EOV155" s="487"/>
      <c r="EOW155" s="487"/>
      <c r="EOX155" s="487"/>
      <c r="EOY155" s="487"/>
      <c r="EOZ155" s="487"/>
      <c r="EPA155" s="487"/>
      <c r="EPB155" s="487"/>
      <c r="EPC155" s="487"/>
      <c r="EPD155" s="487"/>
      <c r="EPE155" s="487"/>
      <c r="EPF155" s="487"/>
      <c r="EPG155" s="487"/>
      <c r="EPH155" s="487"/>
      <c r="EPI155" s="487"/>
      <c r="EPJ155" s="487"/>
      <c r="EPK155" s="487"/>
      <c r="EPL155" s="487"/>
      <c r="EPM155" s="487"/>
      <c r="EPN155" s="487"/>
      <c r="EPO155" s="487"/>
      <c r="EPP155" s="487"/>
      <c r="EPQ155" s="487"/>
      <c r="EPR155" s="487"/>
      <c r="EPS155" s="487"/>
      <c r="EPT155" s="487"/>
      <c r="EPU155" s="487"/>
      <c r="EPV155" s="487"/>
      <c r="EPW155" s="487"/>
      <c r="EPX155" s="487"/>
      <c r="EPY155" s="487"/>
      <c r="EPZ155" s="487"/>
      <c r="EQA155" s="487"/>
      <c r="EQB155" s="487"/>
      <c r="EQC155" s="487"/>
      <c r="EQD155" s="487"/>
      <c r="EQE155" s="487"/>
      <c r="EQF155" s="487"/>
      <c r="EQG155" s="487"/>
      <c r="EQH155" s="487"/>
      <c r="EQI155" s="487"/>
      <c r="EQJ155" s="487"/>
      <c r="EQK155" s="487"/>
      <c r="EQL155" s="487"/>
      <c r="EQM155" s="487"/>
      <c r="EQN155" s="487"/>
      <c r="EQO155" s="487"/>
      <c r="EQP155" s="487"/>
      <c r="EQQ155" s="487"/>
      <c r="EQR155" s="487"/>
      <c r="EQS155" s="487"/>
      <c r="EQT155" s="487"/>
      <c r="EQU155" s="487"/>
      <c r="EQV155" s="487"/>
      <c r="EQW155" s="487"/>
      <c r="EQX155" s="487"/>
      <c r="EQY155" s="487"/>
      <c r="EQZ155" s="487"/>
      <c r="ERA155" s="487"/>
      <c r="ERB155" s="487"/>
      <c r="ERC155" s="487"/>
      <c r="ERD155" s="487"/>
      <c r="ERE155" s="487"/>
      <c r="ERF155" s="487"/>
      <c r="ERG155" s="487"/>
      <c r="ERH155" s="487"/>
      <c r="ERI155" s="487"/>
      <c r="ERJ155" s="487"/>
      <c r="ERK155" s="487"/>
      <c r="ERL155" s="487"/>
      <c r="ERM155" s="487"/>
      <c r="ERN155" s="487"/>
      <c r="ERO155" s="487"/>
      <c r="ERP155" s="487"/>
      <c r="ERQ155" s="487"/>
      <c r="ERR155" s="487"/>
      <c r="ERS155" s="487"/>
      <c r="ERT155" s="487"/>
      <c r="ERU155" s="487"/>
      <c r="ERV155" s="487"/>
      <c r="ERW155" s="487"/>
      <c r="ERX155" s="487"/>
      <c r="ERY155" s="487"/>
      <c r="ERZ155" s="487"/>
      <c r="ESA155" s="487"/>
      <c r="ESB155" s="487"/>
      <c r="ESC155" s="487"/>
      <c r="ESD155" s="487"/>
      <c r="ESE155" s="487"/>
      <c r="ESF155" s="487"/>
      <c r="ESG155" s="487"/>
      <c r="ESH155" s="487"/>
      <c r="ESI155" s="487"/>
      <c r="ESJ155" s="487"/>
      <c r="ESK155" s="487"/>
      <c r="ESL155" s="487"/>
      <c r="ESM155" s="487"/>
      <c r="ESN155" s="487"/>
      <c r="ESO155" s="487"/>
      <c r="ESP155" s="487"/>
      <c r="ESQ155" s="487"/>
      <c r="ESR155" s="487"/>
      <c r="ESS155" s="487"/>
      <c r="EST155" s="487"/>
      <c r="ESU155" s="487"/>
      <c r="ESV155" s="487"/>
      <c r="ESW155" s="487"/>
      <c r="ESX155" s="487"/>
      <c r="ESY155" s="487"/>
      <c r="ESZ155" s="487"/>
      <c r="ETA155" s="487"/>
      <c r="ETB155" s="487"/>
      <c r="ETC155" s="487"/>
      <c r="ETD155" s="487"/>
      <c r="ETE155" s="487"/>
      <c r="ETF155" s="487"/>
      <c r="ETG155" s="487"/>
      <c r="ETH155" s="487"/>
      <c r="ETI155" s="487"/>
      <c r="ETJ155" s="487"/>
      <c r="ETK155" s="487"/>
      <c r="ETL155" s="487"/>
      <c r="ETM155" s="487"/>
      <c r="ETN155" s="487"/>
      <c r="ETO155" s="487"/>
      <c r="ETP155" s="487"/>
      <c r="ETQ155" s="487"/>
      <c r="ETR155" s="487"/>
      <c r="ETS155" s="487"/>
      <c r="ETT155" s="487"/>
      <c r="ETU155" s="487"/>
      <c r="ETV155" s="487"/>
      <c r="ETW155" s="487"/>
      <c r="ETX155" s="487"/>
      <c r="ETY155" s="487"/>
      <c r="ETZ155" s="487"/>
      <c r="EUA155" s="487"/>
      <c r="EUB155" s="487"/>
      <c r="EUC155" s="487"/>
      <c r="EUD155" s="487"/>
      <c r="EUE155" s="487"/>
      <c r="EUF155" s="487"/>
      <c r="EUG155" s="487"/>
      <c r="EUH155" s="487"/>
      <c r="EUI155" s="487"/>
      <c r="EUJ155" s="487"/>
      <c r="EUK155" s="487"/>
      <c r="EUL155" s="487"/>
      <c r="EUM155" s="487"/>
      <c r="EUN155" s="487"/>
      <c r="EUO155" s="487"/>
      <c r="EUP155" s="487"/>
      <c r="EUQ155" s="487"/>
      <c r="EUR155" s="487"/>
      <c r="EUS155" s="487"/>
      <c r="EUT155" s="487"/>
      <c r="EUU155" s="487"/>
      <c r="EUV155" s="487"/>
      <c r="EUW155" s="487"/>
      <c r="EUX155" s="487"/>
      <c r="EUY155" s="487"/>
      <c r="EUZ155" s="487"/>
      <c r="EVA155" s="487"/>
      <c r="EVB155" s="487"/>
      <c r="EVC155" s="487"/>
      <c r="EVD155" s="487"/>
      <c r="EVE155" s="487"/>
      <c r="EVF155" s="487"/>
      <c r="EVG155" s="487"/>
      <c r="EVH155" s="487"/>
      <c r="EVI155" s="487"/>
      <c r="EVJ155" s="487"/>
      <c r="EVK155" s="487"/>
      <c r="EVL155" s="487"/>
      <c r="EVM155" s="487"/>
      <c r="EVN155" s="487"/>
      <c r="EVO155" s="487"/>
      <c r="EVP155" s="487"/>
      <c r="EVQ155" s="487"/>
      <c r="EVR155" s="487"/>
      <c r="EVS155" s="487"/>
      <c r="EVT155" s="487"/>
      <c r="EVU155" s="487"/>
      <c r="EVV155" s="487"/>
      <c r="EVW155" s="487"/>
      <c r="EVX155" s="487"/>
      <c r="EVY155" s="487"/>
      <c r="EVZ155" s="487"/>
      <c r="EWA155" s="487"/>
      <c r="EWB155" s="487"/>
      <c r="EWC155" s="487"/>
      <c r="EWD155" s="487"/>
      <c r="EWE155" s="487"/>
      <c r="EWF155" s="487"/>
      <c r="EWG155" s="487"/>
      <c r="EWH155" s="487"/>
      <c r="EWI155" s="487"/>
      <c r="EWJ155" s="487"/>
      <c r="EWK155" s="487"/>
      <c r="EWL155" s="487"/>
      <c r="EWM155" s="487"/>
      <c r="EWN155" s="487"/>
      <c r="EWO155" s="487"/>
      <c r="EWP155" s="487"/>
      <c r="EWQ155" s="487"/>
      <c r="EWR155" s="487"/>
      <c r="EWS155" s="487"/>
      <c r="EWT155" s="487"/>
      <c r="EWU155" s="487"/>
      <c r="EWV155" s="487"/>
      <c r="EWW155" s="487"/>
      <c r="EWX155" s="487"/>
      <c r="EWY155" s="487"/>
      <c r="EWZ155" s="487"/>
      <c r="EXA155" s="487"/>
      <c r="EXB155" s="487"/>
      <c r="EXC155" s="487"/>
      <c r="EXD155" s="487"/>
      <c r="EXE155" s="487"/>
      <c r="EXF155" s="487"/>
      <c r="EXG155" s="487"/>
      <c r="EXH155" s="487"/>
      <c r="EXI155" s="487"/>
      <c r="EXJ155" s="487"/>
      <c r="EXK155" s="487"/>
      <c r="EXL155" s="487"/>
      <c r="EXM155" s="487"/>
      <c r="EXN155" s="487"/>
      <c r="EXO155" s="487"/>
      <c r="EXP155" s="487"/>
      <c r="EXQ155" s="487"/>
      <c r="EXR155" s="487"/>
      <c r="EXS155" s="487"/>
      <c r="EXT155" s="487"/>
      <c r="EXU155" s="487"/>
      <c r="EXV155" s="487"/>
      <c r="EXW155" s="487"/>
      <c r="EXX155" s="487"/>
      <c r="EXY155" s="487"/>
      <c r="EXZ155" s="487"/>
      <c r="EYA155" s="487"/>
      <c r="EYB155" s="487"/>
      <c r="EYC155" s="487"/>
      <c r="EYD155" s="487"/>
      <c r="EYE155" s="487"/>
      <c r="EYF155" s="487"/>
      <c r="EYG155" s="487"/>
      <c r="EYH155" s="487"/>
      <c r="EYI155" s="487"/>
      <c r="EYJ155" s="487"/>
      <c r="EYK155" s="487"/>
      <c r="EYL155" s="487"/>
      <c r="EYM155" s="487"/>
      <c r="EYN155" s="487"/>
      <c r="EYO155" s="487"/>
      <c r="EYP155" s="487"/>
      <c r="EYQ155" s="487"/>
      <c r="EYR155" s="487"/>
      <c r="EYS155" s="487"/>
      <c r="EYT155" s="487"/>
      <c r="EYU155" s="487"/>
      <c r="EYV155" s="487"/>
      <c r="EYW155" s="487"/>
      <c r="EYX155" s="487"/>
      <c r="EYY155" s="487"/>
      <c r="EYZ155" s="487"/>
      <c r="EZA155" s="487"/>
      <c r="EZB155" s="487"/>
      <c r="EZC155" s="487"/>
      <c r="EZD155" s="487"/>
      <c r="EZE155" s="487"/>
      <c r="EZF155" s="487"/>
      <c r="EZG155" s="487"/>
      <c r="EZH155" s="487"/>
      <c r="EZI155" s="487"/>
      <c r="EZJ155" s="487"/>
      <c r="EZK155" s="487"/>
      <c r="EZL155" s="487"/>
      <c r="EZM155" s="487"/>
      <c r="EZN155" s="487"/>
      <c r="EZO155" s="487"/>
      <c r="EZP155" s="487"/>
      <c r="EZQ155" s="487"/>
      <c r="EZR155" s="487"/>
      <c r="EZS155" s="487"/>
      <c r="EZT155" s="487"/>
      <c r="EZU155" s="487"/>
      <c r="EZV155" s="487"/>
      <c r="EZW155" s="487"/>
      <c r="EZX155" s="487"/>
      <c r="EZY155" s="487"/>
      <c r="EZZ155" s="487"/>
      <c r="FAA155" s="487"/>
      <c r="FAB155" s="487"/>
      <c r="FAC155" s="487"/>
      <c r="FAD155" s="487"/>
      <c r="FAE155" s="487"/>
      <c r="FAF155" s="487"/>
      <c r="FAG155" s="487"/>
      <c r="FAH155" s="487"/>
      <c r="FAI155" s="487"/>
      <c r="FAJ155" s="487"/>
      <c r="FAK155" s="487"/>
      <c r="FAL155" s="487"/>
      <c r="FAM155" s="487"/>
      <c r="FAN155" s="487"/>
      <c r="FAO155" s="487"/>
      <c r="FAP155" s="487"/>
      <c r="FAQ155" s="487"/>
      <c r="FAR155" s="487"/>
      <c r="FAS155" s="487"/>
      <c r="FAT155" s="487"/>
      <c r="FAU155" s="487"/>
      <c r="FAV155" s="487"/>
      <c r="FAW155" s="487"/>
      <c r="FAX155" s="487"/>
      <c r="FAY155" s="487"/>
      <c r="FAZ155" s="487"/>
      <c r="FBA155" s="487"/>
      <c r="FBB155" s="487"/>
      <c r="FBC155" s="487"/>
      <c r="FBD155" s="487"/>
      <c r="FBE155" s="487"/>
      <c r="FBF155" s="487"/>
      <c r="FBG155" s="487"/>
      <c r="FBH155" s="487"/>
      <c r="FBI155" s="487"/>
      <c r="FBJ155" s="487"/>
      <c r="FBK155" s="487"/>
      <c r="FBL155" s="487"/>
      <c r="FBM155" s="487"/>
      <c r="FBN155" s="487"/>
      <c r="FBO155" s="487"/>
      <c r="FBP155" s="487"/>
      <c r="FBQ155" s="487"/>
      <c r="FBR155" s="487"/>
      <c r="FBS155" s="487"/>
      <c r="FBT155" s="487"/>
      <c r="FBU155" s="487"/>
      <c r="FBV155" s="487"/>
      <c r="FBW155" s="487"/>
      <c r="FBX155" s="487"/>
      <c r="FBY155" s="487"/>
      <c r="FBZ155" s="487"/>
      <c r="FCA155" s="487"/>
      <c r="FCB155" s="487"/>
      <c r="FCC155" s="487"/>
      <c r="FCD155" s="487"/>
      <c r="FCE155" s="487"/>
      <c r="FCF155" s="487"/>
      <c r="FCG155" s="487"/>
      <c r="FCH155" s="487"/>
      <c r="FCI155" s="487"/>
      <c r="FCJ155" s="487"/>
      <c r="FCK155" s="487"/>
      <c r="FCL155" s="487"/>
      <c r="FCM155" s="487"/>
      <c r="FCN155" s="487"/>
      <c r="FCO155" s="487"/>
      <c r="FCP155" s="487"/>
      <c r="FCQ155" s="487"/>
      <c r="FCR155" s="487"/>
      <c r="FCS155" s="487"/>
      <c r="FCT155" s="487"/>
      <c r="FCU155" s="487"/>
      <c r="FCV155" s="487"/>
      <c r="FCW155" s="487"/>
      <c r="FCX155" s="487"/>
      <c r="FCY155" s="487"/>
      <c r="FCZ155" s="487"/>
      <c r="FDA155" s="487"/>
      <c r="FDB155" s="487"/>
      <c r="FDC155" s="487"/>
      <c r="FDD155" s="487"/>
      <c r="FDE155" s="487"/>
      <c r="FDF155" s="487"/>
      <c r="FDG155" s="487"/>
      <c r="FDH155" s="487"/>
      <c r="FDI155" s="487"/>
      <c r="FDJ155" s="487"/>
      <c r="FDK155" s="487"/>
      <c r="FDL155" s="487"/>
      <c r="FDM155" s="487"/>
      <c r="FDN155" s="487"/>
      <c r="FDO155" s="487"/>
      <c r="FDP155" s="487"/>
      <c r="FDQ155" s="487"/>
      <c r="FDR155" s="487"/>
      <c r="FDS155" s="487"/>
      <c r="FDT155" s="487"/>
      <c r="FDU155" s="487"/>
      <c r="FDV155" s="487"/>
      <c r="FDW155" s="487"/>
      <c r="FDX155" s="487"/>
      <c r="FDY155" s="487"/>
      <c r="FDZ155" s="487"/>
      <c r="FEA155" s="487"/>
      <c r="FEB155" s="487"/>
      <c r="FEC155" s="487"/>
      <c r="FED155" s="487"/>
      <c r="FEE155" s="487"/>
      <c r="FEF155" s="487"/>
      <c r="FEG155" s="487"/>
      <c r="FEH155" s="487"/>
      <c r="FEI155" s="487"/>
      <c r="FEJ155" s="487"/>
      <c r="FEK155" s="487"/>
      <c r="FEL155" s="487"/>
      <c r="FEM155" s="487"/>
      <c r="FEN155" s="487"/>
      <c r="FEO155" s="487"/>
      <c r="FEP155" s="487"/>
      <c r="FEQ155" s="487"/>
      <c r="FER155" s="487"/>
      <c r="FES155" s="487"/>
      <c r="FET155" s="487"/>
      <c r="FEU155" s="487"/>
      <c r="FEV155" s="487"/>
      <c r="FEW155" s="487"/>
      <c r="FEX155" s="487"/>
      <c r="FEY155" s="487"/>
      <c r="FEZ155" s="487"/>
      <c r="FFA155" s="487"/>
      <c r="FFB155" s="487"/>
      <c r="FFC155" s="487"/>
      <c r="FFD155" s="487"/>
      <c r="FFE155" s="487"/>
      <c r="FFF155" s="487"/>
      <c r="FFG155" s="487"/>
      <c r="FFH155" s="487"/>
      <c r="FFI155" s="487"/>
      <c r="FFJ155" s="487"/>
      <c r="FFK155" s="487"/>
      <c r="FFL155" s="487"/>
      <c r="FFM155" s="487"/>
      <c r="FFN155" s="487"/>
      <c r="FFO155" s="487"/>
      <c r="FFP155" s="487"/>
      <c r="FFQ155" s="487"/>
      <c r="FFR155" s="487"/>
      <c r="FFS155" s="487"/>
      <c r="FFT155" s="487"/>
      <c r="FFU155" s="487"/>
      <c r="FFV155" s="487"/>
      <c r="FFW155" s="487"/>
      <c r="FFX155" s="487"/>
      <c r="FFY155" s="487"/>
      <c r="FFZ155" s="487"/>
      <c r="FGA155" s="487"/>
      <c r="FGB155" s="487"/>
      <c r="FGC155" s="487"/>
      <c r="FGD155" s="487"/>
      <c r="FGE155" s="487"/>
      <c r="FGF155" s="487"/>
      <c r="FGG155" s="487"/>
      <c r="FGH155" s="487"/>
      <c r="FGI155" s="487"/>
      <c r="FGJ155" s="487"/>
      <c r="FGK155" s="487"/>
      <c r="FGL155" s="487"/>
      <c r="FGM155" s="487"/>
      <c r="FGN155" s="487"/>
      <c r="FGO155" s="487"/>
      <c r="FGP155" s="487"/>
      <c r="FGQ155" s="487"/>
      <c r="FGR155" s="487"/>
      <c r="FGS155" s="487"/>
      <c r="FGT155" s="487"/>
      <c r="FGU155" s="487"/>
      <c r="FGV155" s="487"/>
      <c r="FGW155" s="487"/>
      <c r="FGX155" s="487"/>
      <c r="FGY155" s="487"/>
      <c r="FGZ155" s="487"/>
      <c r="FHA155" s="487"/>
      <c r="FHB155" s="487"/>
      <c r="FHC155" s="487"/>
      <c r="FHD155" s="487"/>
      <c r="FHE155" s="487"/>
      <c r="FHF155" s="487"/>
      <c r="FHG155" s="487"/>
      <c r="FHH155" s="487"/>
      <c r="FHI155" s="487"/>
      <c r="FHJ155" s="487"/>
      <c r="FHK155" s="487"/>
      <c r="FHL155" s="487"/>
      <c r="FHM155" s="487"/>
      <c r="FHN155" s="487"/>
      <c r="FHO155" s="487"/>
      <c r="FHP155" s="487"/>
      <c r="FHQ155" s="487"/>
      <c r="FHR155" s="487"/>
      <c r="FHS155" s="487"/>
      <c r="FHT155" s="487"/>
      <c r="FHU155" s="487"/>
      <c r="FHV155" s="487"/>
      <c r="FHW155" s="487"/>
      <c r="FHX155" s="487"/>
      <c r="FHY155" s="487"/>
      <c r="FHZ155" s="487"/>
      <c r="FIA155" s="487"/>
      <c r="FIB155" s="487"/>
      <c r="FIC155" s="487"/>
      <c r="FID155" s="487"/>
      <c r="FIE155" s="487"/>
      <c r="FIF155" s="487"/>
      <c r="FIG155" s="487"/>
      <c r="FIH155" s="487"/>
      <c r="FII155" s="487"/>
      <c r="FIJ155" s="487"/>
      <c r="FIK155" s="487"/>
      <c r="FIL155" s="487"/>
      <c r="FIM155" s="487"/>
      <c r="FIN155" s="487"/>
      <c r="FIO155" s="487"/>
      <c r="FIP155" s="487"/>
      <c r="FIQ155" s="487"/>
      <c r="FIR155" s="487"/>
      <c r="FIS155" s="487"/>
      <c r="FIT155" s="487"/>
      <c r="FIU155" s="487"/>
      <c r="FIV155" s="487"/>
      <c r="FIW155" s="487"/>
      <c r="FIX155" s="487"/>
      <c r="FIY155" s="487"/>
      <c r="FIZ155" s="487"/>
      <c r="FJA155" s="487"/>
      <c r="FJB155" s="487"/>
      <c r="FJC155" s="487"/>
      <c r="FJD155" s="487"/>
      <c r="FJE155" s="487"/>
      <c r="FJF155" s="487"/>
      <c r="FJG155" s="487"/>
      <c r="FJH155" s="487"/>
      <c r="FJI155" s="487"/>
      <c r="FJJ155" s="487"/>
      <c r="FJK155" s="487"/>
      <c r="FJL155" s="487"/>
      <c r="FJM155" s="487"/>
      <c r="FJN155" s="487"/>
      <c r="FJO155" s="487"/>
      <c r="FJP155" s="487"/>
      <c r="FJQ155" s="487"/>
      <c r="FJR155" s="487"/>
      <c r="FJS155" s="487"/>
      <c r="FJT155" s="487"/>
      <c r="FJU155" s="487"/>
      <c r="FJV155" s="487"/>
      <c r="FJW155" s="487"/>
      <c r="FJX155" s="487"/>
      <c r="FJY155" s="487"/>
      <c r="FJZ155" s="487"/>
      <c r="FKA155" s="487"/>
      <c r="FKB155" s="487"/>
      <c r="FKC155" s="487"/>
      <c r="FKD155" s="487"/>
      <c r="FKE155" s="487"/>
      <c r="FKF155" s="487"/>
      <c r="FKG155" s="487"/>
      <c r="FKH155" s="487"/>
      <c r="FKI155" s="487"/>
      <c r="FKJ155" s="487"/>
      <c r="FKK155" s="487"/>
      <c r="FKL155" s="487"/>
      <c r="FKM155" s="487"/>
      <c r="FKN155" s="487"/>
      <c r="FKO155" s="487"/>
      <c r="FKP155" s="487"/>
      <c r="FKQ155" s="487"/>
      <c r="FKR155" s="487"/>
      <c r="FKS155" s="487"/>
      <c r="FKT155" s="487"/>
      <c r="FKU155" s="487"/>
      <c r="FKV155" s="487"/>
      <c r="FKW155" s="487"/>
      <c r="FKX155" s="487"/>
      <c r="FKY155" s="487"/>
      <c r="FKZ155" s="487"/>
      <c r="FLA155" s="487"/>
      <c r="FLB155" s="487"/>
      <c r="FLC155" s="487"/>
      <c r="FLD155" s="487"/>
      <c r="FLE155" s="487"/>
      <c r="FLF155" s="487"/>
      <c r="FLG155" s="487"/>
      <c r="FLH155" s="487"/>
      <c r="FLI155" s="487"/>
      <c r="FLJ155" s="487"/>
      <c r="FLK155" s="487"/>
      <c r="FLL155" s="487"/>
      <c r="FLM155" s="487"/>
      <c r="FLN155" s="487"/>
      <c r="FLO155" s="487"/>
      <c r="FLP155" s="487"/>
      <c r="FLQ155" s="487"/>
      <c r="FLR155" s="487"/>
      <c r="FLS155" s="487"/>
      <c r="FLT155" s="487"/>
      <c r="FLU155" s="487"/>
      <c r="FLV155" s="487"/>
      <c r="FLW155" s="487"/>
      <c r="FLX155" s="487"/>
      <c r="FLY155" s="487"/>
      <c r="FLZ155" s="487"/>
      <c r="FMA155" s="487"/>
      <c r="FMB155" s="487"/>
      <c r="FMC155" s="487"/>
      <c r="FMD155" s="487"/>
      <c r="FME155" s="487"/>
      <c r="FMF155" s="487"/>
      <c r="FMG155" s="487"/>
      <c r="FMH155" s="487"/>
      <c r="FMI155" s="487"/>
      <c r="FMJ155" s="487"/>
      <c r="FMK155" s="487"/>
      <c r="FML155" s="487"/>
      <c r="FMM155" s="487"/>
      <c r="FMN155" s="487"/>
      <c r="FMO155" s="487"/>
      <c r="FMP155" s="487"/>
      <c r="FMQ155" s="487"/>
      <c r="FMR155" s="487"/>
      <c r="FMS155" s="487"/>
      <c r="FMT155" s="487"/>
      <c r="FMU155" s="487"/>
      <c r="FMV155" s="487"/>
      <c r="FMW155" s="487"/>
      <c r="FMX155" s="487"/>
      <c r="FMY155" s="487"/>
      <c r="FMZ155" s="487"/>
      <c r="FNA155" s="487"/>
      <c r="FNB155" s="487"/>
      <c r="FNC155" s="487"/>
      <c r="FND155" s="487"/>
      <c r="FNE155" s="487"/>
      <c r="FNF155" s="487"/>
      <c r="FNG155" s="487"/>
      <c r="FNH155" s="487"/>
      <c r="FNI155" s="487"/>
      <c r="FNJ155" s="487"/>
      <c r="FNK155" s="487"/>
      <c r="FNL155" s="487"/>
      <c r="FNM155" s="487"/>
      <c r="FNN155" s="487"/>
      <c r="FNO155" s="487"/>
      <c r="FNP155" s="487"/>
      <c r="FNQ155" s="487"/>
      <c r="FNR155" s="487"/>
      <c r="FNS155" s="487"/>
      <c r="FNT155" s="487"/>
      <c r="FNU155" s="487"/>
      <c r="FNV155" s="487"/>
      <c r="FNW155" s="487"/>
      <c r="FNX155" s="487"/>
      <c r="FNY155" s="487"/>
      <c r="FNZ155" s="487"/>
      <c r="FOA155" s="487"/>
      <c r="FOB155" s="487"/>
      <c r="FOC155" s="487"/>
      <c r="FOD155" s="487"/>
      <c r="FOE155" s="487"/>
      <c r="FOF155" s="487"/>
      <c r="FOG155" s="487"/>
      <c r="FOH155" s="487"/>
      <c r="FOI155" s="487"/>
      <c r="FOJ155" s="487"/>
      <c r="FOK155" s="487"/>
      <c r="FOL155" s="487"/>
      <c r="FOM155" s="487"/>
      <c r="FON155" s="487"/>
      <c r="FOO155" s="487"/>
      <c r="FOP155" s="487"/>
      <c r="FOQ155" s="487"/>
      <c r="FOR155" s="487"/>
      <c r="FOS155" s="487"/>
      <c r="FOT155" s="487"/>
      <c r="FOU155" s="487"/>
      <c r="FOV155" s="487"/>
      <c r="FOW155" s="487"/>
      <c r="FOX155" s="487"/>
      <c r="FOY155" s="487"/>
      <c r="FOZ155" s="487"/>
      <c r="FPA155" s="487"/>
      <c r="FPB155" s="487"/>
      <c r="FPC155" s="487"/>
      <c r="FPD155" s="487"/>
      <c r="FPE155" s="487"/>
      <c r="FPF155" s="487"/>
      <c r="FPG155" s="487"/>
      <c r="FPH155" s="487"/>
      <c r="FPI155" s="487"/>
      <c r="FPJ155" s="487"/>
      <c r="FPK155" s="487"/>
      <c r="FPL155" s="487"/>
      <c r="FPM155" s="487"/>
      <c r="FPN155" s="487"/>
      <c r="FPO155" s="487"/>
      <c r="FPP155" s="487"/>
      <c r="FPQ155" s="487"/>
      <c r="FPR155" s="487"/>
      <c r="FPS155" s="487"/>
      <c r="FPT155" s="487"/>
      <c r="FPU155" s="487"/>
      <c r="FPV155" s="487"/>
      <c r="FPW155" s="487"/>
      <c r="FPX155" s="487"/>
      <c r="FPY155" s="487"/>
      <c r="FPZ155" s="487"/>
      <c r="FQA155" s="487"/>
      <c r="FQB155" s="487"/>
      <c r="FQC155" s="487"/>
      <c r="FQD155" s="487"/>
      <c r="FQE155" s="487"/>
      <c r="FQF155" s="487"/>
      <c r="FQG155" s="487"/>
      <c r="FQH155" s="487"/>
      <c r="FQI155" s="487"/>
      <c r="FQJ155" s="487"/>
      <c r="FQK155" s="487"/>
      <c r="FQL155" s="487"/>
      <c r="FQM155" s="487"/>
      <c r="FQN155" s="487"/>
      <c r="FQO155" s="487"/>
      <c r="FQP155" s="487"/>
      <c r="FQQ155" s="487"/>
      <c r="FQR155" s="487"/>
      <c r="FQS155" s="487"/>
      <c r="FQT155" s="487"/>
      <c r="FQU155" s="487"/>
      <c r="FQV155" s="487"/>
      <c r="FQW155" s="487"/>
      <c r="FQX155" s="487"/>
      <c r="FQY155" s="487"/>
      <c r="FQZ155" s="487"/>
      <c r="FRA155" s="487"/>
      <c r="FRB155" s="487"/>
      <c r="FRC155" s="487"/>
      <c r="FRD155" s="487"/>
      <c r="FRE155" s="487"/>
      <c r="FRF155" s="487"/>
      <c r="FRG155" s="487"/>
      <c r="FRH155" s="487"/>
      <c r="FRI155" s="487"/>
      <c r="FRJ155" s="487"/>
      <c r="FRK155" s="487"/>
      <c r="FRL155" s="487"/>
      <c r="FRM155" s="487"/>
      <c r="FRN155" s="487"/>
      <c r="FRO155" s="487"/>
      <c r="FRP155" s="487"/>
      <c r="FRQ155" s="487"/>
      <c r="FRR155" s="487"/>
      <c r="FRS155" s="487"/>
      <c r="FRT155" s="487"/>
      <c r="FRU155" s="487"/>
      <c r="FRV155" s="487"/>
      <c r="FRW155" s="487"/>
      <c r="FRX155" s="487"/>
      <c r="FRY155" s="487"/>
      <c r="FRZ155" s="487"/>
      <c r="FSA155" s="487"/>
      <c r="FSB155" s="487"/>
      <c r="FSC155" s="487"/>
      <c r="FSD155" s="487"/>
      <c r="FSE155" s="487"/>
      <c r="FSF155" s="487"/>
      <c r="FSG155" s="487"/>
      <c r="FSH155" s="487"/>
      <c r="FSI155" s="487"/>
      <c r="FSJ155" s="487"/>
      <c r="FSK155" s="487"/>
      <c r="FSL155" s="487"/>
      <c r="FSM155" s="487"/>
      <c r="FSN155" s="487"/>
      <c r="FSO155" s="487"/>
      <c r="FSP155" s="487"/>
      <c r="FSQ155" s="487"/>
      <c r="FSR155" s="487"/>
      <c r="FSS155" s="487"/>
      <c r="FST155" s="487"/>
      <c r="FSU155" s="487"/>
      <c r="FSV155" s="487"/>
      <c r="FSW155" s="487"/>
      <c r="FSX155" s="487"/>
      <c r="FSY155" s="487"/>
      <c r="FSZ155" s="487"/>
      <c r="FTA155" s="487"/>
      <c r="FTB155" s="487"/>
      <c r="FTC155" s="487"/>
      <c r="FTD155" s="487"/>
      <c r="FTE155" s="487"/>
      <c r="FTF155" s="487"/>
      <c r="FTG155" s="487"/>
      <c r="FTH155" s="487"/>
      <c r="FTI155" s="487"/>
      <c r="FTJ155" s="487"/>
      <c r="FTK155" s="487"/>
      <c r="FTL155" s="487"/>
      <c r="FTM155" s="487"/>
      <c r="FTN155" s="487"/>
      <c r="FTO155" s="487"/>
      <c r="FTP155" s="487"/>
      <c r="FTQ155" s="487"/>
      <c r="FTR155" s="487"/>
      <c r="FTS155" s="487"/>
      <c r="FTT155" s="487"/>
      <c r="FTU155" s="487"/>
      <c r="FTV155" s="487"/>
      <c r="FTW155" s="487"/>
      <c r="FTX155" s="487"/>
      <c r="FTY155" s="487"/>
      <c r="FTZ155" s="487"/>
      <c r="FUA155" s="487"/>
      <c r="FUB155" s="487"/>
      <c r="FUC155" s="487"/>
      <c r="FUD155" s="487"/>
      <c r="FUE155" s="487"/>
      <c r="FUF155" s="487"/>
      <c r="FUG155" s="487"/>
      <c r="FUH155" s="487"/>
      <c r="FUI155" s="487"/>
      <c r="FUJ155" s="487"/>
      <c r="FUK155" s="487"/>
      <c r="FUL155" s="487"/>
      <c r="FUM155" s="487"/>
      <c r="FUN155" s="487"/>
      <c r="FUO155" s="487"/>
      <c r="FUP155" s="487"/>
      <c r="FUQ155" s="487"/>
      <c r="FUR155" s="487"/>
      <c r="FUS155" s="487"/>
      <c r="FUT155" s="487"/>
      <c r="FUU155" s="487"/>
      <c r="FUV155" s="487"/>
      <c r="FUW155" s="487"/>
      <c r="FUX155" s="487"/>
      <c r="FUY155" s="487"/>
      <c r="FUZ155" s="487"/>
      <c r="FVA155" s="487"/>
      <c r="FVB155" s="487"/>
      <c r="FVC155" s="487"/>
      <c r="FVD155" s="487"/>
      <c r="FVE155" s="487"/>
      <c r="FVF155" s="487"/>
      <c r="FVG155" s="487"/>
      <c r="FVH155" s="487"/>
      <c r="FVI155" s="487"/>
      <c r="FVJ155" s="487"/>
      <c r="FVK155" s="487"/>
      <c r="FVL155" s="487"/>
      <c r="FVM155" s="487"/>
      <c r="FVN155" s="487"/>
      <c r="FVO155" s="487"/>
      <c r="FVP155" s="487"/>
      <c r="FVQ155" s="487"/>
      <c r="FVR155" s="487"/>
      <c r="FVS155" s="487"/>
      <c r="FVT155" s="487"/>
      <c r="FVU155" s="487"/>
      <c r="FVV155" s="487"/>
      <c r="FVW155" s="487"/>
      <c r="FVX155" s="487"/>
      <c r="FVY155" s="487"/>
      <c r="FVZ155" s="487"/>
      <c r="FWA155" s="487"/>
      <c r="FWB155" s="487"/>
      <c r="FWC155" s="487"/>
      <c r="FWD155" s="487"/>
      <c r="FWE155" s="487"/>
      <c r="FWF155" s="487"/>
      <c r="FWG155" s="487"/>
      <c r="FWH155" s="487"/>
      <c r="FWI155" s="487"/>
      <c r="FWJ155" s="487"/>
      <c r="FWK155" s="487"/>
      <c r="FWL155" s="487"/>
      <c r="FWM155" s="487"/>
      <c r="FWN155" s="487"/>
      <c r="FWO155" s="487"/>
      <c r="FWP155" s="487"/>
      <c r="FWQ155" s="487"/>
      <c r="FWR155" s="487"/>
      <c r="FWS155" s="487"/>
      <c r="FWT155" s="487"/>
      <c r="FWU155" s="487"/>
      <c r="FWV155" s="487"/>
      <c r="FWW155" s="487"/>
      <c r="FWX155" s="487"/>
      <c r="FWY155" s="487"/>
      <c r="FWZ155" s="487"/>
      <c r="FXA155" s="487"/>
      <c r="FXB155" s="487"/>
      <c r="FXC155" s="487"/>
      <c r="FXD155" s="487"/>
      <c r="FXE155" s="487"/>
      <c r="FXF155" s="487"/>
      <c r="FXG155" s="487"/>
      <c r="FXH155" s="487"/>
      <c r="FXI155" s="487"/>
      <c r="FXJ155" s="487"/>
      <c r="FXK155" s="487"/>
      <c r="FXL155" s="487"/>
      <c r="FXM155" s="487"/>
      <c r="FXN155" s="487"/>
      <c r="FXO155" s="487"/>
      <c r="FXP155" s="487"/>
      <c r="FXQ155" s="487"/>
      <c r="FXR155" s="487"/>
      <c r="FXS155" s="487"/>
      <c r="FXT155" s="487"/>
      <c r="FXU155" s="487"/>
      <c r="FXV155" s="487"/>
      <c r="FXW155" s="487"/>
      <c r="FXX155" s="487"/>
      <c r="FXY155" s="487"/>
      <c r="FXZ155" s="487"/>
      <c r="FYA155" s="487"/>
      <c r="FYB155" s="487"/>
      <c r="FYC155" s="487"/>
      <c r="FYD155" s="487"/>
      <c r="FYE155" s="487"/>
      <c r="FYF155" s="487"/>
      <c r="FYG155" s="487"/>
      <c r="FYH155" s="487"/>
      <c r="FYI155" s="487"/>
      <c r="FYJ155" s="487"/>
      <c r="FYK155" s="487"/>
      <c r="FYL155" s="487"/>
      <c r="FYM155" s="487"/>
      <c r="FYN155" s="487"/>
      <c r="FYO155" s="487"/>
      <c r="FYP155" s="487"/>
      <c r="FYQ155" s="487"/>
      <c r="FYR155" s="487"/>
      <c r="FYS155" s="487"/>
      <c r="FYT155" s="487"/>
      <c r="FYU155" s="487"/>
      <c r="FYV155" s="487"/>
      <c r="FYW155" s="487"/>
      <c r="FYX155" s="487"/>
      <c r="FYY155" s="487"/>
      <c r="FYZ155" s="487"/>
      <c r="FZA155" s="487"/>
      <c r="FZB155" s="487"/>
      <c r="FZC155" s="487"/>
      <c r="FZD155" s="487"/>
      <c r="FZE155" s="487"/>
      <c r="FZF155" s="487"/>
      <c r="FZG155" s="487"/>
      <c r="FZH155" s="487"/>
      <c r="FZI155" s="487"/>
      <c r="FZJ155" s="487"/>
      <c r="FZK155" s="487"/>
      <c r="FZL155" s="487"/>
      <c r="FZM155" s="487"/>
      <c r="FZN155" s="487"/>
      <c r="FZO155" s="487"/>
      <c r="FZP155" s="487"/>
      <c r="FZQ155" s="487"/>
      <c r="FZR155" s="487"/>
      <c r="FZS155" s="487"/>
      <c r="FZT155" s="487"/>
      <c r="FZU155" s="487"/>
      <c r="FZV155" s="487"/>
      <c r="FZW155" s="487"/>
      <c r="FZX155" s="487"/>
      <c r="FZY155" s="487"/>
      <c r="FZZ155" s="487"/>
      <c r="GAA155" s="487"/>
      <c r="GAB155" s="487"/>
      <c r="GAC155" s="487"/>
      <c r="GAD155" s="487"/>
      <c r="GAE155" s="487"/>
      <c r="GAF155" s="487"/>
      <c r="GAG155" s="487"/>
      <c r="GAH155" s="487"/>
      <c r="GAI155" s="487"/>
      <c r="GAJ155" s="487"/>
      <c r="GAK155" s="487"/>
      <c r="GAL155" s="487"/>
      <c r="GAM155" s="487"/>
      <c r="GAN155" s="487"/>
      <c r="GAO155" s="487"/>
      <c r="GAP155" s="487"/>
      <c r="GAQ155" s="487"/>
      <c r="GAR155" s="487"/>
      <c r="GAS155" s="487"/>
      <c r="GAT155" s="487"/>
      <c r="GAU155" s="487"/>
      <c r="GAV155" s="487"/>
      <c r="GAW155" s="487"/>
      <c r="GAX155" s="487"/>
      <c r="GAY155" s="487"/>
      <c r="GAZ155" s="487"/>
      <c r="GBA155" s="487"/>
      <c r="GBB155" s="487"/>
      <c r="GBC155" s="487"/>
      <c r="GBD155" s="487"/>
      <c r="GBE155" s="487"/>
      <c r="GBF155" s="487"/>
      <c r="GBG155" s="487"/>
      <c r="GBH155" s="487"/>
      <c r="GBI155" s="487"/>
      <c r="GBJ155" s="487"/>
      <c r="GBK155" s="487"/>
      <c r="GBL155" s="487"/>
      <c r="GBM155" s="487"/>
      <c r="GBN155" s="487"/>
      <c r="GBO155" s="487"/>
      <c r="GBP155" s="487"/>
      <c r="GBQ155" s="487"/>
      <c r="GBR155" s="487"/>
      <c r="GBS155" s="487"/>
      <c r="GBT155" s="487"/>
      <c r="GBU155" s="487"/>
      <c r="GBV155" s="487"/>
      <c r="GBW155" s="487"/>
      <c r="GBX155" s="487"/>
      <c r="GBY155" s="487"/>
      <c r="GBZ155" s="487"/>
      <c r="GCA155" s="487"/>
      <c r="GCB155" s="487"/>
      <c r="GCC155" s="487"/>
      <c r="GCD155" s="487"/>
      <c r="GCE155" s="487"/>
      <c r="GCF155" s="487"/>
      <c r="GCG155" s="487"/>
      <c r="GCH155" s="487"/>
      <c r="GCI155" s="487"/>
      <c r="GCJ155" s="487"/>
      <c r="GCK155" s="487"/>
      <c r="GCL155" s="487"/>
      <c r="GCM155" s="487"/>
      <c r="GCN155" s="487"/>
      <c r="GCO155" s="487"/>
      <c r="GCP155" s="487"/>
      <c r="GCQ155" s="487"/>
      <c r="GCR155" s="487"/>
      <c r="GCS155" s="487"/>
      <c r="GCT155" s="487"/>
      <c r="GCU155" s="487"/>
      <c r="GCV155" s="487"/>
      <c r="GCW155" s="487"/>
      <c r="GCX155" s="487"/>
      <c r="GCY155" s="487"/>
      <c r="GCZ155" s="487"/>
      <c r="GDA155" s="487"/>
      <c r="GDB155" s="487"/>
      <c r="GDC155" s="487"/>
      <c r="GDD155" s="487"/>
      <c r="GDE155" s="487"/>
      <c r="GDF155" s="487"/>
      <c r="GDG155" s="487"/>
      <c r="GDH155" s="487"/>
      <c r="GDI155" s="487"/>
      <c r="GDJ155" s="487"/>
      <c r="GDK155" s="487"/>
      <c r="GDL155" s="487"/>
      <c r="GDM155" s="487"/>
      <c r="GDN155" s="487"/>
      <c r="GDO155" s="487"/>
      <c r="GDP155" s="487"/>
      <c r="GDQ155" s="487"/>
      <c r="GDR155" s="487"/>
      <c r="GDS155" s="487"/>
      <c r="GDT155" s="487"/>
      <c r="GDU155" s="487"/>
      <c r="GDV155" s="487"/>
      <c r="GDW155" s="487"/>
      <c r="GDX155" s="487"/>
      <c r="GDY155" s="487"/>
      <c r="GDZ155" s="487"/>
      <c r="GEA155" s="487"/>
      <c r="GEB155" s="487"/>
      <c r="GEC155" s="487"/>
      <c r="GED155" s="487"/>
      <c r="GEE155" s="487"/>
      <c r="GEF155" s="487"/>
      <c r="GEG155" s="487"/>
      <c r="GEH155" s="487"/>
      <c r="GEI155" s="487"/>
      <c r="GEJ155" s="487"/>
      <c r="GEK155" s="487"/>
      <c r="GEL155" s="487"/>
      <c r="GEM155" s="487"/>
      <c r="GEN155" s="487"/>
      <c r="GEO155" s="487"/>
      <c r="GEP155" s="487"/>
      <c r="GEQ155" s="487"/>
      <c r="GER155" s="487"/>
      <c r="GES155" s="487"/>
      <c r="GET155" s="487"/>
      <c r="GEU155" s="487"/>
      <c r="GEV155" s="487"/>
      <c r="GEW155" s="487"/>
      <c r="GEX155" s="487"/>
      <c r="GEY155" s="487"/>
      <c r="GEZ155" s="487"/>
      <c r="GFA155" s="487"/>
      <c r="GFB155" s="487"/>
      <c r="GFC155" s="487"/>
      <c r="GFD155" s="487"/>
      <c r="GFE155" s="487"/>
      <c r="GFF155" s="487"/>
      <c r="GFG155" s="487"/>
      <c r="GFH155" s="487"/>
      <c r="GFI155" s="487"/>
      <c r="GFJ155" s="487"/>
      <c r="GFK155" s="487"/>
      <c r="GFL155" s="487"/>
      <c r="GFM155" s="487"/>
      <c r="GFN155" s="487"/>
      <c r="GFO155" s="487"/>
      <c r="GFP155" s="487"/>
      <c r="GFQ155" s="487"/>
      <c r="GFR155" s="487"/>
      <c r="GFS155" s="487"/>
      <c r="GFT155" s="487"/>
      <c r="GFU155" s="487"/>
      <c r="GFV155" s="487"/>
      <c r="GFW155" s="487"/>
      <c r="GFX155" s="487"/>
      <c r="GFY155" s="487"/>
      <c r="GFZ155" s="487"/>
      <c r="GGA155" s="487"/>
      <c r="GGB155" s="487"/>
      <c r="GGC155" s="487"/>
      <c r="GGD155" s="487"/>
      <c r="GGE155" s="487"/>
      <c r="GGF155" s="487"/>
      <c r="GGG155" s="487"/>
      <c r="GGH155" s="487"/>
      <c r="GGI155" s="487"/>
      <c r="GGJ155" s="487"/>
      <c r="GGK155" s="487"/>
      <c r="GGL155" s="487"/>
      <c r="GGM155" s="487"/>
      <c r="GGN155" s="487"/>
      <c r="GGO155" s="487"/>
      <c r="GGP155" s="487"/>
      <c r="GGQ155" s="487"/>
      <c r="GGR155" s="487"/>
      <c r="GGS155" s="487"/>
      <c r="GGT155" s="487"/>
      <c r="GGU155" s="487"/>
      <c r="GGV155" s="487"/>
      <c r="GGW155" s="487"/>
      <c r="GGX155" s="487"/>
      <c r="GGY155" s="487"/>
      <c r="GGZ155" s="487"/>
      <c r="GHA155" s="487"/>
      <c r="GHB155" s="487"/>
      <c r="GHC155" s="487"/>
      <c r="GHD155" s="487"/>
      <c r="GHE155" s="487"/>
      <c r="GHF155" s="487"/>
      <c r="GHG155" s="487"/>
      <c r="GHH155" s="487"/>
      <c r="GHI155" s="487"/>
      <c r="GHJ155" s="487"/>
      <c r="GHK155" s="487"/>
      <c r="GHL155" s="487"/>
      <c r="GHM155" s="487"/>
      <c r="GHN155" s="487"/>
      <c r="GHO155" s="487"/>
      <c r="GHP155" s="487"/>
      <c r="GHQ155" s="487"/>
      <c r="GHR155" s="487"/>
      <c r="GHS155" s="487"/>
      <c r="GHT155" s="487"/>
      <c r="GHU155" s="487"/>
      <c r="GHV155" s="487"/>
      <c r="GHW155" s="487"/>
      <c r="GHX155" s="487"/>
      <c r="GHY155" s="487"/>
      <c r="GHZ155" s="487"/>
      <c r="GIA155" s="487"/>
      <c r="GIB155" s="487"/>
      <c r="GIC155" s="487"/>
      <c r="GID155" s="487"/>
      <c r="GIE155" s="487"/>
      <c r="GIF155" s="487"/>
      <c r="GIG155" s="487"/>
      <c r="GIH155" s="487"/>
      <c r="GII155" s="487"/>
      <c r="GIJ155" s="487"/>
      <c r="GIK155" s="487"/>
      <c r="GIL155" s="487"/>
      <c r="GIM155" s="487"/>
      <c r="GIN155" s="487"/>
      <c r="GIO155" s="487"/>
      <c r="GIP155" s="487"/>
      <c r="GIQ155" s="487"/>
      <c r="GIR155" s="487"/>
      <c r="GIS155" s="487"/>
      <c r="GIT155" s="487"/>
      <c r="GIU155" s="487"/>
      <c r="GIV155" s="487"/>
      <c r="GIW155" s="487"/>
      <c r="GIX155" s="487"/>
      <c r="GIY155" s="487"/>
      <c r="GIZ155" s="487"/>
      <c r="GJA155" s="487"/>
      <c r="GJB155" s="487"/>
      <c r="GJC155" s="487"/>
      <c r="GJD155" s="487"/>
      <c r="GJE155" s="487"/>
      <c r="GJF155" s="487"/>
      <c r="GJG155" s="487"/>
      <c r="GJH155" s="487"/>
      <c r="GJI155" s="487"/>
      <c r="GJJ155" s="487"/>
      <c r="GJK155" s="487"/>
      <c r="GJL155" s="487"/>
      <c r="GJM155" s="487"/>
      <c r="GJN155" s="487"/>
      <c r="GJO155" s="487"/>
      <c r="GJP155" s="487"/>
      <c r="GJQ155" s="487"/>
      <c r="GJR155" s="487"/>
      <c r="GJS155" s="487"/>
      <c r="GJT155" s="487"/>
      <c r="GJU155" s="487"/>
      <c r="GJV155" s="487"/>
      <c r="GJW155" s="487"/>
      <c r="GJX155" s="487"/>
      <c r="GJY155" s="487"/>
      <c r="GJZ155" s="487"/>
      <c r="GKA155" s="487"/>
      <c r="GKB155" s="487"/>
      <c r="GKC155" s="487"/>
      <c r="GKD155" s="487"/>
      <c r="GKE155" s="487"/>
      <c r="GKF155" s="487"/>
      <c r="GKG155" s="487"/>
      <c r="GKH155" s="487"/>
      <c r="GKI155" s="487"/>
      <c r="GKJ155" s="487"/>
      <c r="GKK155" s="487"/>
      <c r="GKL155" s="487"/>
      <c r="GKM155" s="487"/>
      <c r="GKN155" s="487"/>
      <c r="GKO155" s="487"/>
      <c r="GKP155" s="487"/>
      <c r="GKQ155" s="487"/>
      <c r="GKR155" s="487"/>
      <c r="GKS155" s="487"/>
      <c r="GKT155" s="487"/>
      <c r="GKU155" s="487"/>
      <c r="GKV155" s="487"/>
      <c r="GKW155" s="487"/>
      <c r="GKX155" s="487"/>
      <c r="GKY155" s="487"/>
      <c r="GKZ155" s="487"/>
      <c r="GLA155" s="487"/>
      <c r="GLB155" s="487"/>
      <c r="GLC155" s="487"/>
      <c r="GLD155" s="487"/>
      <c r="GLE155" s="487"/>
      <c r="GLF155" s="487"/>
      <c r="GLG155" s="487"/>
      <c r="GLH155" s="487"/>
      <c r="GLI155" s="487"/>
      <c r="GLJ155" s="487"/>
      <c r="GLK155" s="487"/>
      <c r="GLL155" s="487"/>
      <c r="GLM155" s="487"/>
      <c r="GLN155" s="487"/>
      <c r="GLO155" s="487"/>
      <c r="GLP155" s="487"/>
      <c r="GLQ155" s="487"/>
      <c r="GLR155" s="487"/>
      <c r="GLS155" s="487"/>
      <c r="GLT155" s="487"/>
      <c r="GLU155" s="487"/>
      <c r="GLV155" s="487"/>
      <c r="GLW155" s="487"/>
      <c r="GLX155" s="487"/>
      <c r="GLY155" s="487"/>
      <c r="GLZ155" s="487"/>
      <c r="GMA155" s="487"/>
      <c r="GMB155" s="487"/>
      <c r="GMC155" s="487"/>
      <c r="GMD155" s="487"/>
      <c r="GME155" s="487"/>
      <c r="GMF155" s="487"/>
      <c r="GMG155" s="487"/>
      <c r="GMH155" s="487"/>
      <c r="GMI155" s="487"/>
      <c r="GMJ155" s="487"/>
      <c r="GMK155" s="487"/>
      <c r="GML155" s="487"/>
      <c r="GMM155" s="487"/>
      <c r="GMN155" s="487"/>
      <c r="GMO155" s="487"/>
      <c r="GMP155" s="487"/>
      <c r="GMQ155" s="487"/>
      <c r="GMR155" s="487"/>
      <c r="GMS155" s="487"/>
      <c r="GMT155" s="487"/>
      <c r="GMU155" s="487"/>
      <c r="GMV155" s="487"/>
      <c r="GMW155" s="487"/>
      <c r="GMX155" s="487"/>
      <c r="GMY155" s="487"/>
      <c r="GMZ155" s="487"/>
      <c r="GNA155" s="487"/>
      <c r="GNB155" s="487"/>
      <c r="GNC155" s="487"/>
      <c r="GND155" s="487"/>
      <c r="GNE155" s="487"/>
      <c r="GNF155" s="487"/>
      <c r="GNG155" s="487"/>
      <c r="GNH155" s="487"/>
      <c r="GNI155" s="487"/>
      <c r="GNJ155" s="487"/>
      <c r="GNK155" s="487"/>
      <c r="GNL155" s="487"/>
      <c r="GNM155" s="487"/>
      <c r="GNN155" s="487"/>
      <c r="GNO155" s="487"/>
      <c r="GNP155" s="487"/>
      <c r="GNQ155" s="487"/>
      <c r="GNR155" s="487"/>
      <c r="GNS155" s="487"/>
      <c r="GNT155" s="487"/>
      <c r="GNU155" s="487"/>
      <c r="GNV155" s="487"/>
      <c r="GNW155" s="487"/>
      <c r="GNX155" s="487"/>
      <c r="GNY155" s="487"/>
      <c r="GNZ155" s="487"/>
      <c r="GOA155" s="487"/>
      <c r="GOB155" s="487"/>
      <c r="GOC155" s="487"/>
      <c r="GOD155" s="487"/>
      <c r="GOE155" s="487"/>
      <c r="GOF155" s="487"/>
      <c r="GOG155" s="487"/>
      <c r="GOH155" s="487"/>
      <c r="GOI155" s="487"/>
      <c r="GOJ155" s="487"/>
      <c r="GOK155" s="487"/>
      <c r="GOL155" s="487"/>
      <c r="GOM155" s="487"/>
      <c r="GON155" s="487"/>
      <c r="GOO155" s="487"/>
      <c r="GOP155" s="487"/>
      <c r="GOQ155" s="487"/>
      <c r="GOR155" s="487"/>
      <c r="GOS155" s="487"/>
      <c r="GOT155" s="487"/>
      <c r="GOU155" s="487"/>
      <c r="GOV155" s="487"/>
      <c r="GOW155" s="487"/>
      <c r="GOX155" s="487"/>
      <c r="GOY155" s="487"/>
      <c r="GOZ155" s="487"/>
      <c r="GPA155" s="487"/>
      <c r="GPB155" s="487"/>
      <c r="GPC155" s="487"/>
      <c r="GPD155" s="487"/>
      <c r="GPE155" s="487"/>
      <c r="GPF155" s="487"/>
      <c r="GPG155" s="487"/>
      <c r="GPH155" s="487"/>
      <c r="GPI155" s="487"/>
      <c r="GPJ155" s="487"/>
      <c r="GPK155" s="487"/>
      <c r="GPL155" s="487"/>
      <c r="GPM155" s="487"/>
      <c r="GPN155" s="487"/>
      <c r="GPO155" s="487"/>
      <c r="GPP155" s="487"/>
      <c r="GPQ155" s="487"/>
      <c r="GPR155" s="487"/>
      <c r="GPS155" s="487"/>
      <c r="GPT155" s="487"/>
      <c r="GPU155" s="487"/>
      <c r="GPV155" s="487"/>
      <c r="GPW155" s="487"/>
      <c r="GPX155" s="487"/>
      <c r="GPY155" s="487"/>
      <c r="GPZ155" s="487"/>
      <c r="GQA155" s="487"/>
      <c r="GQB155" s="487"/>
      <c r="GQC155" s="487"/>
      <c r="GQD155" s="487"/>
      <c r="GQE155" s="487"/>
      <c r="GQF155" s="487"/>
      <c r="GQG155" s="487"/>
      <c r="GQH155" s="487"/>
      <c r="GQI155" s="487"/>
      <c r="GQJ155" s="487"/>
      <c r="GQK155" s="487"/>
      <c r="GQL155" s="487"/>
      <c r="GQM155" s="487"/>
      <c r="GQN155" s="487"/>
      <c r="GQO155" s="487"/>
      <c r="GQP155" s="487"/>
      <c r="GQQ155" s="487"/>
      <c r="GQR155" s="487"/>
      <c r="GQS155" s="487"/>
      <c r="GQT155" s="487"/>
      <c r="GQU155" s="487"/>
      <c r="GQV155" s="487"/>
      <c r="GQW155" s="487"/>
      <c r="GQX155" s="487"/>
      <c r="GQY155" s="487"/>
      <c r="GQZ155" s="487"/>
      <c r="GRA155" s="487"/>
      <c r="GRB155" s="487"/>
      <c r="GRC155" s="487"/>
      <c r="GRD155" s="487"/>
      <c r="GRE155" s="487"/>
      <c r="GRF155" s="487"/>
      <c r="GRG155" s="487"/>
      <c r="GRH155" s="487"/>
      <c r="GRI155" s="487"/>
      <c r="GRJ155" s="487"/>
      <c r="GRK155" s="487"/>
      <c r="GRL155" s="487"/>
      <c r="GRM155" s="487"/>
      <c r="GRN155" s="487"/>
      <c r="GRO155" s="487"/>
      <c r="GRP155" s="487"/>
      <c r="GRQ155" s="487"/>
      <c r="GRR155" s="487"/>
      <c r="GRS155" s="487"/>
      <c r="GRT155" s="487"/>
      <c r="GRU155" s="487"/>
      <c r="GRV155" s="487"/>
      <c r="GRW155" s="487"/>
      <c r="GRX155" s="487"/>
      <c r="GRY155" s="487"/>
      <c r="GRZ155" s="487"/>
      <c r="GSA155" s="487"/>
      <c r="GSB155" s="487"/>
      <c r="GSC155" s="487"/>
      <c r="GSD155" s="487"/>
      <c r="GSE155" s="487"/>
      <c r="GSF155" s="487"/>
      <c r="GSG155" s="487"/>
      <c r="GSH155" s="487"/>
      <c r="GSI155" s="487"/>
      <c r="GSJ155" s="487"/>
      <c r="GSK155" s="487"/>
      <c r="GSL155" s="487"/>
      <c r="GSM155" s="487"/>
      <c r="GSN155" s="487"/>
      <c r="GSO155" s="487"/>
      <c r="GSP155" s="487"/>
      <c r="GSQ155" s="487"/>
      <c r="GSR155" s="487"/>
      <c r="GSS155" s="487"/>
      <c r="GST155" s="487"/>
      <c r="GSU155" s="487"/>
      <c r="GSV155" s="487"/>
      <c r="GSW155" s="487"/>
      <c r="GSX155" s="487"/>
      <c r="GSY155" s="487"/>
      <c r="GSZ155" s="487"/>
      <c r="GTA155" s="487"/>
      <c r="GTB155" s="487"/>
      <c r="GTC155" s="487"/>
      <c r="GTD155" s="487"/>
      <c r="GTE155" s="487"/>
      <c r="GTF155" s="487"/>
      <c r="GTG155" s="487"/>
      <c r="GTH155" s="487"/>
      <c r="GTI155" s="487"/>
      <c r="GTJ155" s="487"/>
      <c r="GTK155" s="487"/>
      <c r="GTL155" s="487"/>
      <c r="GTM155" s="487"/>
      <c r="GTN155" s="487"/>
      <c r="GTO155" s="487"/>
      <c r="GTP155" s="487"/>
      <c r="GTQ155" s="487"/>
      <c r="GTR155" s="487"/>
      <c r="GTS155" s="487"/>
      <c r="GTT155" s="487"/>
      <c r="GTU155" s="487"/>
      <c r="GTV155" s="487"/>
      <c r="GTW155" s="487"/>
      <c r="GTX155" s="487"/>
      <c r="GTY155" s="487"/>
      <c r="GTZ155" s="487"/>
      <c r="GUA155" s="487"/>
      <c r="GUB155" s="487"/>
      <c r="GUC155" s="487"/>
      <c r="GUD155" s="487"/>
      <c r="GUE155" s="487"/>
      <c r="GUF155" s="487"/>
      <c r="GUG155" s="487"/>
      <c r="GUH155" s="487"/>
      <c r="GUI155" s="487"/>
      <c r="GUJ155" s="487"/>
      <c r="GUK155" s="487"/>
      <c r="GUL155" s="487"/>
      <c r="GUM155" s="487"/>
      <c r="GUN155" s="487"/>
      <c r="GUO155" s="487"/>
      <c r="GUP155" s="487"/>
      <c r="GUQ155" s="487"/>
      <c r="GUR155" s="487"/>
      <c r="GUS155" s="487"/>
      <c r="GUT155" s="487"/>
      <c r="GUU155" s="487"/>
      <c r="GUV155" s="487"/>
      <c r="GUW155" s="487"/>
      <c r="GUX155" s="487"/>
      <c r="GUY155" s="487"/>
      <c r="GUZ155" s="487"/>
      <c r="GVA155" s="487"/>
      <c r="GVB155" s="487"/>
      <c r="GVC155" s="487"/>
      <c r="GVD155" s="487"/>
      <c r="GVE155" s="487"/>
      <c r="GVF155" s="487"/>
      <c r="GVG155" s="487"/>
      <c r="GVH155" s="487"/>
      <c r="GVI155" s="487"/>
      <c r="GVJ155" s="487"/>
      <c r="GVK155" s="487"/>
      <c r="GVL155" s="487"/>
      <c r="GVM155" s="487"/>
      <c r="GVN155" s="487"/>
      <c r="GVO155" s="487"/>
      <c r="GVP155" s="487"/>
      <c r="GVQ155" s="487"/>
      <c r="GVR155" s="487"/>
      <c r="GVS155" s="487"/>
      <c r="GVT155" s="487"/>
      <c r="GVU155" s="487"/>
      <c r="GVV155" s="487"/>
      <c r="GVW155" s="487"/>
      <c r="GVX155" s="487"/>
      <c r="GVY155" s="487"/>
      <c r="GVZ155" s="487"/>
      <c r="GWA155" s="487"/>
      <c r="GWB155" s="487"/>
      <c r="GWC155" s="487"/>
      <c r="GWD155" s="487"/>
      <c r="GWE155" s="487"/>
      <c r="GWF155" s="487"/>
      <c r="GWG155" s="487"/>
      <c r="GWH155" s="487"/>
      <c r="GWI155" s="487"/>
      <c r="GWJ155" s="487"/>
      <c r="GWK155" s="487"/>
      <c r="GWL155" s="487"/>
      <c r="GWM155" s="487"/>
      <c r="GWN155" s="487"/>
      <c r="GWO155" s="487"/>
      <c r="GWP155" s="487"/>
      <c r="GWQ155" s="487"/>
      <c r="GWR155" s="487"/>
      <c r="GWS155" s="487"/>
      <c r="GWT155" s="487"/>
      <c r="GWU155" s="487"/>
      <c r="GWV155" s="487"/>
      <c r="GWW155" s="487"/>
      <c r="GWX155" s="487"/>
      <c r="GWY155" s="487"/>
      <c r="GWZ155" s="487"/>
      <c r="GXA155" s="487"/>
      <c r="GXB155" s="487"/>
      <c r="GXC155" s="487"/>
      <c r="GXD155" s="487"/>
      <c r="GXE155" s="487"/>
      <c r="GXF155" s="487"/>
      <c r="GXG155" s="487"/>
      <c r="GXH155" s="487"/>
      <c r="GXI155" s="487"/>
      <c r="GXJ155" s="487"/>
      <c r="GXK155" s="487"/>
      <c r="GXL155" s="487"/>
      <c r="GXM155" s="487"/>
      <c r="GXN155" s="487"/>
      <c r="GXO155" s="487"/>
      <c r="GXP155" s="487"/>
      <c r="GXQ155" s="487"/>
      <c r="GXR155" s="487"/>
      <c r="GXS155" s="487"/>
      <c r="GXT155" s="487"/>
      <c r="GXU155" s="487"/>
      <c r="GXV155" s="487"/>
      <c r="GXW155" s="487"/>
      <c r="GXX155" s="487"/>
      <c r="GXY155" s="487"/>
      <c r="GXZ155" s="487"/>
      <c r="GYA155" s="487"/>
      <c r="GYB155" s="487"/>
      <c r="GYC155" s="487"/>
      <c r="GYD155" s="487"/>
      <c r="GYE155" s="487"/>
      <c r="GYF155" s="487"/>
      <c r="GYG155" s="487"/>
      <c r="GYH155" s="487"/>
      <c r="GYI155" s="487"/>
      <c r="GYJ155" s="487"/>
      <c r="GYK155" s="487"/>
      <c r="GYL155" s="487"/>
      <c r="GYM155" s="487"/>
      <c r="GYN155" s="487"/>
      <c r="GYO155" s="487"/>
      <c r="GYP155" s="487"/>
      <c r="GYQ155" s="487"/>
      <c r="GYR155" s="487"/>
      <c r="GYS155" s="487"/>
      <c r="GYT155" s="487"/>
      <c r="GYU155" s="487"/>
      <c r="GYV155" s="487"/>
      <c r="GYW155" s="487"/>
      <c r="GYX155" s="487"/>
      <c r="GYY155" s="487"/>
      <c r="GYZ155" s="487"/>
      <c r="GZA155" s="487"/>
      <c r="GZB155" s="487"/>
      <c r="GZC155" s="487"/>
      <c r="GZD155" s="487"/>
      <c r="GZE155" s="487"/>
      <c r="GZF155" s="487"/>
      <c r="GZG155" s="487"/>
      <c r="GZH155" s="487"/>
      <c r="GZI155" s="487"/>
      <c r="GZJ155" s="487"/>
      <c r="GZK155" s="487"/>
      <c r="GZL155" s="487"/>
      <c r="GZM155" s="487"/>
      <c r="GZN155" s="487"/>
      <c r="GZO155" s="487"/>
      <c r="GZP155" s="487"/>
      <c r="GZQ155" s="487"/>
      <c r="GZR155" s="487"/>
      <c r="GZS155" s="487"/>
      <c r="GZT155" s="487"/>
      <c r="GZU155" s="487"/>
      <c r="GZV155" s="487"/>
      <c r="GZW155" s="487"/>
      <c r="GZX155" s="487"/>
      <c r="GZY155" s="487"/>
      <c r="GZZ155" s="487"/>
      <c r="HAA155" s="487"/>
      <c r="HAB155" s="487"/>
      <c r="HAC155" s="487"/>
      <c r="HAD155" s="487"/>
      <c r="HAE155" s="487"/>
      <c r="HAF155" s="487"/>
      <c r="HAG155" s="487"/>
      <c r="HAH155" s="487"/>
      <c r="HAI155" s="487"/>
      <c r="HAJ155" s="487"/>
      <c r="HAK155" s="487"/>
      <c r="HAL155" s="487"/>
      <c r="HAM155" s="487"/>
      <c r="HAN155" s="487"/>
      <c r="HAO155" s="487"/>
      <c r="HAP155" s="487"/>
      <c r="HAQ155" s="487"/>
      <c r="HAR155" s="487"/>
      <c r="HAS155" s="487"/>
      <c r="HAT155" s="487"/>
      <c r="HAU155" s="487"/>
      <c r="HAV155" s="487"/>
      <c r="HAW155" s="487"/>
      <c r="HAX155" s="487"/>
      <c r="HAY155" s="487"/>
      <c r="HAZ155" s="487"/>
      <c r="HBA155" s="487"/>
      <c r="HBB155" s="487"/>
      <c r="HBC155" s="487"/>
      <c r="HBD155" s="487"/>
      <c r="HBE155" s="487"/>
      <c r="HBF155" s="487"/>
      <c r="HBG155" s="487"/>
      <c r="HBH155" s="487"/>
      <c r="HBI155" s="487"/>
      <c r="HBJ155" s="487"/>
      <c r="HBK155" s="487"/>
      <c r="HBL155" s="487"/>
      <c r="HBM155" s="487"/>
      <c r="HBN155" s="487"/>
      <c r="HBO155" s="487"/>
      <c r="HBP155" s="487"/>
      <c r="HBQ155" s="487"/>
      <c r="HBR155" s="487"/>
      <c r="HBS155" s="487"/>
      <c r="HBT155" s="487"/>
      <c r="HBU155" s="487"/>
      <c r="HBV155" s="487"/>
      <c r="HBW155" s="487"/>
      <c r="HBX155" s="487"/>
      <c r="HBY155" s="487"/>
      <c r="HBZ155" s="487"/>
      <c r="HCA155" s="487"/>
      <c r="HCB155" s="487"/>
      <c r="HCC155" s="487"/>
      <c r="HCD155" s="487"/>
      <c r="HCE155" s="487"/>
      <c r="HCF155" s="487"/>
      <c r="HCG155" s="487"/>
      <c r="HCH155" s="487"/>
      <c r="HCI155" s="487"/>
      <c r="HCJ155" s="487"/>
      <c r="HCK155" s="487"/>
      <c r="HCL155" s="487"/>
      <c r="HCM155" s="487"/>
      <c r="HCN155" s="487"/>
      <c r="HCO155" s="487"/>
      <c r="HCP155" s="487"/>
      <c r="HCQ155" s="487"/>
      <c r="HCR155" s="487"/>
      <c r="HCS155" s="487"/>
      <c r="HCT155" s="487"/>
      <c r="HCU155" s="487"/>
      <c r="HCV155" s="487"/>
      <c r="HCW155" s="487"/>
      <c r="HCX155" s="487"/>
      <c r="HCY155" s="487"/>
      <c r="HCZ155" s="487"/>
      <c r="HDA155" s="487"/>
      <c r="HDB155" s="487"/>
      <c r="HDC155" s="487"/>
      <c r="HDD155" s="487"/>
      <c r="HDE155" s="487"/>
      <c r="HDF155" s="487"/>
      <c r="HDG155" s="487"/>
      <c r="HDH155" s="487"/>
      <c r="HDI155" s="487"/>
      <c r="HDJ155" s="487"/>
      <c r="HDK155" s="487"/>
      <c r="HDL155" s="487"/>
      <c r="HDM155" s="487"/>
      <c r="HDN155" s="487"/>
      <c r="HDO155" s="487"/>
      <c r="HDP155" s="487"/>
      <c r="HDQ155" s="487"/>
      <c r="HDR155" s="487"/>
      <c r="HDS155" s="487"/>
      <c r="HDT155" s="487"/>
      <c r="HDU155" s="487"/>
      <c r="HDV155" s="487"/>
      <c r="HDW155" s="487"/>
      <c r="HDX155" s="487"/>
      <c r="HDY155" s="487"/>
      <c r="HDZ155" s="487"/>
      <c r="HEA155" s="487"/>
      <c r="HEB155" s="487"/>
      <c r="HEC155" s="487"/>
      <c r="HED155" s="487"/>
      <c r="HEE155" s="487"/>
      <c r="HEF155" s="487"/>
      <c r="HEG155" s="487"/>
      <c r="HEH155" s="487"/>
      <c r="HEI155" s="487"/>
      <c r="HEJ155" s="487"/>
      <c r="HEK155" s="487"/>
      <c r="HEL155" s="487"/>
      <c r="HEM155" s="487"/>
      <c r="HEN155" s="487"/>
      <c r="HEO155" s="487"/>
      <c r="HEP155" s="487"/>
      <c r="HEQ155" s="487"/>
      <c r="HER155" s="487"/>
      <c r="HES155" s="487"/>
      <c r="HET155" s="487"/>
      <c r="HEU155" s="487"/>
      <c r="HEV155" s="487"/>
      <c r="HEW155" s="487"/>
      <c r="HEX155" s="487"/>
      <c r="HEY155" s="487"/>
      <c r="HEZ155" s="487"/>
      <c r="HFA155" s="487"/>
      <c r="HFB155" s="487"/>
      <c r="HFC155" s="487"/>
      <c r="HFD155" s="487"/>
      <c r="HFE155" s="487"/>
      <c r="HFF155" s="487"/>
      <c r="HFG155" s="487"/>
      <c r="HFH155" s="487"/>
      <c r="HFI155" s="487"/>
      <c r="HFJ155" s="487"/>
      <c r="HFK155" s="487"/>
      <c r="HFL155" s="487"/>
      <c r="HFM155" s="487"/>
      <c r="HFN155" s="487"/>
      <c r="HFO155" s="487"/>
      <c r="HFP155" s="487"/>
      <c r="HFQ155" s="487"/>
      <c r="HFR155" s="487"/>
      <c r="HFS155" s="487"/>
      <c r="HFT155" s="487"/>
      <c r="HFU155" s="487"/>
      <c r="HFV155" s="487"/>
      <c r="HFW155" s="487"/>
      <c r="HFX155" s="487"/>
      <c r="HFY155" s="487"/>
      <c r="HFZ155" s="487"/>
      <c r="HGA155" s="487"/>
      <c r="HGB155" s="487"/>
      <c r="HGC155" s="487"/>
      <c r="HGD155" s="487"/>
      <c r="HGE155" s="487"/>
      <c r="HGF155" s="487"/>
      <c r="HGG155" s="487"/>
      <c r="HGH155" s="487"/>
      <c r="HGI155" s="487"/>
      <c r="HGJ155" s="487"/>
      <c r="HGK155" s="487"/>
      <c r="HGL155" s="487"/>
      <c r="HGM155" s="487"/>
      <c r="HGN155" s="487"/>
      <c r="HGO155" s="487"/>
      <c r="HGP155" s="487"/>
      <c r="HGQ155" s="487"/>
      <c r="HGR155" s="487"/>
      <c r="HGS155" s="487"/>
      <c r="HGT155" s="487"/>
      <c r="HGU155" s="487"/>
      <c r="HGV155" s="487"/>
      <c r="HGW155" s="487"/>
      <c r="HGX155" s="487"/>
      <c r="HGY155" s="487"/>
      <c r="HGZ155" s="487"/>
      <c r="HHA155" s="487"/>
      <c r="HHB155" s="487"/>
      <c r="HHC155" s="487"/>
      <c r="HHD155" s="487"/>
      <c r="HHE155" s="487"/>
      <c r="HHF155" s="487"/>
      <c r="HHG155" s="487"/>
      <c r="HHH155" s="487"/>
      <c r="HHI155" s="487"/>
      <c r="HHJ155" s="487"/>
      <c r="HHK155" s="487"/>
      <c r="HHL155" s="487"/>
      <c r="HHM155" s="487"/>
      <c r="HHN155" s="487"/>
      <c r="HHO155" s="487"/>
      <c r="HHP155" s="487"/>
      <c r="HHQ155" s="487"/>
      <c r="HHR155" s="487"/>
      <c r="HHS155" s="487"/>
      <c r="HHT155" s="487"/>
      <c r="HHU155" s="487"/>
      <c r="HHV155" s="487"/>
      <c r="HHW155" s="487"/>
      <c r="HHX155" s="487"/>
      <c r="HHY155" s="487"/>
      <c r="HHZ155" s="487"/>
      <c r="HIA155" s="487"/>
      <c r="HIB155" s="487"/>
      <c r="HIC155" s="487"/>
      <c r="HID155" s="487"/>
      <c r="HIE155" s="487"/>
      <c r="HIF155" s="487"/>
      <c r="HIG155" s="487"/>
      <c r="HIH155" s="487"/>
      <c r="HII155" s="487"/>
      <c r="HIJ155" s="487"/>
      <c r="HIK155" s="487"/>
      <c r="HIL155" s="487"/>
      <c r="HIM155" s="487"/>
      <c r="HIN155" s="487"/>
      <c r="HIO155" s="487"/>
      <c r="HIP155" s="487"/>
      <c r="HIQ155" s="487"/>
      <c r="HIR155" s="487"/>
      <c r="HIS155" s="487"/>
      <c r="HIT155" s="487"/>
      <c r="HIU155" s="487"/>
      <c r="HIV155" s="487"/>
      <c r="HIW155" s="487"/>
      <c r="HIX155" s="487"/>
      <c r="HIY155" s="487"/>
      <c r="HIZ155" s="487"/>
      <c r="HJA155" s="487"/>
      <c r="HJB155" s="487"/>
      <c r="HJC155" s="487"/>
      <c r="HJD155" s="487"/>
      <c r="HJE155" s="487"/>
      <c r="HJF155" s="487"/>
      <c r="HJG155" s="487"/>
      <c r="HJH155" s="487"/>
      <c r="HJI155" s="487"/>
      <c r="HJJ155" s="487"/>
      <c r="HJK155" s="487"/>
      <c r="HJL155" s="487"/>
      <c r="HJM155" s="487"/>
      <c r="HJN155" s="487"/>
      <c r="HJO155" s="487"/>
      <c r="HJP155" s="487"/>
      <c r="HJQ155" s="487"/>
      <c r="HJR155" s="487"/>
      <c r="HJS155" s="487"/>
      <c r="HJT155" s="487"/>
      <c r="HJU155" s="487"/>
      <c r="HJV155" s="487"/>
      <c r="HJW155" s="487"/>
      <c r="HJX155" s="487"/>
      <c r="HJY155" s="487"/>
      <c r="HJZ155" s="487"/>
      <c r="HKA155" s="487"/>
      <c r="HKB155" s="487"/>
      <c r="HKC155" s="487"/>
      <c r="HKD155" s="487"/>
      <c r="HKE155" s="487"/>
      <c r="HKF155" s="487"/>
      <c r="HKG155" s="487"/>
      <c r="HKH155" s="487"/>
      <c r="HKI155" s="487"/>
      <c r="HKJ155" s="487"/>
      <c r="HKK155" s="487"/>
      <c r="HKL155" s="487"/>
      <c r="HKM155" s="487"/>
      <c r="HKN155" s="487"/>
      <c r="HKO155" s="487"/>
      <c r="HKP155" s="487"/>
      <c r="HKQ155" s="487"/>
      <c r="HKR155" s="487"/>
      <c r="HKS155" s="487"/>
      <c r="HKT155" s="487"/>
      <c r="HKU155" s="487"/>
      <c r="HKV155" s="487"/>
      <c r="HKW155" s="487"/>
      <c r="HKX155" s="487"/>
      <c r="HKY155" s="487"/>
      <c r="HKZ155" s="487"/>
      <c r="HLA155" s="487"/>
      <c r="HLB155" s="487"/>
      <c r="HLC155" s="487"/>
      <c r="HLD155" s="487"/>
      <c r="HLE155" s="487"/>
      <c r="HLF155" s="487"/>
      <c r="HLG155" s="487"/>
      <c r="HLH155" s="487"/>
      <c r="HLI155" s="487"/>
      <c r="HLJ155" s="487"/>
      <c r="HLK155" s="487"/>
      <c r="HLL155" s="487"/>
      <c r="HLM155" s="487"/>
      <c r="HLN155" s="487"/>
      <c r="HLO155" s="487"/>
      <c r="HLP155" s="487"/>
      <c r="HLQ155" s="487"/>
      <c r="HLR155" s="487"/>
      <c r="HLS155" s="487"/>
      <c r="HLT155" s="487"/>
      <c r="HLU155" s="487"/>
      <c r="HLV155" s="487"/>
      <c r="HLW155" s="487"/>
      <c r="HLX155" s="487"/>
      <c r="HLY155" s="487"/>
      <c r="HLZ155" s="487"/>
      <c r="HMA155" s="487"/>
      <c r="HMB155" s="487"/>
      <c r="HMC155" s="487"/>
      <c r="HMD155" s="487"/>
      <c r="HME155" s="487"/>
      <c r="HMF155" s="487"/>
      <c r="HMG155" s="487"/>
      <c r="HMH155" s="487"/>
      <c r="HMI155" s="487"/>
      <c r="HMJ155" s="487"/>
      <c r="HMK155" s="487"/>
      <c r="HML155" s="487"/>
      <c r="HMM155" s="487"/>
      <c r="HMN155" s="487"/>
      <c r="HMO155" s="487"/>
      <c r="HMP155" s="487"/>
      <c r="HMQ155" s="487"/>
      <c r="HMR155" s="487"/>
      <c r="HMS155" s="487"/>
      <c r="HMT155" s="487"/>
      <c r="HMU155" s="487"/>
      <c r="HMV155" s="487"/>
      <c r="HMW155" s="487"/>
      <c r="HMX155" s="487"/>
      <c r="HMY155" s="487"/>
      <c r="HMZ155" s="487"/>
      <c r="HNA155" s="487"/>
      <c r="HNB155" s="487"/>
      <c r="HNC155" s="487"/>
      <c r="HND155" s="487"/>
      <c r="HNE155" s="487"/>
      <c r="HNF155" s="487"/>
      <c r="HNG155" s="487"/>
      <c r="HNH155" s="487"/>
      <c r="HNI155" s="487"/>
      <c r="HNJ155" s="487"/>
      <c r="HNK155" s="487"/>
      <c r="HNL155" s="487"/>
      <c r="HNM155" s="487"/>
      <c r="HNN155" s="487"/>
      <c r="HNO155" s="487"/>
      <c r="HNP155" s="487"/>
      <c r="HNQ155" s="487"/>
      <c r="HNR155" s="487"/>
      <c r="HNS155" s="487"/>
      <c r="HNT155" s="487"/>
      <c r="HNU155" s="487"/>
      <c r="HNV155" s="487"/>
      <c r="HNW155" s="487"/>
      <c r="HNX155" s="487"/>
      <c r="HNY155" s="487"/>
      <c r="HNZ155" s="487"/>
      <c r="HOA155" s="487"/>
      <c r="HOB155" s="487"/>
      <c r="HOC155" s="487"/>
      <c r="HOD155" s="487"/>
      <c r="HOE155" s="487"/>
      <c r="HOF155" s="487"/>
      <c r="HOG155" s="487"/>
      <c r="HOH155" s="487"/>
      <c r="HOI155" s="487"/>
      <c r="HOJ155" s="487"/>
      <c r="HOK155" s="487"/>
      <c r="HOL155" s="487"/>
      <c r="HOM155" s="487"/>
      <c r="HON155" s="487"/>
      <c r="HOO155" s="487"/>
      <c r="HOP155" s="487"/>
      <c r="HOQ155" s="487"/>
      <c r="HOR155" s="487"/>
      <c r="HOS155" s="487"/>
      <c r="HOT155" s="487"/>
      <c r="HOU155" s="487"/>
      <c r="HOV155" s="487"/>
      <c r="HOW155" s="487"/>
      <c r="HOX155" s="487"/>
      <c r="HOY155" s="487"/>
      <c r="HOZ155" s="487"/>
      <c r="HPA155" s="487"/>
      <c r="HPB155" s="487"/>
      <c r="HPC155" s="487"/>
      <c r="HPD155" s="487"/>
      <c r="HPE155" s="487"/>
      <c r="HPF155" s="487"/>
      <c r="HPG155" s="487"/>
      <c r="HPH155" s="487"/>
      <c r="HPI155" s="487"/>
      <c r="HPJ155" s="487"/>
      <c r="HPK155" s="487"/>
      <c r="HPL155" s="487"/>
      <c r="HPM155" s="487"/>
      <c r="HPN155" s="487"/>
      <c r="HPO155" s="487"/>
      <c r="HPP155" s="487"/>
      <c r="HPQ155" s="487"/>
      <c r="HPR155" s="487"/>
      <c r="HPS155" s="487"/>
      <c r="HPT155" s="487"/>
      <c r="HPU155" s="487"/>
      <c r="HPV155" s="487"/>
      <c r="HPW155" s="487"/>
      <c r="HPX155" s="487"/>
      <c r="HPY155" s="487"/>
      <c r="HPZ155" s="487"/>
      <c r="HQA155" s="487"/>
      <c r="HQB155" s="487"/>
      <c r="HQC155" s="487"/>
      <c r="HQD155" s="487"/>
      <c r="HQE155" s="487"/>
      <c r="HQF155" s="487"/>
      <c r="HQG155" s="487"/>
      <c r="HQH155" s="487"/>
      <c r="HQI155" s="487"/>
      <c r="HQJ155" s="487"/>
      <c r="HQK155" s="487"/>
      <c r="HQL155" s="487"/>
      <c r="HQM155" s="487"/>
      <c r="HQN155" s="487"/>
      <c r="HQO155" s="487"/>
      <c r="HQP155" s="487"/>
      <c r="HQQ155" s="487"/>
      <c r="HQR155" s="487"/>
      <c r="HQS155" s="487"/>
      <c r="HQT155" s="487"/>
      <c r="HQU155" s="487"/>
      <c r="HQV155" s="487"/>
      <c r="HQW155" s="487"/>
      <c r="HQX155" s="487"/>
      <c r="HQY155" s="487"/>
      <c r="HQZ155" s="487"/>
      <c r="HRA155" s="487"/>
      <c r="HRB155" s="487"/>
      <c r="HRC155" s="487"/>
      <c r="HRD155" s="487"/>
      <c r="HRE155" s="487"/>
      <c r="HRF155" s="487"/>
      <c r="HRG155" s="487"/>
      <c r="HRH155" s="487"/>
      <c r="HRI155" s="487"/>
      <c r="HRJ155" s="487"/>
      <c r="HRK155" s="487"/>
      <c r="HRL155" s="487"/>
      <c r="HRM155" s="487"/>
      <c r="HRN155" s="487"/>
      <c r="HRO155" s="487"/>
      <c r="HRP155" s="487"/>
      <c r="HRQ155" s="487"/>
      <c r="HRR155" s="487"/>
      <c r="HRS155" s="487"/>
      <c r="HRT155" s="487"/>
      <c r="HRU155" s="487"/>
      <c r="HRV155" s="487"/>
      <c r="HRW155" s="487"/>
      <c r="HRX155" s="487"/>
      <c r="HRY155" s="487"/>
      <c r="HRZ155" s="487"/>
      <c r="HSA155" s="487"/>
      <c r="HSB155" s="487"/>
      <c r="HSC155" s="487"/>
      <c r="HSD155" s="487"/>
      <c r="HSE155" s="487"/>
      <c r="HSF155" s="487"/>
      <c r="HSG155" s="487"/>
      <c r="HSH155" s="487"/>
      <c r="HSI155" s="487"/>
      <c r="HSJ155" s="487"/>
      <c r="HSK155" s="487"/>
      <c r="HSL155" s="487"/>
      <c r="HSM155" s="487"/>
      <c r="HSN155" s="487"/>
      <c r="HSO155" s="487"/>
      <c r="HSP155" s="487"/>
      <c r="HSQ155" s="487"/>
      <c r="HSR155" s="487"/>
      <c r="HSS155" s="487"/>
      <c r="HST155" s="487"/>
      <c r="HSU155" s="487"/>
      <c r="HSV155" s="487"/>
      <c r="HSW155" s="487"/>
      <c r="HSX155" s="487"/>
      <c r="HSY155" s="487"/>
      <c r="HSZ155" s="487"/>
      <c r="HTA155" s="487"/>
      <c r="HTB155" s="487"/>
      <c r="HTC155" s="487"/>
      <c r="HTD155" s="487"/>
      <c r="HTE155" s="487"/>
      <c r="HTF155" s="487"/>
      <c r="HTG155" s="487"/>
      <c r="HTH155" s="487"/>
      <c r="HTI155" s="487"/>
      <c r="HTJ155" s="487"/>
      <c r="HTK155" s="487"/>
      <c r="HTL155" s="487"/>
      <c r="HTM155" s="487"/>
      <c r="HTN155" s="487"/>
      <c r="HTO155" s="487"/>
      <c r="HTP155" s="487"/>
      <c r="HTQ155" s="487"/>
      <c r="HTR155" s="487"/>
      <c r="HTS155" s="487"/>
      <c r="HTT155" s="487"/>
      <c r="HTU155" s="487"/>
      <c r="HTV155" s="487"/>
      <c r="HTW155" s="487"/>
      <c r="HTX155" s="487"/>
      <c r="HTY155" s="487"/>
      <c r="HTZ155" s="487"/>
      <c r="HUA155" s="487"/>
      <c r="HUB155" s="487"/>
      <c r="HUC155" s="487"/>
      <c r="HUD155" s="487"/>
      <c r="HUE155" s="487"/>
      <c r="HUF155" s="487"/>
      <c r="HUG155" s="487"/>
      <c r="HUH155" s="487"/>
      <c r="HUI155" s="487"/>
      <c r="HUJ155" s="487"/>
      <c r="HUK155" s="487"/>
      <c r="HUL155" s="487"/>
      <c r="HUM155" s="487"/>
      <c r="HUN155" s="487"/>
      <c r="HUO155" s="487"/>
      <c r="HUP155" s="487"/>
      <c r="HUQ155" s="487"/>
      <c r="HUR155" s="487"/>
      <c r="HUS155" s="487"/>
      <c r="HUT155" s="487"/>
      <c r="HUU155" s="487"/>
      <c r="HUV155" s="487"/>
      <c r="HUW155" s="487"/>
      <c r="HUX155" s="487"/>
      <c r="HUY155" s="487"/>
      <c r="HUZ155" s="487"/>
      <c r="HVA155" s="487"/>
      <c r="HVB155" s="487"/>
      <c r="HVC155" s="487"/>
      <c r="HVD155" s="487"/>
      <c r="HVE155" s="487"/>
      <c r="HVF155" s="487"/>
      <c r="HVG155" s="487"/>
      <c r="HVH155" s="487"/>
      <c r="HVI155" s="487"/>
      <c r="HVJ155" s="487"/>
      <c r="HVK155" s="487"/>
      <c r="HVL155" s="487"/>
      <c r="HVM155" s="487"/>
      <c r="HVN155" s="487"/>
      <c r="HVO155" s="487"/>
      <c r="HVP155" s="487"/>
      <c r="HVQ155" s="487"/>
      <c r="HVR155" s="487"/>
      <c r="HVS155" s="487"/>
      <c r="HVT155" s="487"/>
      <c r="HVU155" s="487"/>
      <c r="HVV155" s="487"/>
      <c r="HVW155" s="487"/>
      <c r="HVX155" s="487"/>
      <c r="HVY155" s="487"/>
      <c r="HVZ155" s="487"/>
      <c r="HWA155" s="487"/>
      <c r="HWB155" s="487"/>
      <c r="HWC155" s="487"/>
      <c r="HWD155" s="487"/>
      <c r="HWE155" s="487"/>
      <c r="HWF155" s="487"/>
      <c r="HWG155" s="487"/>
      <c r="HWH155" s="487"/>
      <c r="HWI155" s="487"/>
      <c r="HWJ155" s="487"/>
      <c r="HWK155" s="487"/>
      <c r="HWL155" s="487"/>
      <c r="HWM155" s="487"/>
      <c r="HWN155" s="487"/>
      <c r="HWO155" s="487"/>
      <c r="HWP155" s="487"/>
      <c r="HWQ155" s="487"/>
      <c r="HWR155" s="487"/>
      <c r="HWS155" s="487"/>
      <c r="HWT155" s="487"/>
      <c r="HWU155" s="487"/>
      <c r="HWV155" s="487"/>
      <c r="HWW155" s="487"/>
      <c r="HWX155" s="487"/>
      <c r="HWY155" s="487"/>
      <c r="HWZ155" s="487"/>
      <c r="HXA155" s="487"/>
      <c r="HXB155" s="487"/>
      <c r="HXC155" s="487"/>
      <c r="HXD155" s="487"/>
      <c r="HXE155" s="487"/>
      <c r="HXF155" s="487"/>
      <c r="HXG155" s="487"/>
      <c r="HXH155" s="487"/>
      <c r="HXI155" s="487"/>
      <c r="HXJ155" s="487"/>
      <c r="HXK155" s="487"/>
      <c r="HXL155" s="487"/>
      <c r="HXM155" s="487"/>
      <c r="HXN155" s="487"/>
      <c r="HXO155" s="487"/>
      <c r="HXP155" s="487"/>
      <c r="HXQ155" s="487"/>
      <c r="HXR155" s="487"/>
      <c r="HXS155" s="487"/>
      <c r="HXT155" s="487"/>
      <c r="HXU155" s="487"/>
      <c r="HXV155" s="487"/>
      <c r="HXW155" s="487"/>
      <c r="HXX155" s="487"/>
      <c r="HXY155" s="487"/>
      <c r="HXZ155" s="487"/>
      <c r="HYA155" s="487"/>
      <c r="HYB155" s="487"/>
      <c r="HYC155" s="487"/>
      <c r="HYD155" s="487"/>
      <c r="HYE155" s="487"/>
      <c r="HYF155" s="487"/>
      <c r="HYG155" s="487"/>
      <c r="HYH155" s="487"/>
      <c r="HYI155" s="487"/>
      <c r="HYJ155" s="487"/>
      <c r="HYK155" s="487"/>
      <c r="HYL155" s="487"/>
      <c r="HYM155" s="487"/>
      <c r="HYN155" s="487"/>
      <c r="HYO155" s="487"/>
      <c r="HYP155" s="487"/>
      <c r="HYQ155" s="487"/>
      <c r="HYR155" s="487"/>
      <c r="HYS155" s="487"/>
      <c r="HYT155" s="487"/>
      <c r="HYU155" s="487"/>
      <c r="HYV155" s="487"/>
      <c r="HYW155" s="487"/>
      <c r="HYX155" s="487"/>
      <c r="HYY155" s="487"/>
      <c r="HYZ155" s="487"/>
      <c r="HZA155" s="487"/>
      <c r="HZB155" s="487"/>
      <c r="HZC155" s="487"/>
      <c r="HZD155" s="487"/>
      <c r="HZE155" s="487"/>
      <c r="HZF155" s="487"/>
      <c r="HZG155" s="487"/>
      <c r="HZH155" s="487"/>
      <c r="HZI155" s="487"/>
      <c r="HZJ155" s="487"/>
      <c r="HZK155" s="487"/>
      <c r="HZL155" s="487"/>
      <c r="HZM155" s="487"/>
      <c r="HZN155" s="487"/>
      <c r="HZO155" s="487"/>
      <c r="HZP155" s="487"/>
      <c r="HZQ155" s="487"/>
      <c r="HZR155" s="487"/>
      <c r="HZS155" s="487"/>
      <c r="HZT155" s="487"/>
      <c r="HZU155" s="487"/>
      <c r="HZV155" s="487"/>
      <c r="HZW155" s="487"/>
      <c r="HZX155" s="487"/>
      <c r="HZY155" s="487"/>
      <c r="HZZ155" s="487"/>
      <c r="IAA155" s="487"/>
      <c r="IAB155" s="487"/>
      <c r="IAC155" s="487"/>
      <c r="IAD155" s="487"/>
      <c r="IAE155" s="487"/>
      <c r="IAF155" s="487"/>
      <c r="IAG155" s="487"/>
      <c r="IAH155" s="487"/>
      <c r="IAI155" s="487"/>
      <c r="IAJ155" s="487"/>
      <c r="IAK155" s="487"/>
      <c r="IAL155" s="487"/>
      <c r="IAM155" s="487"/>
      <c r="IAN155" s="487"/>
      <c r="IAO155" s="487"/>
      <c r="IAP155" s="487"/>
      <c r="IAQ155" s="487"/>
      <c r="IAR155" s="487"/>
      <c r="IAS155" s="487"/>
      <c r="IAT155" s="487"/>
      <c r="IAU155" s="487"/>
      <c r="IAV155" s="487"/>
      <c r="IAW155" s="487"/>
      <c r="IAX155" s="487"/>
      <c r="IAY155" s="487"/>
      <c r="IAZ155" s="487"/>
      <c r="IBA155" s="487"/>
      <c r="IBB155" s="487"/>
      <c r="IBC155" s="487"/>
      <c r="IBD155" s="487"/>
      <c r="IBE155" s="487"/>
      <c r="IBF155" s="487"/>
      <c r="IBG155" s="487"/>
      <c r="IBH155" s="487"/>
      <c r="IBI155" s="487"/>
      <c r="IBJ155" s="487"/>
      <c r="IBK155" s="487"/>
      <c r="IBL155" s="487"/>
      <c r="IBM155" s="487"/>
      <c r="IBN155" s="487"/>
      <c r="IBO155" s="487"/>
      <c r="IBP155" s="487"/>
      <c r="IBQ155" s="487"/>
      <c r="IBR155" s="487"/>
      <c r="IBS155" s="487"/>
      <c r="IBT155" s="487"/>
      <c r="IBU155" s="487"/>
      <c r="IBV155" s="487"/>
      <c r="IBW155" s="487"/>
      <c r="IBX155" s="487"/>
      <c r="IBY155" s="487"/>
      <c r="IBZ155" s="487"/>
      <c r="ICA155" s="487"/>
      <c r="ICB155" s="487"/>
      <c r="ICC155" s="487"/>
      <c r="ICD155" s="487"/>
      <c r="ICE155" s="487"/>
      <c r="ICF155" s="487"/>
      <c r="ICG155" s="487"/>
      <c r="ICH155" s="487"/>
      <c r="ICI155" s="487"/>
      <c r="ICJ155" s="487"/>
      <c r="ICK155" s="487"/>
      <c r="ICL155" s="487"/>
      <c r="ICM155" s="487"/>
      <c r="ICN155" s="487"/>
      <c r="ICO155" s="487"/>
      <c r="ICP155" s="487"/>
      <c r="ICQ155" s="487"/>
      <c r="ICR155" s="487"/>
      <c r="ICS155" s="487"/>
      <c r="ICT155" s="487"/>
      <c r="ICU155" s="487"/>
      <c r="ICV155" s="487"/>
      <c r="ICW155" s="487"/>
      <c r="ICX155" s="487"/>
      <c r="ICY155" s="487"/>
      <c r="ICZ155" s="487"/>
      <c r="IDA155" s="487"/>
      <c r="IDB155" s="487"/>
      <c r="IDC155" s="487"/>
      <c r="IDD155" s="487"/>
      <c r="IDE155" s="487"/>
      <c r="IDF155" s="487"/>
      <c r="IDG155" s="487"/>
      <c r="IDH155" s="487"/>
      <c r="IDI155" s="487"/>
      <c r="IDJ155" s="487"/>
      <c r="IDK155" s="487"/>
      <c r="IDL155" s="487"/>
      <c r="IDM155" s="487"/>
      <c r="IDN155" s="487"/>
      <c r="IDO155" s="487"/>
      <c r="IDP155" s="487"/>
      <c r="IDQ155" s="487"/>
      <c r="IDR155" s="487"/>
      <c r="IDS155" s="487"/>
      <c r="IDT155" s="487"/>
      <c r="IDU155" s="487"/>
      <c r="IDV155" s="487"/>
      <c r="IDW155" s="487"/>
      <c r="IDX155" s="487"/>
      <c r="IDY155" s="487"/>
      <c r="IDZ155" s="487"/>
      <c r="IEA155" s="487"/>
      <c r="IEB155" s="487"/>
      <c r="IEC155" s="487"/>
      <c r="IED155" s="487"/>
      <c r="IEE155" s="487"/>
      <c r="IEF155" s="487"/>
      <c r="IEG155" s="487"/>
      <c r="IEH155" s="487"/>
      <c r="IEI155" s="487"/>
      <c r="IEJ155" s="487"/>
      <c r="IEK155" s="487"/>
      <c r="IEL155" s="487"/>
      <c r="IEM155" s="487"/>
      <c r="IEN155" s="487"/>
      <c r="IEO155" s="487"/>
      <c r="IEP155" s="487"/>
      <c r="IEQ155" s="487"/>
      <c r="IER155" s="487"/>
      <c r="IES155" s="487"/>
      <c r="IET155" s="487"/>
      <c r="IEU155" s="487"/>
      <c r="IEV155" s="487"/>
      <c r="IEW155" s="487"/>
      <c r="IEX155" s="487"/>
      <c r="IEY155" s="487"/>
      <c r="IEZ155" s="487"/>
      <c r="IFA155" s="487"/>
      <c r="IFB155" s="487"/>
      <c r="IFC155" s="487"/>
      <c r="IFD155" s="487"/>
      <c r="IFE155" s="487"/>
      <c r="IFF155" s="487"/>
      <c r="IFG155" s="487"/>
      <c r="IFH155" s="487"/>
      <c r="IFI155" s="487"/>
      <c r="IFJ155" s="487"/>
      <c r="IFK155" s="487"/>
      <c r="IFL155" s="487"/>
      <c r="IFM155" s="487"/>
      <c r="IFN155" s="487"/>
      <c r="IFO155" s="487"/>
      <c r="IFP155" s="487"/>
      <c r="IFQ155" s="487"/>
      <c r="IFR155" s="487"/>
      <c r="IFS155" s="487"/>
      <c r="IFT155" s="487"/>
      <c r="IFU155" s="487"/>
      <c r="IFV155" s="487"/>
      <c r="IFW155" s="487"/>
      <c r="IFX155" s="487"/>
      <c r="IFY155" s="487"/>
      <c r="IFZ155" s="487"/>
      <c r="IGA155" s="487"/>
      <c r="IGB155" s="487"/>
      <c r="IGC155" s="487"/>
      <c r="IGD155" s="487"/>
      <c r="IGE155" s="487"/>
      <c r="IGF155" s="487"/>
      <c r="IGG155" s="487"/>
      <c r="IGH155" s="487"/>
      <c r="IGI155" s="487"/>
      <c r="IGJ155" s="487"/>
      <c r="IGK155" s="487"/>
      <c r="IGL155" s="487"/>
      <c r="IGM155" s="487"/>
      <c r="IGN155" s="487"/>
      <c r="IGO155" s="487"/>
      <c r="IGP155" s="487"/>
      <c r="IGQ155" s="487"/>
      <c r="IGR155" s="487"/>
      <c r="IGS155" s="487"/>
      <c r="IGT155" s="487"/>
      <c r="IGU155" s="487"/>
      <c r="IGV155" s="487"/>
      <c r="IGW155" s="487"/>
      <c r="IGX155" s="487"/>
      <c r="IGY155" s="487"/>
      <c r="IGZ155" s="487"/>
      <c r="IHA155" s="487"/>
      <c r="IHB155" s="487"/>
      <c r="IHC155" s="487"/>
      <c r="IHD155" s="487"/>
      <c r="IHE155" s="487"/>
      <c r="IHF155" s="487"/>
      <c r="IHG155" s="487"/>
      <c r="IHH155" s="487"/>
      <c r="IHI155" s="487"/>
      <c r="IHJ155" s="487"/>
      <c r="IHK155" s="487"/>
      <c r="IHL155" s="487"/>
      <c r="IHM155" s="487"/>
      <c r="IHN155" s="487"/>
      <c r="IHO155" s="487"/>
      <c r="IHP155" s="487"/>
      <c r="IHQ155" s="487"/>
      <c r="IHR155" s="487"/>
      <c r="IHS155" s="487"/>
      <c r="IHT155" s="487"/>
      <c r="IHU155" s="487"/>
      <c r="IHV155" s="487"/>
      <c r="IHW155" s="487"/>
      <c r="IHX155" s="487"/>
      <c r="IHY155" s="487"/>
      <c r="IHZ155" s="487"/>
      <c r="IIA155" s="487"/>
      <c r="IIB155" s="487"/>
      <c r="IIC155" s="487"/>
      <c r="IID155" s="487"/>
      <c r="IIE155" s="487"/>
      <c r="IIF155" s="487"/>
      <c r="IIG155" s="487"/>
      <c r="IIH155" s="487"/>
      <c r="III155" s="487"/>
      <c r="IIJ155" s="487"/>
      <c r="IIK155" s="487"/>
      <c r="IIL155" s="487"/>
      <c r="IIM155" s="487"/>
      <c r="IIN155" s="487"/>
      <c r="IIO155" s="487"/>
      <c r="IIP155" s="487"/>
      <c r="IIQ155" s="487"/>
      <c r="IIR155" s="487"/>
      <c r="IIS155" s="487"/>
      <c r="IIT155" s="487"/>
      <c r="IIU155" s="487"/>
      <c r="IIV155" s="487"/>
      <c r="IIW155" s="487"/>
      <c r="IIX155" s="487"/>
      <c r="IIY155" s="487"/>
      <c r="IIZ155" s="487"/>
      <c r="IJA155" s="487"/>
      <c r="IJB155" s="487"/>
      <c r="IJC155" s="487"/>
      <c r="IJD155" s="487"/>
      <c r="IJE155" s="487"/>
      <c r="IJF155" s="487"/>
      <c r="IJG155" s="487"/>
      <c r="IJH155" s="487"/>
      <c r="IJI155" s="487"/>
      <c r="IJJ155" s="487"/>
      <c r="IJK155" s="487"/>
      <c r="IJL155" s="487"/>
      <c r="IJM155" s="487"/>
      <c r="IJN155" s="487"/>
      <c r="IJO155" s="487"/>
      <c r="IJP155" s="487"/>
      <c r="IJQ155" s="487"/>
      <c r="IJR155" s="487"/>
      <c r="IJS155" s="487"/>
      <c r="IJT155" s="487"/>
      <c r="IJU155" s="487"/>
      <c r="IJV155" s="487"/>
      <c r="IJW155" s="487"/>
      <c r="IJX155" s="487"/>
      <c r="IJY155" s="487"/>
      <c r="IJZ155" s="487"/>
      <c r="IKA155" s="487"/>
      <c r="IKB155" s="487"/>
      <c r="IKC155" s="487"/>
      <c r="IKD155" s="487"/>
      <c r="IKE155" s="487"/>
      <c r="IKF155" s="487"/>
      <c r="IKG155" s="487"/>
      <c r="IKH155" s="487"/>
      <c r="IKI155" s="487"/>
      <c r="IKJ155" s="487"/>
      <c r="IKK155" s="487"/>
      <c r="IKL155" s="487"/>
      <c r="IKM155" s="487"/>
      <c r="IKN155" s="487"/>
      <c r="IKO155" s="487"/>
      <c r="IKP155" s="487"/>
      <c r="IKQ155" s="487"/>
      <c r="IKR155" s="487"/>
      <c r="IKS155" s="487"/>
      <c r="IKT155" s="487"/>
      <c r="IKU155" s="487"/>
      <c r="IKV155" s="487"/>
      <c r="IKW155" s="487"/>
      <c r="IKX155" s="487"/>
      <c r="IKY155" s="487"/>
      <c r="IKZ155" s="487"/>
      <c r="ILA155" s="487"/>
      <c r="ILB155" s="487"/>
      <c r="ILC155" s="487"/>
      <c r="ILD155" s="487"/>
      <c r="ILE155" s="487"/>
      <c r="ILF155" s="487"/>
      <c r="ILG155" s="487"/>
      <c r="ILH155" s="487"/>
      <c r="ILI155" s="487"/>
      <c r="ILJ155" s="487"/>
      <c r="ILK155" s="487"/>
      <c r="ILL155" s="487"/>
      <c r="ILM155" s="487"/>
      <c r="ILN155" s="487"/>
      <c r="ILO155" s="487"/>
      <c r="ILP155" s="487"/>
      <c r="ILQ155" s="487"/>
      <c r="ILR155" s="487"/>
      <c r="ILS155" s="487"/>
      <c r="ILT155" s="487"/>
      <c r="ILU155" s="487"/>
      <c r="ILV155" s="487"/>
      <c r="ILW155" s="487"/>
      <c r="ILX155" s="487"/>
      <c r="ILY155" s="487"/>
      <c r="ILZ155" s="487"/>
      <c r="IMA155" s="487"/>
      <c r="IMB155" s="487"/>
      <c r="IMC155" s="487"/>
      <c r="IMD155" s="487"/>
      <c r="IME155" s="487"/>
      <c r="IMF155" s="487"/>
      <c r="IMG155" s="487"/>
      <c r="IMH155" s="487"/>
      <c r="IMI155" s="487"/>
      <c r="IMJ155" s="487"/>
      <c r="IMK155" s="487"/>
      <c r="IML155" s="487"/>
      <c r="IMM155" s="487"/>
      <c r="IMN155" s="487"/>
      <c r="IMO155" s="487"/>
      <c r="IMP155" s="487"/>
      <c r="IMQ155" s="487"/>
      <c r="IMR155" s="487"/>
      <c r="IMS155" s="487"/>
      <c r="IMT155" s="487"/>
      <c r="IMU155" s="487"/>
      <c r="IMV155" s="487"/>
      <c r="IMW155" s="487"/>
      <c r="IMX155" s="487"/>
      <c r="IMY155" s="487"/>
      <c r="IMZ155" s="487"/>
      <c r="INA155" s="487"/>
      <c r="INB155" s="487"/>
      <c r="INC155" s="487"/>
      <c r="IND155" s="487"/>
      <c r="INE155" s="487"/>
      <c r="INF155" s="487"/>
      <c r="ING155" s="487"/>
      <c r="INH155" s="487"/>
      <c r="INI155" s="487"/>
      <c r="INJ155" s="487"/>
      <c r="INK155" s="487"/>
      <c r="INL155" s="487"/>
      <c r="INM155" s="487"/>
      <c r="INN155" s="487"/>
      <c r="INO155" s="487"/>
      <c r="INP155" s="487"/>
      <c r="INQ155" s="487"/>
      <c r="INR155" s="487"/>
      <c r="INS155" s="487"/>
      <c r="INT155" s="487"/>
      <c r="INU155" s="487"/>
      <c r="INV155" s="487"/>
      <c r="INW155" s="487"/>
      <c r="INX155" s="487"/>
      <c r="INY155" s="487"/>
      <c r="INZ155" s="487"/>
      <c r="IOA155" s="487"/>
      <c r="IOB155" s="487"/>
      <c r="IOC155" s="487"/>
      <c r="IOD155" s="487"/>
      <c r="IOE155" s="487"/>
      <c r="IOF155" s="487"/>
      <c r="IOG155" s="487"/>
      <c r="IOH155" s="487"/>
      <c r="IOI155" s="487"/>
      <c r="IOJ155" s="487"/>
      <c r="IOK155" s="487"/>
      <c r="IOL155" s="487"/>
      <c r="IOM155" s="487"/>
      <c r="ION155" s="487"/>
      <c r="IOO155" s="487"/>
      <c r="IOP155" s="487"/>
      <c r="IOQ155" s="487"/>
      <c r="IOR155" s="487"/>
      <c r="IOS155" s="487"/>
      <c r="IOT155" s="487"/>
      <c r="IOU155" s="487"/>
      <c r="IOV155" s="487"/>
      <c r="IOW155" s="487"/>
      <c r="IOX155" s="487"/>
      <c r="IOY155" s="487"/>
      <c r="IOZ155" s="487"/>
      <c r="IPA155" s="487"/>
      <c r="IPB155" s="487"/>
      <c r="IPC155" s="487"/>
      <c r="IPD155" s="487"/>
      <c r="IPE155" s="487"/>
      <c r="IPF155" s="487"/>
      <c r="IPG155" s="487"/>
      <c r="IPH155" s="487"/>
      <c r="IPI155" s="487"/>
      <c r="IPJ155" s="487"/>
      <c r="IPK155" s="487"/>
      <c r="IPL155" s="487"/>
      <c r="IPM155" s="487"/>
      <c r="IPN155" s="487"/>
      <c r="IPO155" s="487"/>
      <c r="IPP155" s="487"/>
      <c r="IPQ155" s="487"/>
      <c r="IPR155" s="487"/>
      <c r="IPS155" s="487"/>
      <c r="IPT155" s="487"/>
      <c r="IPU155" s="487"/>
      <c r="IPV155" s="487"/>
      <c r="IPW155" s="487"/>
      <c r="IPX155" s="487"/>
      <c r="IPY155" s="487"/>
      <c r="IPZ155" s="487"/>
      <c r="IQA155" s="487"/>
      <c r="IQB155" s="487"/>
      <c r="IQC155" s="487"/>
      <c r="IQD155" s="487"/>
      <c r="IQE155" s="487"/>
      <c r="IQF155" s="487"/>
      <c r="IQG155" s="487"/>
      <c r="IQH155" s="487"/>
      <c r="IQI155" s="487"/>
      <c r="IQJ155" s="487"/>
      <c r="IQK155" s="487"/>
      <c r="IQL155" s="487"/>
      <c r="IQM155" s="487"/>
      <c r="IQN155" s="487"/>
      <c r="IQO155" s="487"/>
      <c r="IQP155" s="487"/>
      <c r="IQQ155" s="487"/>
      <c r="IQR155" s="487"/>
      <c r="IQS155" s="487"/>
      <c r="IQT155" s="487"/>
      <c r="IQU155" s="487"/>
      <c r="IQV155" s="487"/>
      <c r="IQW155" s="487"/>
      <c r="IQX155" s="487"/>
      <c r="IQY155" s="487"/>
      <c r="IQZ155" s="487"/>
      <c r="IRA155" s="487"/>
      <c r="IRB155" s="487"/>
      <c r="IRC155" s="487"/>
      <c r="IRD155" s="487"/>
      <c r="IRE155" s="487"/>
      <c r="IRF155" s="487"/>
      <c r="IRG155" s="487"/>
      <c r="IRH155" s="487"/>
      <c r="IRI155" s="487"/>
      <c r="IRJ155" s="487"/>
      <c r="IRK155" s="487"/>
      <c r="IRL155" s="487"/>
      <c r="IRM155" s="487"/>
      <c r="IRN155" s="487"/>
      <c r="IRO155" s="487"/>
      <c r="IRP155" s="487"/>
      <c r="IRQ155" s="487"/>
      <c r="IRR155" s="487"/>
      <c r="IRS155" s="487"/>
      <c r="IRT155" s="487"/>
      <c r="IRU155" s="487"/>
      <c r="IRV155" s="487"/>
      <c r="IRW155" s="487"/>
      <c r="IRX155" s="487"/>
      <c r="IRY155" s="487"/>
      <c r="IRZ155" s="487"/>
      <c r="ISA155" s="487"/>
      <c r="ISB155" s="487"/>
      <c r="ISC155" s="487"/>
      <c r="ISD155" s="487"/>
      <c r="ISE155" s="487"/>
      <c r="ISF155" s="487"/>
      <c r="ISG155" s="487"/>
      <c r="ISH155" s="487"/>
      <c r="ISI155" s="487"/>
      <c r="ISJ155" s="487"/>
      <c r="ISK155" s="487"/>
      <c r="ISL155" s="487"/>
      <c r="ISM155" s="487"/>
      <c r="ISN155" s="487"/>
      <c r="ISO155" s="487"/>
      <c r="ISP155" s="487"/>
      <c r="ISQ155" s="487"/>
      <c r="ISR155" s="487"/>
      <c r="ISS155" s="487"/>
      <c r="IST155" s="487"/>
      <c r="ISU155" s="487"/>
      <c r="ISV155" s="487"/>
      <c r="ISW155" s="487"/>
      <c r="ISX155" s="487"/>
      <c r="ISY155" s="487"/>
      <c r="ISZ155" s="487"/>
      <c r="ITA155" s="487"/>
      <c r="ITB155" s="487"/>
      <c r="ITC155" s="487"/>
      <c r="ITD155" s="487"/>
      <c r="ITE155" s="487"/>
      <c r="ITF155" s="487"/>
      <c r="ITG155" s="487"/>
      <c r="ITH155" s="487"/>
      <c r="ITI155" s="487"/>
      <c r="ITJ155" s="487"/>
      <c r="ITK155" s="487"/>
      <c r="ITL155" s="487"/>
      <c r="ITM155" s="487"/>
      <c r="ITN155" s="487"/>
      <c r="ITO155" s="487"/>
      <c r="ITP155" s="487"/>
      <c r="ITQ155" s="487"/>
      <c r="ITR155" s="487"/>
      <c r="ITS155" s="487"/>
      <c r="ITT155" s="487"/>
      <c r="ITU155" s="487"/>
      <c r="ITV155" s="487"/>
      <c r="ITW155" s="487"/>
      <c r="ITX155" s="487"/>
      <c r="ITY155" s="487"/>
      <c r="ITZ155" s="487"/>
      <c r="IUA155" s="487"/>
      <c r="IUB155" s="487"/>
      <c r="IUC155" s="487"/>
      <c r="IUD155" s="487"/>
      <c r="IUE155" s="487"/>
      <c r="IUF155" s="487"/>
      <c r="IUG155" s="487"/>
      <c r="IUH155" s="487"/>
      <c r="IUI155" s="487"/>
      <c r="IUJ155" s="487"/>
      <c r="IUK155" s="487"/>
      <c r="IUL155" s="487"/>
      <c r="IUM155" s="487"/>
      <c r="IUN155" s="487"/>
      <c r="IUO155" s="487"/>
      <c r="IUP155" s="487"/>
      <c r="IUQ155" s="487"/>
      <c r="IUR155" s="487"/>
      <c r="IUS155" s="487"/>
      <c r="IUT155" s="487"/>
      <c r="IUU155" s="487"/>
      <c r="IUV155" s="487"/>
      <c r="IUW155" s="487"/>
      <c r="IUX155" s="487"/>
      <c r="IUY155" s="487"/>
      <c r="IUZ155" s="487"/>
      <c r="IVA155" s="487"/>
      <c r="IVB155" s="487"/>
      <c r="IVC155" s="487"/>
      <c r="IVD155" s="487"/>
      <c r="IVE155" s="487"/>
      <c r="IVF155" s="487"/>
      <c r="IVG155" s="487"/>
      <c r="IVH155" s="487"/>
      <c r="IVI155" s="487"/>
      <c r="IVJ155" s="487"/>
      <c r="IVK155" s="487"/>
      <c r="IVL155" s="487"/>
      <c r="IVM155" s="487"/>
      <c r="IVN155" s="487"/>
      <c r="IVO155" s="487"/>
      <c r="IVP155" s="487"/>
      <c r="IVQ155" s="487"/>
      <c r="IVR155" s="487"/>
      <c r="IVS155" s="487"/>
      <c r="IVT155" s="487"/>
      <c r="IVU155" s="487"/>
      <c r="IVV155" s="487"/>
      <c r="IVW155" s="487"/>
      <c r="IVX155" s="487"/>
      <c r="IVY155" s="487"/>
      <c r="IVZ155" s="487"/>
      <c r="IWA155" s="487"/>
      <c r="IWB155" s="487"/>
      <c r="IWC155" s="487"/>
      <c r="IWD155" s="487"/>
      <c r="IWE155" s="487"/>
      <c r="IWF155" s="487"/>
      <c r="IWG155" s="487"/>
      <c r="IWH155" s="487"/>
      <c r="IWI155" s="487"/>
      <c r="IWJ155" s="487"/>
      <c r="IWK155" s="487"/>
      <c r="IWL155" s="487"/>
      <c r="IWM155" s="487"/>
      <c r="IWN155" s="487"/>
      <c r="IWO155" s="487"/>
      <c r="IWP155" s="487"/>
      <c r="IWQ155" s="487"/>
      <c r="IWR155" s="487"/>
      <c r="IWS155" s="487"/>
      <c r="IWT155" s="487"/>
      <c r="IWU155" s="487"/>
      <c r="IWV155" s="487"/>
      <c r="IWW155" s="487"/>
      <c r="IWX155" s="487"/>
      <c r="IWY155" s="487"/>
      <c r="IWZ155" s="487"/>
      <c r="IXA155" s="487"/>
      <c r="IXB155" s="487"/>
      <c r="IXC155" s="487"/>
      <c r="IXD155" s="487"/>
      <c r="IXE155" s="487"/>
      <c r="IXF155" s="487"/>
      <c r="IXG155" s="487"/>
      <c r="IXH155" s="487"/>
      <c r="IXI155" s="487"/>
      <c r="IXJ155" s="487"/>
      <c r="IXK155" s="487"/>
      <c r="IXL155" s="487"/>
      <c r="IXM155" s="487"/>
      <c r="IXN155" s="487"/>
      <c r="IXO155" s="487"/>
      <c r="IXP155" s="487"/>
      <c r="IXQ155" s="487"/>
      <c r="IXR155" s="487"/>
      <c r="IXS155" s="487"/>
      <c r="IXT155" s="487"/>
      <c r="IXU155" s="487"/>
      <c r="IXV155" s="487"/>
      <c r="IXW155" s="487"/>
      <c r="IXX155" s="487"/>
      <c r="IXY155" s="487"/>
      <c r="IXZ155" s="487"/>
      <c r="IYA155" s="487"/>
      <c r="IYB155" s="487"/>
      <c r="IYC155" s="487"/>
      <c r="IYD155" s="487"/>
      <c r="IYE155" s="487"/>
      <c r="IYF155" s="487"/>
      <c r="IYG155" s="487"/>
      <c r="IYH155" s="487"/>
      <c r="IYI155" s="487"/>
      <c r="IYJ155" s="487"/>
      <c r="IYK155" s="487"/>
      <c r="IYL155" s="487"/>
      <c r="IYM155" s="487"/>
      <c r="IYN155" s="487"/>
      <c r="IYO155" s="487"/>
      <c r="IYP155" s="487"/>
      <c r="IYQ155" s="487"/>
      <c r="IYR155" s="487"/>
      <c r="IYS155" s="487"/>
      <c r="IYT155" s="487"/>
      <c r="IYU155" s="487"/>
      <c r="IYV155" s="487"/>
      <c r="IYW155" s="487"/>
      <c r="IYX155" s="487"/>
      <c r="IYY155" s="487"/>
      <c r="IYZ155" s="487"/>
      <c r="IZA155" s="487"/>
      <c r="IZB155" s="487"/>
      <c r="IZC155" s="487"/>
      <c r="IZD155" s="487"/>
      <c r="IZE155" s="487"/>
      <c r="IZF155" s="487"/>
      <c r="IZG155" s="487"/>
      <c r="IZH155" s="487"/>
      <c r="IZI155" s="487"/>
      <c r="IZJ155" s="487"/>
      <c r="IZK155" s="487"/>
      <c r="IZL155" s="487"/>
      <c r="IZM155" s="487"/>
      <c r="IZN155" s="487"/>
      <c r="IZO155" s="487"/>
      <c r="IZP155" s="487"/>
      <c r="IZQ155" s="487"/>
      <c r="IZR155" s="487"/>
      <c r="IZS155" s="487"/>
      <c r="IZT155" s="487"/>
      <c r="IZU155" s="487"/>
      <c r="IZV155" s="487"/>
      <c r="IZW155" s="487"/>
      <c r="IZX155" s="487"/>
      <c r="IZY155" s="487"/>
      <c r="IZZ155" s="487"/>
      <c r="JAA155" s="487"/>
      <c r="JAB155" s="487"/>
      <c r="JAC155" s="487"/>
      <c r="JAD155" s="487"/>
      <c r="JAE155" s="487"/>
      <c r="JAF155" s="487"/>
      <c r="JAG155" s="487"/>
      <c r="JAH155" s="487"/>
      <c r="JAI155" s="487"/>
      <c r="JAJ155" s="487"/>
      <c r="JAK155" s="487"/>
      <c r="JAL155" s="487"/>
      <c r="JAM155" s="487"/>
      <c r="JAN155" s="487"/>
      <c r="JAO155" s="487"/>
      <c r="JAP155" s="487"/>
      <c r="JAQ155" s="487"/>
      <c r="JAR155" s="487"/>
      <c r="JAS155" s="487"/>
      <c r="JAT155" s="487"/>
      <c r="JAU155" s="487"/>
      <c r="JAV155" s="487"/>
      <c r="JAW155" s="487"/>
      <c r="JAX155" s="487"/>
      <c r="JAY155" s="487"/>
      <c r="JAZ155" s="487"/>
      <c r="JBA155" s="487"/>
      <c r="JBB155" s="487"/>
      <c r="JBC155" s="487"/>
      <c r="JBD155" s="487"/>
      <c r="JBE155" s="487"/>
      <c r="JBF155" s="487"/>
      <c r="JBG155" s="487"/>
      <c r="JBH155" s="487"/>
      <c r="JBI155" s="487"/>
      <c r="JBJ155" s="487"/>
      <c r="JBK155" s="487"/>
      <c r="JBL155" s="487"/>
      <c r="JBM155" s="487"/>
      <c r="JBN155" s="487"/>
      <c r="JBO155" s="487"/>
      <c r="JBP155" s="487"/>
      <c r="JBQ155" s="487"/>
      <c r="JBR155" s="487"/>
      <c r="JBS155" s="487"/>
      <c r="JBT155" s="487"/>
      <c r="JBU155" s="487"/>
      <c r="JBV155" s="487"/>
      <c r="JBW155" s="487"/>
      <c r="JBX155" s="487"/>
      <c r="JBY155" s="487"/>
      <c r="JBZ155" s="487"/>
      <c r="JCA155" s="487"/>
      <c r="JCB155" s="487"/>
      <c r="JCC155" s="487"/>
      <c r="JCD155" s="487"/>
      <c r="JCE155" s="487"/>
      <c r="JCF155" s="487"/>
      <c r="JCG155" s="487"/>
      <c r="JCH155" s="487"/>
      <c r="JCI155" s="487"/>
      <c r="JCJ155" s="487"/>
      <c r="JCK155" s="487"/>
      <c r="JCL155" s="487"/>
      <c r="JCM155" s="487"/>
      <c r="JCN155" s="487"/>
      <c r="JCO155" s="487"/>
      <c r="JCP155" s="487"/>
      <c r="JCQ155" s="487"/>
      <c r="JCR155" s="487"/>
      <c r="JCS155" s="487"/>
      <c r="JCT155" s="487"/>
      <c r="JCU155" s="487"/>
      <c r="JCV155" s="487"/>
      <c r="JCW155" s="487"/>
      <c r="JCX155" s="487"/>
      <c r="JCY155" s="487"/>
      <c r="JCZ155" s="487"/>
      <c r="JDA155" s="487"/>
      <c r="JDB155" s="487"/>
      <c r="JDC155" s="487"/>
      <c r="JDD155" s="487"/>
      <c r="JDE155" s="487"/>
      <c r="JDF155" s="487"/>
      <c r="JDG155" s="487"/>
      <c r="JDH155" s="487"/>
      <c r="JDI155" s="487"/>
      <c r="JDJ155" s="487"/>
      <c r="JDK155" s="487"/>
      <c r="JDL155" s="487"/>
      <c r="JDM155" s="487"/>
      <c r="JDN155" s="487"/>
      <c r="JDO155" s="487"/>
      <c r="JDP155" s="487"/>
      <c r="JDQ155" s="487"/>
      <c r="JDR155" s="487"/>
      <c r="JDS155" s="487"/>
      <c r="JDT155" s="487"/>
      <c r="JDU155" s="487"/>
      <c r="JDV155" s="487"/>
      <c r="JDW155" s="487"/>
      <c r="JDX155" s="487"/>
      <c r="JDY155" s="487"/>
      <c r="JDZ155" s="487"/>
      <c r="JEA155" s="487"/>
      <c r="JEB155" s="487"/>
      <c r="JEC155" s="487"/>
      <c r="JED155" s="487"/>
      <c r="JEE155" s="487"/>
      <c r="JEF155" s="487"/>
      <c r="JEG155" s="487"/>
      <c r="JEH155" s="487"/>
      <c r="JEI155" s="487"/>
      <c r="JEJ155" s="487"/>
      <c r="JEK155" s="487"/>
      <c r="JEL155" s="487"/>
      <c r="JEM155" s="487"/>
      <c r="JEN155" s="487"/>
      <c r="JEO155" s="487"/>
      <c r="JEP155" s="487"/>
      <c r="JEQ155" s="487"/>
      <c r="JER155" s="487"/>
      <c r="JES155" s="487"/>
      <c r="JET155" s="487"/>
      <c r="JEU155" s="487"/>
      <c r="JEV155" s="487"/>
      <c r="JEW155" s="487"/>
      <c r="JEX155" s="487"/>
      <c r="JEY155" s="487"/>
      <c r="JEZ155" s="487"/>
      <c r="JFA155" s="487"/>
      <c r="JFB155" s="487"/>
      <c r="JFC155" s="487"/>
      <c r="JFD155" s="487"/>
      <c r="JFE155" s="487"/>
      <c r="JFF155" s="487"/>
      <c r="JFG155" s="487"/>
      <c r="JFH155" s="487"/>
      <c r="JFI155" s="487"/>
      <c r="JFJ155" s="487"/>
      <c r="JFK155" s="487"/>
      <c r="JFL155" s="487"/>
      <c r="JFM155" s="487"/>
      <c r="JFN155" s="487"/>
      <c r="JFO155" s="487"/>
      <c r="JFP155" s="487"/>
      <c r="JFQ155" s="487"/>
      <c r="JFR155" s="487"/>
      <c r="JFS155" s="487"/>
      <c r="JFT155" s="487"/>
      <c r="JFU155" s="487"/>
      <c r="JFV155" s="487"/>
      <c r="JFW155" s="487"/>
      <c r="JFX155" s="487"/>
      <c r="JFY155" s="487"/>
      <c r="JFZ155" s="487"/>
      <c r="JGA155" s="487"/>
      <c r="JGB155" s="487"/>
      <c r="JGC155" s="487"/>
      <c r="JGD155" s="487"/>
      <c r="JGE155" s="487"/>
      <c r="JGF155" s="487"/>
      <c r="JGG155" s="487"/>
      <c r="JGH155" s="487"/>
      <c r="JGI155" s="487"/>
      <c r="JGJ155" s="487"/>
      <c r="JGK155" s="487"/>
      <c r="JGL155" s="487"/>
      <c r="JGM155" s="487"/>
      <c r="JGN155" s="487"/>
      <c r="JGO155" s="487"/>
      <c r="JGP155" s="487"/>
      <c r="JGQ155" s="487"/>
      <c r="JGR155" s="487"/>
      <c r="JGS155" s="487"/>
      <c r="JGT155" s="487"/>
      <c r="JGU155" s="487"/>
      <c r="JGV155" s="487"/>
      <c r="JGW155" s="487"/>
      <c r="JGX155" s="487"/>
      <c r="JGY155" s="487"/>
      <c r="JGZ155" s="487"/>
      <c r="JHA155" s="487"/>
      <c r="JHB155" s="487"/>
      <c r="JHC155" s="487"/>
      <c r="JHD155" s="487"/>
      <c r="JHE155" s="487"/>
      <c r="JHF155" s="487"/>
      <c r="JHG155" s="487"/>
      <c r="JHH155" s="487"/>
      <c r="JHI155" s="487"/>
      <c r="JHJ155" s="487"/>
      <c r="JHK155" s="487"/>
      <c r="JHL155" s="487"/>
      <c r="JHM155" s="487"/>
      <c r="JHN155" s="487"/>
      <c r="JHO155" s="487"/>
      <c r="JHP155" s="487"/>
      <c r="JHQ155" s="487"/>
      <c r="JHR155" s="487"/>
      <c r="JHS155" s="487"/>
      <c r="JHT155" s="487"/>
      <c r="JHU155" s="487"/>
      <c r="JHV155" s="487"/>
      <c r="JHW155" s="487"/>
      <c r="JHX155" s="487"/>
      <c r="JHY155" s="487"/>
      <c r="JHZ155" s="487"/>
      <c r="JIA155" s="487"/>
      <c r="JIB155" s="487"/>
      <c r="JIC155" s="487"/>
      <c r="JID155" s="487"/>
      <c r="JIE155" s="487"/>
      <c r="JIF155" s="487"/>
      <c r="JIG155" s="487"/>
      <c r="JIH155" s="487"/>
      <c r="JII155" s="487"/>
      <c r="JIJ155" s="487"/>
      <c r="JIK155" s="487"/>
      <c r="JIL155" s="487"/>
      <c r="JIM155" s="487"/>
      <c r="JIN155" s="487"/>
      <c r="JIO155" s="487"/>
      <c r="JIP155" s="487"/>
      <c r="JIQ155" s="487"/>
      <c r="JIR155" s="487"/>
      <c r="JIS155" s="487"/>
      <c r="JIT155" s="487"/>
      <c r="JIU155" s="487"/>
      <c r="JIV155" s="487"/>
      <c r="JIW155" s="487"/>
      <c r="JIX155" s="487"/>
      <c r="JIY155" s="487"/>
      <c r="JIZ155" s="487"/>
      <c r="JJA155" s="487"/>
      <c r="JJB155" s="487"/>
      <c r="JJC155" s="487"/>
      <c r="JJD155" s="487"/>
      <c r="JJE155" s="487"/>
      <c r="JJF155" s="487"/>
      <c r="JJG155" s="487"/>
      <c r="JJH155" s="487"/>
      <c r="JJI155" s="487"/>
      <c r="JJJ155" s="487"/>
      <c r="JJK155" s="487"/>
      <c r="JJL155" s="487"/>
      <c r="JJM155" s="487"/>
      <c r="JJN155" s="487"/>
      <c r="JJO155" s="487"/>
      <c r="JJP155" s="487"/>
      <c r="JJQ155" s="487"/>
      <c r="JJR155" s="487"/>
      <c r="JJS155" s="487"/>
      <c r="JJT155" s="487"/>
      <c r="JJU155" s="487"/>
      <c r="JJV155" s="487"/>
      <c r="JJW155" s="487"/>
      <c r="JJX155" s="487"/>
      <c r="JJY155" s="487"/>
      <c r="JJZ155" s="487"/>
      <c r="JKA155" s="487"/>
      <c r="JKB155" s="487"/>
      <c r="JKC155" s="487"/>
      <c r="JKD155" s="487"/>
      <c r="JKE155" s="487"/>
      <c r="JKF155" s="487"/>
      <c r="JKG155" s="487"/>
      <c r="JKH155" s="487"/>
      <c r="JKI155" s="487"/>
      <c r="JKJ155" s="487"/>
      <c r="JKK155" s="487"/>
      <c r="JKL155" s="487"/>
      <c r="JKM155" s="487"/>
      <c r="JKN155" s="487"/>
      <c r="JKO155" s="487"/>
      <c r="JKP155" s="487"/>
      <c r="JKQ155" s="487"/>
      <c r="JKR155" s="487"/>
      <c r="JKS155" s="487"/>
      <c r="JKT155" s="487"/>
      <c r="JKU155" s="487"/>
      <c r="JKV155" s="487"/>
      <c r="JKW155" s="487"/>
      <c r="JKX155" s="487"/>
      <c r="JKY155" s="487"/>
      <c r="JKZ155" s="487"/>
      <c r="JLA155" s="487"/>
      <c r="JLB155" s="487"/>
      <c r="JLC155" s="487"/>
      <c r="JLD155" s="487"/>
      <c r="JLE155" s="487"/>
      <c r="JLF155" s="487"/>
      <c r="JLG155" s="487"/>
      <c r="JLH155" s="487"/>
      <c r="JLI155" s="487"/>
      <c r="JLJ155" s="487"/>
      <c r="JLK155" s="487"/>
      <c r="JLL155" s="487"/>
      <c r="JLM155" s="487"/>
      <c r="JLN155" s="487"/>
      <c r="JLO155" s="487"/>
      <c r="JLP155" s="487"/>
      <c r="JLQ155" s="487"/>
      <c r="JLR155" s="487"/>
      <c r="JLS155" s="487"/>
      <c r="JLT155" s="487"/>
      <c r="JLU155" s="487"/>
      <c r="JLV155" s="487"/>
      <c r="JLW155" s="487"/>
      <c r="JLX155" s="487"/>
      <c r="JLY155" s="487"/>
      <c r="JLZ155" s="487"/>
      <c r="JMA155" s="487"/>
      <c r="JMB155" s="487"/>
      <c r="JMC155" s="487"/>
      <c r="JMD155" s="487"/>
      <c r="JME155" s="487"/>
      <c r="JMF155" s="487"/>
      <c r="JMG155" s="487"/>
      <c r="JMH155" s="487"/>
      <c r="JMI155" s="487"/>
      <c r="JMJ155" s="487"/>
      <c r="JMK155" s="487"/>
      <c r="JML155" s="487"/>
      <c r="JMM155" s="487"/>
      <c r="JMN155" s="487"/>
      <c r="JMO155" s="487"/>
      <c r="JMP155" s="487"/>
      <c r="JMQ155" s="487"/>
      <c r="JMR155" s="487"/>
      <c r="JMS155" s="487"/>
      <c r="JMT155" s="487"/>
      <c r="JMU155" s="487"/>
      <c r="JMV155" s="487"/>
      <c r="JMW155" s="487"/>
      <c r="JMX155" s="487"/>
      <c r="JMY155" s="487"/>
      <c r="JMZ155" s="487"/>
      <c r="JNA155" s="487"/>
      <c r="JNB155" s="487"/>
      <c r="JNC155" s="487"/>
      <c r="JND155" s="487"/>
      <c r="JNE155" s="487"/>
      <c r="JNF155" s="487"/>
      <c r="JNG155" s="487"/>
      <c r="JNH155" s="487"/>
      <c r="JNI155" s="487"/>
      <c r="JNJ155" s="487"/>
      <c r="JNK155" s="487"/>
      <c r="JNL155" s="487"/>
      <c r="JNM155" s="487"/>
      <c r="JNN155" s="487"/>
      <c r="JNO155" s="487"/>
      <c r="JNP155" s="487"/>
      <c r="JNQ155" s="487"/>
      <c r="JNR155" s="487"/>
      <c r="JNS155" s="487"/>
      <c r="JNT155" s="487"/>
      <c r="JNU155" s="487"/>
      <c r="JNV155" s="487"/>
      <c r="JNW155" s="487"/>
      <c r="JNX155" s="487"/>
      <c r="JNY155" s="487"/>
      <c r="JNZ155" s="487"/>
      <c r="JOA155" s="487"/>
      <c r="JOB155" s="487"/>
      <c r="JOC155" s="487"/>
      <c r="JOD155" s="487"/>
      <c r="JOE155" s="487"/>
      <c r="JOF155" s="487"/>
      <c r="JOG155" s="487"/>
      <c r="JOH155" s="487"/>
      <c r="JOI155" s="487"/>
      <c r="JOJ155" s="487"/>
      <c r="JOK155" s="487"/>
      <c r="JOL155" s="487"/>
      <c r="JOM155" s="487"/>
      <c r="JON155" s="487"/>
      <c r="JOO155" s="487"/>
      <c r="JOP155" s="487"/>
      <c r="JOQ155" s="487"/>
      <c r="JOR155" s="487"/>
      <c r="JOS155" s="487"/>
      <c r="JOT155" s="487"/>
      <c r="JOU155" s="487"/>
      <c r="JOV155" s="487"/>
      <c r="JOW155" s="487"/>
      <c r="JOX155" s="487"/>
      <c r="JOY155" s="487"/>
      <c r="JOZ155" s="487"/>
      <c r="JPA155" s="487"/>
      <c r="JPB155" s="487"/>
      <c r="JPC155" s="487"/>
      <c r="JPD155" s="487"/>
      <c r="JPE155" s="487"/>
      <c r="JPF155" s="487"/>
      <c r="JPG155" s="487"/>
      <c r="JPH155" s="487"/>
      <c r="JPI155" s="487"/>
      <c r="JPJ155" s="487"/>
      <c r="JPK155" s="487"/>
      <c r="JPL155" s="487"/>
      <c r="JPM155" s="487"/>
      <c r="JPN155" s="487"/>
      <c r="JPO155" s="487"/>
      <c r="JPP155" s="487"/>
      <c r="JPQ155" s="487"/>
      <c r="JPR155" s="487"/>
      <c r="JPS155" s="487"/>
      <c r="JPT155" s="487"/>
      <c r="JPU155" s="487"/>
      <c r="JPV155" s="487"/>
      <c r="JPW155" s="487"/>
      <c r="JPX155" s="487"/>
      <c r="JPY155" s="487"/>
      <c r="JPZ155" s="487"/>
      <c r="JQA155" s="487"/>
      <c r="JQB155" s="487"/>
      <c r="JQC155" s="487"/>
      <c r="JQD155" s="487"/>
      <c r="JQE155" s="487"/>
      <c r="JQF155" s="487"/>
      <c r="JQG155" s="487"/>
      <c r="JQH155" s="487"/>
      <c r="JQI155" s="487"/>
      <c r="JQJ155" s="487"/>
      <c r="JQK155" s="487"/>
      <c r="JQL155" s="487"/>
      <c r="JQM155" s="487"/>
      <c r="JQN155" s="487"/>
      <c r="JQO155" s="487"/>
      <c r="JQP155" s="487"/>
      <c r="JQQ155" s="487"/>
      <c r="JQR155" s="487"/>
      <c r="JQS155" s="487"/>
      <c r="JQT155" s="487"/>
      <c r="JQU155" s="487"/>
      <c r="JQV155" s="487"/>
      <c r="JQW155" s="487"/>
      <c r="JQX155" s="487"/>
      <c r="JQY155" s="487"/>
      <c r="JQZ155" s="487"/>
      <c r="JRA155" s="487"/>
      <c r="JRB155" s="487"/>
      <c r="JRC155" s="487"/>
      <c r="JRD155" s="487"/>
      <c r="JRE155" s="487"/>
      <c r="JRF155" s="487"/>
      <c r="JRG155" s="487"/>
      <c r="JRH155" s="487"/>
      <c r="JRI155" s="487"/>
      <c r="JRJ155" s="487"/>
      <c r="JRK155" s="487"/>
      <c r="JRL155" s="487"/>
      <c r="JRM155" s="487"/>
      <c r="JRN155" s="487"/>
      <c r="JRO155" s="487"/>
      <c r="JRP155" s="487"/>
      <c r="JRQ155" s="487"/>
      <c r="JRR155" s="487"/>
      <c r="JRS155" s="487"/>
      <c r="JRT155" s="487"/>
      <c r="JRU155" s="487"/>
      <c r="JRV155" s="487"/>
      <c r="JRW155" s="487"/>
      <c r="JRX155" s="487"/>
      <c r="JRY155" s="487"/>
      <c r="JRZ155" s="487"/>
      <c r="JSA155" s="487"/>
      <c r="JSB155" s="487"/>
      <c r="JSC155" s="487"/>
      <c r="JSD155" s="487"/>
      <c r="JSE155" s="487"/>
      <c r="JSF155" s="487"/>
      <c r="JSG155" s="487"/>
      <c r="JSH155" s="487"/>
      <c r="JSI155" s="487"/>
      <c r="JSJ155" s="487"/>
      <c r="JSK155" s="487"/>
      <c r="JSL155" s="487"/>
      <c r="JSM155" s="487"/>
      <c r="JSN155" s="487"/>
      <c r="JSO155" s="487"/>
      <c r="JSP155" s="487"/>
      <c r="JSQ155" s="487"/>
      <c r="JSR155" s="487"/>
      <c r="JSS155" s="487"/>
      <c r="JST155" s="487"/>
      <c r="JSU155" s="487"/>
      <c r="JSV155" s="487"/>
      <c r="JSW155" s="487"/>
      <c r="JSX155" s="487"/>
      <c r="JSY155" s="487"/>
      <c r="JSZ155" s="487"/>
      <c r="JTA155" s="487"/>
      <c r="JTB155" s="487"/>
      <c r="JTC155" s="487"/>
      <c r="JTD155" s="487"/>
      <c r="JTE155" s="487"/>
      <c r="JTF155" s="487"/>
      <c r="JTG155" s="487"/>
      <c r="JTH155" s="487"/>
      <c r="JTI155" s="487"/>
      <c r="JTJ155" s="487"/>
      <c r="JTK155" s="487"/>
      <c r="JTL155" s="487"/>
      <c r="JTM155" s="487"/>
      <c r="JTN155" s="487"/>
      <c r="JTO155" s="487"/>
      <c r="JTP155" s="487"/>
      <c r="JTQ155" s="487"/>
      <c r="JTR155" s="487"/>
      <c r="JTS155" s="487"/>
      <c r="JTT155" s="487"/>
      <c r="JTU155" s="487"/>
      <c r="JTV155" s="487"/>
      <c r="JTW155" s="487"/>
      <c r="JTX155" s="487"/>
      <c r="JTY155" s="487"/>
      <c r="JTZ155" s="487"/>
      <c r="JUA155" s="487"/>
      <c r="JUB155" s="487"/>
      <c r="JUC155" s="487"/>
      <c r="JUD155" s="487"/>
      <c r="JUE155" s="487"/>
      <c r="JUF155" s="487"/>
      <c r="JUG155" s="487"/>
      <c r="JUH155" s="487"/>
      <c r="JUI155" s="487"/>
      <c r="JUJ155" s="487"/>
      <c r="JUK155" s="487"/>
      <c r="JUL155" s="487"/>
      <c r="JUM155" s="487"/>
      <c r="JUN155" s="487"/>
      <c r="JUO155" s="487"/>
      <c r="JUP155" s="487"/>
      <c r="JUQ155" s="487"/>
      <c r="JUR155" s="487"/>
      <c r="JUS155" s="487"/>
      <c r="JUT155" s="487"/>
      <c r="JUU155" s="487"/>
      <c r="JUV155" s="487"/>
      <c r="JUW155" s="487"/>
      <c r="JUX155" s="487"/>
      <c r="JUY155" s="487"/>
      <c r="JUZ155" s="487"/>
      <c r="JVA155" s="487"/>
      <c r="JVB155" s="487"/>
      <c r="JVC155" s="487"/>
      <c r="JVD155" s="487"/>
      <c r="JVE155" s="487"/>
      <c r="JVF155" s="487"/>
      <c r="JVG155" s="487"/>
      <c r="JVH155" s="487"/>
      <c r="JVI155" s="487"/>
      <c r="JVJ155" s="487"/>
      <c r="JVK155" s="487"/>
      <c r="JVL155" s="487"/>
      <c r="JVM155" s="487"/>
      <c r="JVN155" s="487"/>
      <c r="JVO155" s="487"/>
      <c r="JVP155" s="487"/>
      <c r="JVQ155" s="487"/>
      <c r="JVR155" s="487"/>
      <c r="JVS155" s="487"/>
      <c r="JVT155" s="487"/>
      <c r="JVU155" s="487"/>
      <c r="JVV155" s="487"/>
      <c r="JVW155" s="487"/>
      <c r="JVX155" s="487"/>
      <c r="JVY155" s="487"/>
      <c r="JVZ155" s="487"/>
      <c r="JWA155" s="487"/>
      <c r="JWB155" s="487"/>
      <c r="JWC155" s="487"/>
      <c r="JWD155" s="487"/>
      <c r="JWE155" s="487"/>
      <c r="JWF155" s="487"/>
      <c r="JWG155" s="487"/>
      <c r="JWH155" s="487"/>
      <c r="JWI155" s="487"/>
      <c r="JWJ155" s="487"/>
      <c r="JWK155" s="487"/>
      <c r="JWL155" s="487"/>
      <c r="JWM155" s="487"/>
      <c r="JWN155" s="487"/>
      <c r="JWO155" s="487"/>
      <c r="JWP155" s="487"/>
      <c r="JWQ155" s="487"/>
      <c r="JWR155" s="487"/>
      <c r="JWS155" s="487"/>
      <c r="JWT155" s="487"/>
      <c r="JWU155" s="487"/>
      <c r="JWV155" s="487"/>
      <c r="JWW155" s="487"/>
      <c r="JWX155" s="487"/>
      <c r="JWY155" s="487"/>
      <c r="JWZ155" s="487"/>
      <c r="JXA155" s="487"/>
      <c r="JXB155" s="487"/>
      <c r="JXC155" s="487"/>
      <c r="JXD155" s="487"/>
      <c r="JXE155" s="487"/>
      <c r="JXF155" s="487"/>
      <c r="JXG155" s="487"/>
      <c r="JXH155" s="487"/>
      <c r="JXI155" s="487"/>
      <c r="JXJ155" s="487"/>
      <c r="JXK155" s="487"/>
      <c r="JXL155" s="487"/>
      <c r="JXM155" s="487"/>
      <c r="JXN155" s="487"/>
      <c r="JXO155" s="487"/>
      <c r="JXP155" s="487"/>
      <c r="JXQ155" s="487"/>
      <c r="JXR155" s="487"/>
      <c r="JXS155" s="487"/>
      <c r="JXT155" s="487"/>
      <c r="JXU155" s="487"/>
      <c r="JXV155" s="487"/>
      <c r="JXW155" s="487"/>
      <c r="JXX155" s="487"/>
      <c r="JXY155" s="487"/>
      <c r="JXZ155" s="487"/>
      <c r="JYA155" s="487"/>
      <c r="JYB155" s="487"/>
      <c r="JYC155" s="487"/>
      <c r="JYD155" s="487"/>
      <c r="JYE155" s="487"/>
      <c r="JYF155" s="487"/>
      <c r="JYG155" s="487"/>
      <c r="JYH155" s="487"/>
      <c r="JYI155" s="487"/>
      <c r="JYJ155" s="487"/>
      <c r="JYK155" s="487"/>
      <c r="JYL155" s="487"/>
      <c r="JYM155" s="487"/>
      <c r="JYN155" s="487"/>
      <c r="JYO155" s="487"/>
      <c r="JYP155" s="487"/>
      <c r="JYQ155" s="487"/>
      <c r="JYR155" s="487"/>
      <c r="JYS155" s="487"/>
      <c r="JYT155" s="487"/>
      <c r="JYU155" s="487"/>
      <c r="JYV155" s="487"/>
      <c r="JYW155" s="487"/>
      <c r="JYX155" s="487"/>
      <c r="JYY155" s="487"/>
      <c r="JYZ155" s="487"/>
      <c r="JZA155" s="487"/>
      <c r="JZB155" s="487"/>
      <c r="JZC155" s="487"/>
      <c r="JZD155" s="487"/>
      <c r="JZE155" s="487"/>
      <c r="JZF155" s="487"/>
      <c r="JZG155" s="487"/>
      <c r="JZH155" s="487"/>
      <c r="JZI155" s="487"/>
      <c r="JZJ155" s="487"/>
      <c r="JZK155" s="487"/>
      <c r="JZL155" s="487"/>
      <c r="JZM155" s="487"/>
      <c r="JZN155" s="487"/>
      <c r="JZO155" s="487"/>
      <c r="JZP155" s="487"/>
      <c r="JZQ155" s="487"/>
      <c r="JZR155" s="487"/>
      <c r="JZS155" s="487"/>
      <c r="JZT155" s="487"/>
      <c r="JZU155" s="487"/>
      <c r="JZV155" s="487"/>
      <c r="JZW155" s="487"/>
      <c r="JZX155" s="487"/>
      <c r="JZY155" s="487"/>
      <c r="JZZ155" s="487"/>
      <c r="KAA155" s="487"/>
      <c r="KAB155" s="487"/>
      <c r="KAC155" s="487"/>
      <c r="KAD155" s="487"/>
      <c r="KAE155" s="487"/>
      <c r="KAF155" s="487"/>
      <c r="KAG155" s="487"/>
      <c r="KAH155" s="487"/>
      <c r="KAI155" s="487"/>
      <c r="KAJ155" s="487"/>
      <c r="KAK155" s="487"/>
      <c r="KAL155" s="487"/>
      <c r="KAM155" s="487"/>
      <c r="KAN155" s="487"/>
      <c r="KAO155" s="487"/>
      <c r="KAP155" s="487"/>
      <c r="KAQ155" s="487"/>
      <c r="KAR155" s="487"/>
      <c r="KAS155" s="487"/>
      <c r="KAT155" s="487"/>
      <c r="KAU155" s="487"/>
      <c r="KAV155" s="487"/>
      <c r="KAW155" s="487"/>
      <c r="KAX155" s="487"/>
      <c r="KAY155" s="487"/>
      <c r="KAZ155" s="487"/>
      <c r="KBA155" s="487"/>
      <c r="KBB155" s="487"/>
      <c r="KBC155" s="487"/>
      <c r="KBD155" s="487"/>
      <c r="KBE155" s="487"/>
      <c r="KBF155" s="487"/>
      <c r="KBG155" s="487"/>
      <c r="KBH155" s="487"/>
      <c r="KBI155" s="487"/>
      <c r="KBJ155" s="487"/>
      <c r="KBK155" s="487"/>
      <c r="KBL155" s="487"/>
      <c r="KBM155" s="487"/>
      <c r="KBN155" s="487"/>
      <c r="KBO155" s="487"/>
      <c r="KBP155" s="487"/>
      <c r="KBQ155" s="487"/>
      <c r="KBR155" s="487"/>
      <c r="KBS155" s="487"/>
      <c r="KBT155" s="487"/>
      <c r="KBU155" s="487"/>
      <c r="KBV155" s="487"/>
      <c r="KBW155" s="487"/>
      <c r="KBX155" s="487"/>
      <c r="KBY155" s="487"/>
      <c r="KBZ155" s="487"/>
      <c r="KCA155" s="487"/>
      <c r="KCB155" s="487"/>
      <c r="KCC155" s="487"/>
      <c r="KCD155" s="487"/>
      <c r="KCE155" s="487"/>
      <c r="KCF155" s="487"/>
      <c r="KCG155" s="487"/>
      <c r="KCH155" s="487"/>
      <c r="KCI155" s="487"/>
      <c r="KCJ155" s="487"/>
      <c r="KCK155" s="487"/>
      <c r="KCL155" s="487"/>
      <c r="KCM155" s="487"/>
      <c r="KCN155" s="487"/>
      <c r="KCO155" s="487"/>
      <c r="KCP155" s="487"/>
      <c r="KCQ155" s="487"/>
      <c r="KCR155" s="487"/>
      <c r="KCS155" s="487"/>
      <c r="KCT155" s="487"/>
      <c r="KCU155" s="487"/>
      <c r="KCV155" s="487"/>
      <c r="KCW155" s="487"/>
      <c r="KCX155" s="487"/>
      <c r="KCY155" s="487"/>
      <c r="KCZ155" s="487"/>
      <c r="KDA155" s="487"/>
      <c r="KDB155" s="487"/>
      <c r="KDC155" s="487"/>
      <c r="KDD155" s="487"/>
      <c r="KDE155" s="487"/>
      <c r="KDF155" s="487"/>
      <c r="KDG155" s="487"/>
      <c r="KDH155" s="487"/>
      <c r="KDI155" s="487"/>
      <c r="KDJ155" s="487"/>
      <c r="KDK155" s="487"/>
      <c r="KDL155" s="487"/>
      <c r="KDM155" s="487"/>
      <c r="KDN155" s="487"/>
      <c r="KDO155" s="487"/>
      <c r="KDP155" s="487"/>
      <c r="KDQ155" s="487"/>
      <c r="KDR155" s="487"/>
      <c r="KDS155" s="487"/>
      <c r="KDT155" s="487"/>
      <c r="KDU155" s="487"/>
      <c r="KDV155" s="487"/>
      <c r="KDW155" s="487"/>
      <c r="KDX155" s="487"/>
      <c r="KDY155" s="487"/>
      <c r="KDZ155" s="487"/>
      <c r="KEA155" s="487"/>
      <c r="KEB155" s="487"/>
      <c r="KEC155" s="487"/>
      <c r="KED155" s="487"/>
      <c r="KEE155" s="487"/>
      <c r="KEF155" s="487"/>
      <c r="KEG155" s="487"/>
      <c r="KEH155" s="487"/>
      <c r="KEI155" s="487"/>
      <c r="KEJ155" s="487"/>
      <c r="KEK155" s="487"/>
      <c r="KEL155" s="487"/>
      <c r="KEM155" s="487"/>
      <c r="KEN155" s="487"/>
      <c r="KEO155" s="487"/>
      <c r="KEP155" s="487"/>
      <c r="KEQ155" s="487"/>
      <c r="KER155" s="487"/>
      <c r="KES155" s="487"/>
      <c r="KET155" s="487"/>
      <c r="KEU155" s="487"/>
      <c r="KEV155" s="487"/>
      <c r="KEW155" s="487"/>
      <c r="KEX155" s="487"/>
      <c r="KEY155" s="487"/>
      <c r="KEZ155" s="487"/>
      <c r="KFA155" s="487"/>
      <c r="KFB155" s="487"/>
      <c r="KFC155" s="487"/>
      <c r="KFD155" s="487"/>
      <c r="KFE155" s="487"/>
      <c r="KFF155" s="487"/>
      <c r="KFG155" s="487"/>
      <c r="KFH155" s="487"/>
      <c r="KFI155" s="487"/>
      <c r="KFJ155" s="487"/>
      <c r="KFK155" s="487"/>
      <c r="KFL155" s="487"/>
      <c r="KFM155" s="487"/>
      <c r="KFN155" s="487"/>
      <c r="KFO155" s="487"/>
      <c r="KFP155" s="487"/>
      <c r="KFQ155" s="487"/>
      <c r="KFR155" s="487"/>
      <c r="KFS155" s="487"/>
      <c r="KFT155" s="487"/>
      <c r="KFU155" s="487"/>
      <c r="KFV155" s="487"/>
      <c r="KFW155" s="487"/>
      <c r="KFX155" s="487"/>
      <c r="KFY155" s="487"/>
      <c r="KFZ155" s="487"/>
      <c r="KGA155" s="487"/>
      <c r="KGB155" s="487"/>
      <c r="KGC155" s="487"/>
      <c r="KGD155" s="487"/>
      <c r="KGE155" s="487"/>
      <c r="KGF155" s="487"/>
      <c r="KGG155" s="487"/>
      <c r="KGH155" s="487"/>
      <c r="KGI155" s="487"/>
      <c r="KGJ155" s="487"/>
      <c r="KGK155" s="487"/>
      <c r="KGL155" s="487"/>
      <c r="KGM155" s="487"/>
      <c r="KGN155" s="487"/>
      <c r="KGO155" s="487"/>
      <c r="KGP155" s="487"/>
      <c r="KGQ155" s="487"/>
      <c r="KGR155" s="487"/>
      <c r="KGS155" s="487"/>
      <c r="KGT155" s="487"/>
      <c r="KGU155" s="487"/>
      <c r="KGV155" s="487"/>
      <c r="KGW155" s="487"/>
      <c r="KGX155" s="487"/>
      <c r="KGY155" s="487"/>
      <c r="KGZ155" s="487"/>
      <c r="KHA155" s="487"/>
      <c r="KHB155" s="487"/>
      <c r="KHC155" s="487"/>
      <c r="KHD155" s="487"/>
      <c r="KHE155" s="487"/>
      <c r="KHF155" s="487"/>
      <c r="KHG155" s="487"/>
      <c r="KHH155" s="487"/>
      <c r="KHI155" s="487"/>
      <c r="KHJ155" s="487"/>
      <c r="KHK155" s="487"/>
      <c r="KHL155" s="487"/>
      <c r="KHM155" s="487"/>
      <c r="KHN155" s="487"/>
      <c r="KHO155" s="487"/>
      <c r="KHP155" s="487"/>
      <c r="KHQ155" s="487"/>
      <c r="KHR155" s="487"/>
      <c r="KHS155" s="487"/>
      <c r="KHT155" s="487"/>
      <c r="KHU155" s="487"/>
      <c r="KHV155" s="487"/>
      <c r="KHW155" s="487"/>
      <c r="KHX155" s="487"/>
      <c r="KHY155" s="487"/>
      <c r="KHZ155" s="487"/>
      <c r="KIA155" s="487"/>
      <c r="KIB155" s="487"/>
      <c r="KIC155" s="487"/>
      <c r="KID155" s="487"/>
      <c r="KIE155" s="487"/>
      <c r="KIF155" s="487"/>
      <c r="KIG155" s="487"/>
      <c r="KIH155" s="487"/>
      <c r="KII155" s="487"/>
      <c r="KIJ155" s="487"/>
      <c r="KIK155" s="487"/>
      <c r="KIL155" s="487"/>
      <c r="KIM155" s="487"/>
      <c r="KIN155" s="487"/>
      <c r="KIO155" s="487"/>
      <c r="KIP155" s="487"/>
      <c r="KIQ155" s="487"/>
      <c r="KIR155" s="487"/>
      <c r="KIS155" s="487"/>
      <c r="KIT155" s="487"/>
      <c r="KIU155" s="487"/>
      <c r="KIV155" s="487"/>
      <c r="KIW155" s="487"/>
      <c r="KIX155" s="487"/>
      <c r="KIY155" s="487"/>
      <c r="KIZ155" s="487"/>
      <c r="KJA155" s="487"/>
      <c r="KJB155" s="487"/>
      <c r="KJC155" s="487"/>
      <c r="KJD155" s="487"/>
      <c r="KJE155" s="487"/>
      <c r="KJF155" s="487"/>
      <c r="KJG155" s="487"/>
      <c r="KJH155" s="487"/>
      <c r="KJI155" s="487"/>
      <c r="KJJ155" s="487"/>
      <c r="KJK155" s="487"/>
      <c r="KJL155" s="487"/>
      <c r="KJM155" s="487"/>
      <c r="KJN155" s="487"/>
      <c r="KJO155" s="487"/>
      <c r="KJP155" s="487"/>
      <c r="KJQ155" s="487"/>
      <c r="KJR155" s="487"/>
      <c r="KJS155" s="487"/>
      <c r="KJT155" s="487"/>
      <c r="KJU155" s="487"/>
      <c r="KJV155" s="487"/>
      <c r="KJW155" s="487"/>
      <c r="KJX155" s="487"/>
      <c r="KJY155" s="487"/>
      <c r="KJZ155" s="487"/>
      <c r="KKA155" s="487"/>
      <c r="KKB155" s="487"/>
      <c r="KKC155" s="487"/>
      <c r="KKD155" s="487"/>
      <c r="KKE155" s="487"/>
      <c r="KKF155" s="487"/>
      <c r="KKG155" s="487"/>
      <c r="KKH155" s="487"/>
      <c r="KKI155" s="487"/>
      <c r="KKJ155" s="487"/>
      <c r="KKK155" s="487"/>
      <c r="KKL155" s="487"/>
      <c r="KKM155" s="487"/>
      <c r="KKN155" s="487"/>
      <c r="KKO155" s="487"/>
      <c r="KKP155" s="487"/>
      <c r="KKQ155" s="487"/>
      <c r="KKR155" s="487"/>
      <c r="KKS155" s="487"/>
      <c r="KKT155" s="487"/>
      <c r="KKU155" s="487"/>
      <c r="KKV155" s="487"/>
      <c r="KKW155" s="487"/>
      <c r="KKX155" s="487"/>
      <c r="KKY155" s="487"/>
      <c r="KKZ155" s="487"/>
      <c r="KLA155" s="487"/>
      <c r="KLB155" s="487"/>
      <c r="KLC155" s="487"/>
      <c r="KLD155" s="487"/>
      <c r="KLE155" s="487"/>
      <c r="KLF155" s="487"/>
      <c r="KLG155" s="487"/>
      <c r="KLH155" s="487"/>
      <c r="KLI155" s="487"/>
      <c r="KLJ155" s="487"/>
      <c r="KLK155" s="487"/>
      <c r="KLL155" s="487"/>
      <c r="KLM155" s="487"/>
      <c r="KLN155" s="487"/>
      <c r="KLO155" s="487"/>
      <c r="KLP155" s="487"/>
      <c r="KLQ155" s="487"/>
      <c r="KLR155" s="487"/>
      <c r="KLS155" s="487"/>
      <c r="KLT155" s="487"/>
      <c r="KLU155" s="487"/>
      <c r="KLV155" s="487"/>
      <c r="KLW155" s="487"/>
      <c r="KLX155" s="487"/>
      <c r="KLY155" s="487"/>
      <c r="KLZ155" s="487"/>
      <c r="KMA155" s="487"/>
      <c r="KMB155" s="487"/>
      <c r="KMC155" s="487"/>
      <c r="KMD155" s="487"/>
      <c r="KME155" s="487"/>
      <c r="KMF155" s="487"/>
      <c r="KMG155" s="487"/>
      <c r="KMH155" s="487"/>
      <c r="KMI155" s="487"/>
      <c r="KMJ155" s="487"/>
      <c r="KMK155" s="487"/>
      <c r="KML155" s="487"/>
      <c r="KMM155" s="487"/>
      <c r="KMN155" s="487"/>
      <c r="KMO155" s="487"/>
      <c r="KMP155" s="487"/>
      <c r="KMQ155" s="487"/>
      <c r="KMR155" s="487"/>
      <c r="KMS155" s="487"/>
      <c r="KMT155" s="487"/>
      <c r="KMU155" s="487"/>
      <c r="KMV155" s="487"/>
      <c r="KMW155" s="487"/>
      <c r="KMX155" s="487"/>
      <c r="KMY155" s="487"/>
      <c r="KMZ155" s="487"/>
      <c r="KNA155" s="487"/>
      <c r="KNB155" s="487"/>
      <c r="KNC155" s="487"/>
      <c r="KND155" s="487"/>
      <c r="KNE155" s="487"/>
      <c r="KNF155" s="487"/>
      <c r="KNG155" s="487"/>
      <c r="KNH155" s="487"/>
      <c r="KNI155" s="487"/>
      <c r="KNJ155" s="487"/>
      <c r="KNK155" s="487"/>
      <c r="KNL155" s="487"/>
      <c r="KNM155" s="487"/>
      <c r="KNN155" s="487"/>
      <c r="KNO155" s="487"/>
      <c r="KNP155" s="487"/>
      <c r="KNQ155" s="487"/>
      <c r="KNR155" s="487"/>
      <c r="KNS155" s="487"/>
      <c r="KNT155" s="487"/>
      <c r="KNU155" s="487"/>
      <c r="KNV155" s="487"/>
      <c r="KNW155" s="487"/>
      <c r="KNX155" s="487"/>
      <c r="KNY155" s="487"/>
      <c r="KNZ155" s="487"/>
      <c r="KOA155" s="487"/>
      <c r="KOB155" s="487"/>
      <c r="KOC155" s="487"/>
      <c r="KOD155" s="487"/>
      <c r="KOE155" s="487"/>
      <c r="KOF155" s="487"/>
      <c r="KOG155" s="487"/>
      <c r="KOH155" s="487"/>
      <c r="KOI155" s="487"/>
      <c r="KOJ155" s="487"/>
      <c r="KOK155" s="487"/>
      <c r="KOL155" s="487"/>
      <c r="KOM155" s="487"/>
      <c r="KON155" s="487"/>
      <c r="KOO155" s="487"/>
      <c r="KOP155" s="487"/>
      <c r="KOQ155" s="487"/>
      <c r="KOR155" s="487"/>
      <c r="KOS155" s="487"/>
      <c r="KOT155" s="487"/>
      <c r="KOU155" s="487"/>
      <c r="KOV155" s="487"/>
      <c r="KOW155" s="487"/>
      <c r="KOX155" s="487"/>
      <c r="KOY155" s="487"/>
      <c r="KOZ155" s="487"/>
      <c r="KPA155" s="487"/>
      <c r="KPB155" s="487"/>
      <c r="KPC155" s="487"/>
      <c r="KPD155" s="487"/>
      <c r="KPE155" s="487"/>
      <c r="KPF155" s="487"/>
      <c r="KPG155" s="487"/>
      <c r="KPH155" s="487"/>
      <c r="KPI155" s="487"/>
      <c r="KPJ155" s="487"/>
      <c r="KPK155" s="487"/>
      <c r="KPL155" s="487"/>
      <c r="KPM155" s="487"/>
      <c r="KPN155" s="487"/>
      <c r="KPO155" s="487"/>
      <c r="KPP155" s="487"/>
      <c r="KPQ155" s="487"/>
      <c r="KPR155" s="487"/>
      <c r="KPS155" s="487"/>
      <c r="KPT155" s="487"/>
      <c r="KPU155" s="487"/>
      <c r="KPV155" s="487"/>
      <c r="KPW155" s="487"/>
      <c r="KPX155" s="487"/>
      <c r="KPY155" s="487"/>
      <c r="KPZ155" s="487"/>
      <c r="KQA155" s="487"/>
      <c r="KQB155" s="487"/>
      <c r="KQC155" s="487"/>
      <c r="KQD155" s="487"/>
      <c r="KQE155" s="487"/>
      <c r="KQF155" s="487"/>
      <c r="KQG155" s="487"/>
      <c r="KQH155" s="487"/>
      <c r="KQI155" s="487"/>
      <c r="KQJ155" s="487"/>
      <c r="KQK155" s="487"/>
      <c r="KQL155" s="487"/>
      <c r="KQM155" s="487"/>
      <c r="KQN155" s="487"/>
      <c r="KQO155" s="487"/>
      <c r="KQP155" s="487"/>
      <c r="KQQ155" s="487"/>
      <c r="KQR155" s="487"/>
      <c r="KQS155" s="487"/>
      <c r="KQT155" s="487"/>
      <c r="KQU155" s="487"/>
      <c r="KQV155" s="487"/>
      <c r="KQW155" s="487"/>
      <c r="KQX155" s="487"/>
      <c r="KQY155" s="487"/>
      <c r="KQZ155" s="487"/>
      <c r="KRA155" s="487"/>
      <c r="KRB155" s="487"/>
      <c r="KRC155" s="487"/>
      <c r="KRD155" s="487"/>
      <c r="KRE155" s="487"/>
      <c r="KRF155" s="487"/>
      <c r="KRG155" s="487"/>
      <c r="KRH155" s="487"/>
      <c r="KRI155" s="487"/>
      <c r="KRJ155" s="487"/>
      <c r="KRK155" s="487"/>
      <c r="KRL155" s="487"/>
      <c r="KRM155" s="487"/>
      <c r="KRN155" s="487"/>
      <c r="KRO155" s="487"/>
      <c r="KRP155" s="487"/>
      <c r="KRQ155" s="487"/>
      <c r="KRR155" s="487"/>
      <c r="KRS155" s="487"/>
      <c r="KRT155" s="487"/>
      <c r="KRU155" s="487"/>
      <c r="KRV155" s="487"/>
      <c r="KRW155" s="487"/>
      <c r="KRX155" s="487"/>
      <c r="KRY155" s="487"/>
      <c r="KRZ155" s="487"/>
      <c r="KSA155" s="487"/>
      <c r="KSB155" s="487"/>
      <c r="KSC155" s="487"/>
      <c r="KSD155" s="487"/>
      <c r="KSE155" s="487"/>
      <c r="KSF155" s="487"/>
      <c r="KSG155" s="487"/>
      <c r="KSH155" s="487"/>
      <c r="KSI155" s="487"/>
      <c r="KSJ155" s="487"/>
      <c r="KSK155" s="487"/>
      <c r="KSL155" s="487"/>
      <c r="KSM155" s="487"/>
      <c r="KSN155" s="487"/>
      <c r="KSO155" s="487"/>
      <c r="KSP155" s="487"/>
      <c r="KSQ155" s="487"/>
      <c r="KSR155" s="487"/>
      <c r="KSS155" s="487"/>
      <c r="KST155" s="487"/>
      <c r="KSU155" s="487"/>
      <c r="KSV155" s="487"/>
      <c r="KSW155" s="487"/>
      <c r="KSX155" s="487"/>
      <c r="KSY155" s="487"/>
      <c r="KSZ155" s="487"/>
      <c r="KTA155" s="487"/>
      <c r="KTB155" s="487"/>
      <c r="KTC155" s="487"/>
      <c r="KTD155" s="487"/>
      <c r="KTE155" s="487"/>
      <c r="KTF155" s="487"/>
      <c r="KTG155" s="487"/>
      <c r="KTH155" s="487"/>
      <c r="KTI155" s="487"/>
      <c r="KTJ155" s="487"/>
      <c r="KTK155" s="487"/>
      <c r="KTL155" s="487"/>
      <c r="KTM155" s="487"/>
      <c r="KTN155" s="487"/>
      <c r="KTO155" s="487"/>
      <c r="KTP155" s="487"/>
      <c r="KTQ155" s="487"/>
      <c r="KTR155" s="487"/>
      <c r="KTS155" s="487"/>
      <c r="KTT155" s="487"/>
      <c r="KTU155" s="487"/>
      <c r="KTV155" s="487"/>
      <c r="KTW155" s="487"/>
      <c r="KTX155" s="487"/>
      <c r="KTY155" s="487"/>
      <c r="KTZ155" s="487"/>
      <c r="KUA155" s="487"/>
      <c r="KUB155" s="487"/>
      <c r="KUC155" s="487"/>
      <c r="KUD155" s="487"/>
      <c r="KUE155" s="487"/>
      <c r="KUF155" s="487"/>
      <c r="KUG155" s="487"/>
      <c r="KUH155" s="487"/>
      <c r="KUI155" s="487"/>
      <c r="KUJ155" s="487"/>
      <c r="KUK155" s="487"/>
      <c r="KUL155" s="487"/>
      <c r="KUM155" s="487"/>
      <c r="KUN155" s="487"/>
      <c r="KUO155" s="487"/>
      <c r="KUP155" s="487"/>
      <c r="KUQ155" s="487"/>
      <c r="KUR155" s="487"/>
      <c r="KUS155" s="487"/>
      <c r="KUT155" s="487"/>
      <c r="KUU155" s="487"/>
      <c r="KUV155" s="487"/>
      <c r="KUW155" s="487"/>
      <c r="KUX155" s="487"/>
      <c r="KUY155" s="487"/>
      <c r="KUZ155" s="487"/>
      <c r="KVA155" s="487"/>
      <c r="KVB155" s="487"/>
      <c r="KVC155" s="487"/>
      <c r="KVD155" s="487"/>
      <c r="KVE155" s="487"/>
      <c r="KVF155" s="487"/>
      <c r="KVG155" s="487"/>
      <c r="KVH155" s="487"/>
      <c r="KVI155" s="487"/>
      <c r="KVJ155" s="487"/>
      <c r="KVK155" s="487"/>
      <c r="KVL155" s="487"/>
      <c r="KVM155" s="487"/>
      <c r="KVN155" s="487"/>
      <c r="KVO155" s="487"/>
      <c r="KVP155" s="487"/>
      <c r="KVQ155" s="487"/>
      <c r="KVR155" s="487"/>
      <c r="KVS155" s="487"/>
      <c r="KVT155" s="487"/>
      <c r="KVU155" s="487"/>
      <c r="KVV155" s="487"/>
      <c r="KVW155" s="487"/>
      <c r="KVX155" s="487"/>
      <c r="KVY155" s="487"/>
      <c r="KVZ155" s="487"/>
      <c r="KWA155" s="487"/>
      <c r="KWB155" s="487"/>
      <c r="KWC155" s="487"/>
      <c r="KWD155" s="487"/>
      <c r="KWE155" s="487"/>
      <c r="KWF155" s="487"/>
      <c r="KWG155" s="487"/>
      <c r="KWH155" s="487"/>
      <c r="KWI155" s="487"/>
      <c r="KWJ155" s="487"/>
      <c r="KWK155" s="487"/>
      <c r="KWL155" s="487"/>
      <c r="KWM155" s="487"/>
      <c r="KWN155" s="487"/>
      <c r="KWO155" s="487"/>
      <c r="KWP155" s="487"/>
      <c r="KWQ155" s="487"/>
      <c r="KWR155" s="487"/>
      <c r="KWS155" s="487"/>
      <c r="KWT155" s="487"/>
      <c r="KWU155" s="487"/>
      <c r="KWV155" s="487"/>
      <c r="KWW155" s="487"/>
      <c r="KWX155" s="487"/>
      <c r="KWY155" s="487"/>
      <c r="KWZ155" s="487"/>
      <c r="KXA155" s="487"/>
      <c r="KXB155" s="487"/>
      <c r="KXC155" s="487"/>
      <c r="KXD155" s="487"/>
      <c r="KXE155" s="487"/>
      <c r="KXF155" s="487"/>
      <c r="KXG155" s="487"/>
      <c r="KXH155" s="487"/>
      <c r="KXI155" s="487"/>
      <c r="KXJ155" s="487"/>
      <c r="KXK155" s="487"/>
      <c r="KXL155" s="487"/>
      <c r="KXM155" s="487"/>
      <c r="KXN155" s="487"/>
      <c r="KXO155" s="487"/>
      <c r="KXP155" s="487"/>
      <c r="KXQ155" s="487"/>
      <c r="KXR155" s="487"/>
      <c r="KXS155" s="487"/>
      <c r="KXT155" s="487"/>
      <c r="KXU155" s="487"/>
      <c r="KXV155" s="487"/>
      <c r="KXW155" s="487"/>
      <c r="KXX155" s="487"/>
      <c r="KXY155" s="487"/>
      <c r="KXZ155" s="487"/>
      <c r="KYA155" s="487"/>
      <c r="KYB155" s="487"/>
      <c r="KYC155" s="487"/>
      <c r="KYD155" s="487"/>
      <c r="KYE155" s="487"/>
      <c r="KYF155" s="487"/>
      <c r="KYG155" s="487"/>
      <c r="KYH155" s="487"/>
      <c r="KYI155" s="487"/>
      <c r="KYJ155" s="487"/>
      <c r="KYK155" s="487"/>
      <c r="KYL155" s="487"/>
      <c r="KYM155" s="487"/>
      <c r="KYN155" s="487"/>
      <c r="KYO155" s="487"/>
      <c r="KYP155" s="487"/>
      <c r="KYQ155" s="487"/>
      <c r="KYR155" s="487"/>
      <c r="KYS155" s="487"/>
      <c r="KYT155" s="487"/>
      <c r="KYU155" s="487"/>
      <c r="KYV155" s="487"/>
      <c r="KYW155" s="487"/>
      <c r="KYX155" s="487"/>
      <c r="KYY155" s="487"/>
      <c r="KYZ155" s="487"/>
      <c r="KZA155" s="487"/>
      <c r="KZB155" s="487"/>
      <c r="KZC155" s="487"/>
      <c r="KZD155" s="487"/>
      <c r="KZE155" s="487"/>
      <c r="KZF155" s="487"/>
      <c r="KZG155" s="487"/>
      <c r="KZH155" s="487"/>
      <c r="KZI155" s="487"/>
      <c r="KZJ155" s="487"/>
      <c r="KZK155" s="487"/>
      <c r="KZL155" s="487"/>
      <c r="KZM155" s="487"/>
      <c r="KZN155" s="487"/>
      <c r="KZO155" s="487"/>
      <c r="KZP155" s="487"/>
      <c r="KZQ155" s="487"/>
      <c r="KZR155" s="487"/>
      <c r="KZS155" s="487"/>
      <c r="KZT155" s="487"/>
      <c r="KZU155" s="487"/>
      <c r="KZV155" s="487"/>
      <c r="KZW155" s="487"/>
      <c r="KZX155" s="487"/>
      <c r="KZY155" s="487"/>
      <c r="KZZ155" s="487"/>
      <c r="LAA155" s="487"/>
      <c r="LAB155" s="487"/>
      <c r="LAC155" s="487"/>
      <c r="LAD155" s="487"/>
      <c r="LAE155" s="487"/>
      <c r="LAF155" s="487"/>
      <c r="LAG155" s="487"/>
      <c r="LAH155" s="487"/>
      <c r="LAI155" s="487"/>
      <c r="LAJ155" s="487"/>
      <c r="LAK155" s="487"/>
      <c r="LAL155" s="487"/>
      <c r="LAM155" s="487"/>
      <c r="LAN155" s="487"/>
      <c r="LAO155" s="487"/>
      <c r="LAP155" s="487"/>
      <c r="LAQ155" s="487"/>
      <c r="LAR155" s="487"/>
      <c r="LAS155" s="487"/>
      <c r="LAT155" s="487"/>
      <c r="LAU155" s="487"/>
      <c r="LAV155" s="487"/>
      <c r="LAW155" s="487"/>
      <c r="LAX155" s="487"/>
      <c r="LAY155" s="487"/>
      <c r="LAZ155" s="487"/>
      <c r="LBA155" s="487"/>
      <c r="LBB155" s="487"/>
      <c r="LBC155" s="487"/>
      <c r="LBD155" s="487"/>
      <c r="LBE155" s="487"/>
      <c r="LBF155" s="487"/>
      <c r="LBG155" s="487"/>
      <c r="LBH155" s="487"/>
      <c r="LBI155" s="487"/>
      <c r="LBJ155" s="487"/>
      <c r="LBK155" s="487"/>
      <c r="LBL155" s="487"/>
      <c r="LBM155" s="487"/>
      <c r="LBN155" s="487"/>
      <c r="LBO155" s="487"/>
      <c r="LBP155" s="487"/>
      <c r="LBQ155" s="487"/>
      <c r="LBR155" s="487"/>
      <c r="LBS155" s="487"/>
      <c r="LBT155" s="487"/>
      <c r="LBU155" s="487"/>
      <c r="LBV155" s="487"/>
      <c r="LBW155" s="487"/>
      <c r="LBX155" s="487"/>
      <c r="LBY155" s="487"/>
      <c r="LBZ155" s="487"/>
      <c r="LCA155" s="487"/>
      <c r="LCB155" s="487"/>
      <c r="LCC155" s="487"/>
      <c r="LCD155" s="487"/>
      <c r="LCE155" s="487"/>
      <c r="LCF155" s="487"/>
      <c r="LCG155" s="487"/>
      <c r="LCH155" s="487"/>
      <c r="LCI155" s="487"/>
      <c r="LCJ155" s="487"/>
      <c r="LCK155" s="487"/>
      <c r="LCL155" s="487"/>
      <c r="LCM155" s="487"/>
      <c r="LCN155" s="487"/>
      <c r="LCO155" s="487"/>
      <c r="LCP155" s="487"/>
      <c r="LCQ155" s="487"/>
      <c r="LCR155" s="487"/>
      <c r="LCS155" s="487"/>
      <c r="LCT155" s="487"/>
      <c r="LCU155" s="487"/>
      <c r="LCV155" s="487"/>
      <c r="LCW155" s="487"/>
      <c r="LCX155" s="487"/>
      <c r="LCY155" s="487"/>
      <c r="LCZ155" s="487"/>
      <c r="LDA155" s="487"/>
      <c r="LDB155" s="487"/>
      <c r="LDC155" s="487"/>
      <c r="LDD155" s="487"/>
      <c r="LDE155" s="487"/>
      <c r="LDF155" s="487"/>
      <c r="LDG155" s="487"/>
      <c r="LDH155" s="487"/>
      <c r="LDI155" s="487"/>
      <c r="LDJ155" s="487"/>
      <c r="LDK155" s="487"/>
      <c r="LDL155" s="487"/>
      <c r="LDM155" s="487"/>
      <c r="LDN155" s="487"/>
      <c r="LDO155" s="487"/>
      <c r="LDP155" s="487"/>
      <c r="LDQ155" s="487"/>
      <c r="LDR155" s="487"/>
      <c r="LDS155" s="487"/>
      <c r="LDT155" s="487"/>
      <c r="LDU155" s="487"/>
      <c r="LDV155" s="487"/>
      <c r="LDW155" s="487"/>
      <c r="LDX155" s="487"/>
      <c r="LDY155" s="487"/>
      <c r="LDZ155" s="487"/>
      <c r="LEA155" s="487"/>
      <c r="LEB155" s="487"/>
      <c r="LEC155" s="487"/>
      <c r="LED155" s="487"/>
      <c r="LEE155" s="487"/>
      <c r="LEF155" s="487"/>
      <c r="LEG155" s="487"/>
      <c r="LEH155" s="487"/>
      <c r="LEI155" s="487"/>
      <c r="LEJ155" s="487"/>
      <c r="LEK155" s="487"/>
      <c r="LEL155" s="487"/>
      <c r="LEM155" s="487"/>
      <c r="LEN155" s="487"/>
      <c r="LEO155" s="487"/>
      <c r="LEP155" s="487"/>
      <c r="LEQ155" s="487"/>
      <c r="LER155" s="487"/>
      <c r="LES155" s="487"/>
      <c r="LET155" s="487"/>
      <c r="LEU155" s="487"/>
      <c r="LEV155" s="487"/>
      <c r="LEW155" s="487"/>
      <c r="LEX155" s="487"/>
      <c r="LEY155" s="487"/>
      <c r="LEZ155" s="487"/>
      <c r="LFA155" s="487"/>
      <c r="LFB155" s="487"/>
      <c r="LFC155" s="487"/>
      <c r="LFD155" s="487"/>
      <c r="LFE155" s="487"/>
      <c r="LFF155" s="487"/>
      <c r="LFG155" s="487"/>
      <c r="LFH155" s="487"/>
      <c r="LFI155" s="487"/>
      <c r="LFJ155" s="487"/>
      <c r="LFK155" s="487"/>
      <c r="LFL155" s="487"/>
      <c r="LFM155" s="487"/>
      <c r="LFN155" s="487"/>
      <c r="LFO155" s="487"/>
      <c r="LFP155" s="487"/>
      <c r="LFQ155" s="487"/>
      <c r="LFR155" s="487"/>
      <c r="LFS155" s="487"/>
      <c r="LFT155" s="487"/>
      <c r="LFU155" s="487"/>
      <c r="LFV155" s="487"/>
      <c r="LFW155" s="487"/>
      <c r="LFX155" s="487"/>
      <c r="LFY155" s="487"/>
      <c r="LFZ155" s="487"/>
      <c r="LGA155" s="487"/>
      <c r="LGB155" s="487"/>
      <c r="LGC155" s="487"/>
      <c r="LGD155" s="487"/>
      <c r="LGE155" s="487"/>
      <c r="LGF155" s="487"/>
      <c r="LGG155" s="487"/>
      <c r="LGH155" s="487"/>
      <c r="LGI155" s="487"/>
      <c r="LGJ155" s="487"/>
      <c r="LGK155" s="487"/>
      <c r="LGL155" s="487"/>
      <c r="LGM155" s="487"/>
      <c r="LGN155" s="487"/>
      <c r="LGO155" s="487"/>
      <c r="LGP155" s="487"/>
      <c r="LGQ155" s="487"/>
      <c r="LGR155" s="487"/>
      <c r="LGS155" s="487"/>
      <c r="LGT155" s="487"/>
      <c r="LGU155" s="487"/>
      <c r="LGV155" s="487"/>
      <c r="LGW155" s="487"/>
      <c r="LGX155" s="487"/>
      <c r="LGY155" s="487"/>
      <c r="LGZ155" s="487"/>
      <c r="LHA155" s="487"/>
      <c r="LHB155" s="487"/>
      <c r="LHC155" s="487"/>
      <c r="LHD155" s="487"/>
      <c r="LHE155" s="487"/>
      <c r="LHF155" s="487"/>
      <c r="LHG155" s="487"/>
      <c r="LHH155" s="487"/>
      <c r="LHI155" s="487"/>
      <c r="LHJ155" s="487"/>
      <c r="LHK155" s="487"/>
      <c r="LHL155" s="487"/>
      <c r="LHM155" s="487"/>
      <c r="LHN155" s="487"/>
      <c r="LHO155" s="487"/>
      <c r="LHP155" s="487"/>
      <c r="LHQ155" s="487"/>
      <c r="LHR155" s="487"/>
      <c r="LHS155" s="487"/>
      <c r="LHT155" s="487"/>
      <c r="LHU155" s="487"/>
      <c r="LHV155" s="487"/>
      <c r="LHW155" s="487"/>
      <c r="LHX155" s="487"/>
      <c r="LHY155" s="487"/>
      <c r="LHZ155" s="487"/>
      <c r="LIA155" s="487"/>
      <c r="LIB155" s="487"/>
      <c r="LIC155" s="487"/>
      <c r="LID155" s="487"/>
      <c r="LIE155" s="487"/>
      <c r="LIF155" s="487"/>
      <c r="LIG155" s="487"/>
      <c r="LIH155" s="487"/>
      <c r="LII155" s="487"/>
      <c r="LIJ155" s="487"/>
      <c r="LIK155" s="487"/>
      <c r="LIL155" s="487"/>
      <c r="LIM155" s="487"/>
      <c r="LIN155" s="487"/>
      <c r="LIO155" s="487"/>
      <c r="LIP155" s="487"/>
      <c r="LIQ155" s="487"/>
      <c r="LIR155" s="487"/>
      <c r="LIS155" s="487"/>
      <c r="LIT155" s="487"/>
      <c r="LIU155" s="487"/>
      <c r="LIV155" s="487"/>
      <c r="LIW155" s="487"/>
      <c r="LIX155" s="487"/>
      <c r="LIY155" s="487"/>
      <c r="LIZ155" s="487"/>
      <c r="LJA155" s="487"/>
      <c r="LJB155" s="487"/>
      <c r="LJC155" s="487"/>
      <c r="LJD155" s="487"/>
      <c r="LJE155" s="487"/>
      <c r="LJF155" s="487"/>
      <c r="LJG155" s="487"/>
      <c r="LJH155" s="487"/>
      <c r="LJI155" s="487"/>
      <c r="LJJ155" s="487"/>
      <c r="LJK155" s="487"/>
      <c r="LJL155" s="487"/>
      <c r="LJM155" s="487"/>
      <c r="LJN155" s="487"/>
      <c r="LJO155" s="487"/>
      <c r="LJP155" s="487"/>
      <c r="LJQ155" s="487"/>
      <c r="LJR155" s="487"/>
      <c r="LJS155" s="487"/>
      <c r="LJT155" s="487"/>
      <c r="LJU155" s="487"/>
      <c r="LJV155" s="487"/>
      <c r="LJW155" s="487"/>
      <c r="LJX155" s="487"/>
      <c r="LJY155" s="487"/>
      <c r="LJZ155" s="487"/>
      <c r="LKA155" s="487"/>
      <c r="LKB155" s="487"/>
      <c r="LKC155" s="487"/>
      <c r="LKD155" s="487"/>
      <c r="LKE155" s="487"/>
      <c r="LKF155" s="487"/>
      <c r="LKG155" s="487"/>
      <c r="LKH155" s="487"/>
      <c r="LKI155" s="487"/>
      <c r="LKJ155" s="487"/>
      <c r="LKK155" s="487"/>
      <c r="LKL155" s="487"/>
      <c r="LKM155" s="487"/>
      <c r="LKN155" s="487"/>
      <c r="LKO155" s="487"/>
      <c r="LKP155" s="487"/>
      <c r="LKQ155" s="487"/>
      <c r="LKR155" s="487"/>
      <c r="LKS155" s="487"/>
      <c r="LKT155" s="487"/>
      <c r="LKU155" s="487"/>
      <c r="LKV155" s="487"/>
      <c r="LKW155" s="487"/>
      <c r="LKX155" s="487"/>
      <c r="LKY155" s="487"/>
      <c r="LKZ155" s="487"/>
      <c r="LLA155" s="487"/>
      <c r="LLB155" s="487"/>
      <c r="LLC155" s="487"/>
      <c r="LLD155" s="487"/>
      <c r="LLE155" s="487"/>
      <c r="LLF155" s="487"/>
      <c r="LLG155" s="487"/>
      <c r="LLH155" s="487"/>
      <c r="LLI155" s="487"/>
      <c r="LLJ155" s="487"/>
      <c r="LLK155" s="487"/>
      <c r="LLL155" s="487"/>
      <c r="LLM155" s="487"/>
      <c r="LLN155" s="487"/>
      <c r="LLO155" s="487"/>
      <c r="LLP155" s="487"/>
      <c r="LLQ155" s="487"/>
      <c r="LLR155" s="487"/>
      <c r="LLS155" s="487"/>
      <c r="LLT155" s="487"/>
      <c r="LLU155" s="487"/>
      <c r="LLV155" s="487"/>
      <c r="LLW155" s="487"/>
      <c r="LLX155" s="487"/>
      <c r="LLY155" s="487"/>
      <c r="LLZ155" s="487"/>
      <c r="LMA155" s="487"/>
      <c r="LMB155" s="487"/>
      <c r="LMC155" s="487"/>
      <c r="LMD155" s="487"/>
      <c r="LME155" s="487"/>
      <c r="LMF155" s="487"/>
      <c r="LMG155" s="487"/>
      <c r="LMH155" s="487"/>
      <c r="LMI155" s="487"/>
      <c r="LMJ155" s="487"/>
      <c r="LMK155" s="487"/>
      <c r="LML155" s="487"/>
      <c r="LMM155" s="487"/>
      <c r="LMN155" s="487"/>
      <c r="LMO155" s="487"/>
      <c r="LMP155" s="487"/>
      <c r="LMQ155" s="487"/>
      <c r="LMR155" s="487"/>
      <c r="LMS155" s="487"/>
      <c r="LMT155" s="487"/>
      <c r="LMU155" s="487"/>
      <c r="LMV155" s="487"/>
      <c r="LMW155" s="487"/>
      <c r="LMX155" s="487"/>
      <c r="LMY155" s="487"/>
      <c r="LMZ155" s="487"/>
      <c r="LNA155" s="487"/>
      <c r="LNB155" s="487"/>
      <c r="LNC155" s="487"/>
      <c r="LND155" s="487"/>
      <c r="LNE155" s="487"/>
      <c r="LNF155" s="487"/>
      <c r="LNG155" s="487"/>
      <c r="LNH155" s="487"/>
      <c r="LNI155" s="487"/>
      <c r="LNJ155" s="487"/>
      <c r="LNK155" s="487"/>
      <c r="LNL155" s="487"/>
      <c r="LNM155" s="487"/>
      <c r="LNN155" s="487"/>
      <c r="LNO155" s="487"/>
      <c r="LNP155" s="487"/>
      <c r="LNQ155" s="487"/>
      <c r="LNR155" s="487"/>
      <c r="LNS155" s="487"/>
      <c r="LNT155" s="487"/>
      <c r="LNU155" s="487"/>
      <c r="LNV155" s="487"/>
      <c r="LNW155" s="487"/>
      <c r="LNX155" s="487"/>
      <c r="LNY155" s="487"/>
      <c r="LNZ155" s="487"/>
      <c r="LOA155" s="487"/>
      <c r="LOB155" s="487"/>
      <c r="LOC155" s="487"/>
      <c r="LOD155" s="487"/>
      <c r="LOE155" s="487"/>
      <c r="LOF155" s="487"/>
      <c r="LOG155" s="487"/>
      <c r="LOH155" s="487"/>
      <c r="LOI155" s="487"/>
      <c r="LOJ155" s="487"/>
      <c r="LOK155" s="487"/>
      <c r="LOL155" s="487"/>
      <c r="LOM155" s="487"/>
      <c r="LON155" s="487"/>
      <c r="LOO155" s="487"/>
      <c r="LOP155" s="487"/>
      <c r="LOQ155" s="487"/>
      <c r="LOR155" s="487"/>
      <c r="LOS155" s="487"/>
      <c r="LOT155" s="487"/>
      <c r="LOU155" s="487"/>
      <c r="LOV155" s="487"/>
      <c r="LOW155" s="487"/>
      <c r="LOX155" s="487"/>
      <c r="LOY155" s="487"/>
      <c r="LOZ155" s="487"/>
      <c r="LPA155" s="487"/>
      <c r="LPB155" s="487"/>
      <c r="LPC155" s="487"/>
      <c r="LPD155" s="487"/>
      <c r="LPE155" s="487"/>
      <c r="LPF155" s="487"/>
      <c r="LPG155" s="487"/>
      <c r="LPH155" s="487"/>
      <c r="LPI155" s="487"/>
      <c r="LPJ155" s="487"/>
      <c r="LPK155" s="487"/>
      <c r="LPL155" s="487"/>
      <c r="LPM155" s="487"/>
      <c r="LPN155" s="487"/>
      <c r="LPO155" s="487"/>
      <c r="LPP155" s="487"/>
      <c r="LPQ155" s="487"/>
      <c r="LPR155" s="487"/>
      <c r="LPS155" s="487"/>
      <c r="LPT155" s="487"/>
      <c r="LPU155" s="487"/>
      <c r="LPV155" s="487"/>
      <c r="LPW155" s="487"/>
      <c r="LPX155" s="487"/>
      <c r="LPY155" s="487"/>
      <c r="LPZ155" s="487"/>
      <c r="LQA155" s="487"/>
      <c r="LQB155" s="487"/>
      <c r="LQC155" s="487"/>
      <c r="LQD155" s="487"/>
      <c r="LQE155" s="487"/>
      <c r="LQF155" s="487"/>
      <c r="LQG155" s="487"/>
      <c r="LQH155" s="487"/>
      <c r="LQI155" s="487"/>
      <c r="LQJ155" s="487"/>
      <c r="LQK155" s="487"/>
      <c r="LQL155" s="487"/>
      <c r="LQM155" s="487"/>
      <c r="LQN155" s="487"/>
      <c r="LQO155" s="487"/>
      <c r="LQP155" s="487"/>
      <c r="LQQ155" s="487"/>
      <c r="LQR155" s="487"/>
      <c r="LQS155" s="487"/>
      <c r="LQT155" s="487"/>
      <c r="LQU155" s="487"/>
      <c r="LQV155" s="487"/>
      <c r="LQW155" s="487"/>
      <c r="LQX155" s="487"/>
      <c r="LQY155" s="487"/>
      <c r="LQZ155" s="487"/>
      <c r="LRA155" s="487"/>
      <c r="LRB155" s="487"/>
      <c r="LRC155" s="487"/>
      <c r="LRD155" s="487"/>
      <c r="LRE155" s="487"/>
      <c r="LRF155" s="487"/>
      <c r="LRG155" s="487"/>
      <c r="LRH155" s="487"/>
      <c r="LRI155" s="487"/>
      <c r="LRJ155" s="487"/>
      <c r="LRK155" s="487"/>
      <c r="LRL155" s="487"/>
      <c r="LRM155" s="487"/>
      <c r="LRN155" s="487"/>
      <c r="LRO155" s="487"/>
      <c r="LRP155" s="487"/>
      <c r="LRQ155" s="487"/>
      <c r="LRR155" s="487"/>
      <c r="LRS155" s="487"/>
      <c r="LRT155" s="487"/>
      <c r="LRU155" s="487"/>
      <c r="LRV155" s="487"/>
      <c r="LRW155" s="487"/>
      <c r="LRX155" s="487"/>
      <c r="LRY155" s="487"/>
      <c r="LRZ155" s="487"/>
      <c r="LSA155" s="487"/>
      <c r="LSB155" s="487"/>
      <c r="LSC155" s="487"/>
      <c r="LSD155" s="487"/>
      <c r="LSE155" s="487"/>
      <c r="LSF155" s="487"/>
      <c r="LSG155" s="487"/>
      <c r="LSH155" s="487"/>
      <c r="LSI155" s="487"/>
      <c r="LSJ155" s="487"/>
      <c r="LSK155" s="487"/>
      <c r="LSL155" s="487"/>
      <c r="LSM155" s="487"/>
      <c r="LSN155" s="487"/>
      <c r="LSO155" s="487"/>
      <c r="LSP155" s="487"/>
      <c r="LSQ155" s="487"/>
      <c r="LSR155" s="487"/>
      <c r="LSS155" s="487"/>
      <c r="LST155" s="487"/>
      <c r="LSU155" s="487"/>
      <c r="LSV155" s="487"/>
      <c r="LSW155" s="487"/>
      <c r="LSX155" s="487"/>
      <c r="LSY155" s="487"/>
      <c r="LSZ155" s="487"/>
      <c r="LTA155" s="487"/>
      <c r="LTB155" s="487"/>
      <c r="LTC155" s="487"/>
      <c r="LTD155" s="487"/>
      <c r="LTE155" s="487"/>
      <c r="LTF155" s="487"/>
      <c r="LTG155" s="487"/>
      <c r="LTH155" s="487"/>
      <c r="LTI155" s="487"/>
      <c r="LTJ155" s="487"/>
      <c r="LTK155" s="487"/>
      <c r="LTL155" s="487"/>
      <c r="LTM155" s="487"/>
      <c r="LTN155" s="487"/>
      <c r="LTO155" s="487"/>
      <c r="LTP155" s="487"/>
      <c r="LTQ155" s="487"/>
      <c r="LTR155" s="487"/>
      <c r="LTS155" s="487"/>
      <c r="LTT155" s="487"/>
      <c r="LTU155" s="487"/>
      <c r="LTV155" s="487"/>
      <c r="LTW155" s="487"/>
      <c r="LTX155" s="487"/>
      <c r="LTY155" s="487"/>
      <c r="LTZ155" s="487"/>
      <c r="LUA155" s="487"/>
      <c r="LUB155" s="487"/>
      <c r="LUC155" s="487"/>
      <c r="LUD155" s="487"/>
      <c r="LUE155" s="487"/>
      <c r="LUF155" s="487"/>
      <c r="LUG155" s="487"/>
      <c r="LUH155" s="487"/>
      <c r="LUI155" s="487"/>
      <c r="LUJ155" s="487"/>
      <c r="LUK155" s="487"/>
      <c r="LUL155" s="487"/>
      <c r="LUM155" s="487"/>
      <c r="LUN155" s="487"/>
      <c r="LUO155" s="487"/>
      <c r="LUP155" s="487"/>
      <c r="LUQ155" s="487"/>
      <c r="LUR155" s="487"/>
      <c r="LUS155" s="487"/>
      <c r="LUT155" s="487"/>
      <c r="LUU155" s="487"/>
      <c r="LUV155" s="487"/>
      <c r="LUW155" s="487"/>
      <c r="LUX155" s="487"/>
      <c r="LUY155" s="487"/>
      <c r="LUZ155" s="487"/>
      <c r="LVA155" s="487"/>
      <c r="LVB155" s="487"/>
      <c r="LVC155" s="487"/>
      <c r="LVD155" s="487"/>
      <c r="LVE155" s="487"/>
      <c r="LVF155" s="487"/>
      <c r="LVG155" s="487"/>
      <c r="LVH155" s="487"/>
      <c r="LVI155" s="487"/>
      <c r="LVJ155" s="487"/>
      <c r="LVK155" s="487"/>
      <c r="LVL155" s="487"/>
      <c r="LVM155" s="487"/>
      <c r="LVN155" s="487"/>
      <c r="LVO155" s="487"/>
      <c r="LVP155" s="487"/>
      <c r="LVQ155" s="487"/>
      <c r="LVR155" s="487"/>
      <c r="LVS155" s="487"/>
      <c r="LVT155" s="487"/>
      <c r="LVU155" s="487"/>
      <c r="LVV155" s="487"/>
      <c r="LVW155" s="487"/>
      <c r="LVX155" s="487"/>
      <c r="LVY155" s="487"/>
      <c r="LVZ155" s="487"/>
      <c r="LWA155" s="487"/>
      <c r="LWB155" s="487"/>
      <c r="LWC155" s="487"/>
      <c r="LWD155" s="487"/>
      <c r="LWE155" s="487"/>
      <c r="LWF155" s="487"/>
      <c r="LWG155" s="487"/>
      <c r="LWH155" s="487"/>
      <c r="LWI155" s="487"/>
      <c r="LWJ155" s="487"/>
      <c r="LWK155" s="487"/>
      <c r="LWL155" s="487"/>
      <c r="LWM155" s="487"/>
      <c r="LWN155" s="487"/>
      <c r="LWO155" s="487"/>
      <c r="LWP155" s="487"/>
      <c r="LWQ155" s="487"/>
      <c r="LWR155" s="487"/>
      <c r="LWS155" s="487"/>
      <c r="LWT155" s="487"/>
      <c r="LWU155" s="487"/>
      <c r="LWV155" s="487"/>
      <c r="LWW155" s="487"/>
      <c r="LWX155" s="487"/>
      <c r="LWY155" s="487"/>
      <c r="LWZ155" s="487"/>
      <c r="LXA155" s="487"/>
      <c r="LXB155" s="487"/>
      <c r="LXC155" s="487"/>
      <c r="LXD155" s="487"/>
      <c r="LXE155" s="487"/>
      <c r="LXF155" s="487"/>
      <c r="LXG155" s="487"/>
      <c r="LXH155" s="487"/>
      <c r="LXI155" s="487"/>
      <c r="LXJ155" s="487"/>
      <c r="LXK155" s="487"/>
      <c r="LXL155" s="487"/>
      <c r="LXM155" s="487"/>
      <c r="LXN155" s="487"/>
      <c r="LXO155" s="487"/>
      <c r="LXP155" s="487"/>
      <c r="LXQ155" s="487"/>
      <c r="LXR155" s="487"/>
      <c r="LXS155" s="487"/>
      <c r="LXT155" s="487"/>
      <c r="LXU155" s="487"/>
      <c r="LXV155" s="487"/>
      <c r="LXW155" s="487"/>
      <c r="LXX155" s="487"/>
      <c r="LXY155" s="487"/>
      <c r="LXZ155" s="487"/>
      <c r="LYA155" s="487"/>
      <c r="LYB155" s="487"/>
      <c r="LYC155" s="487"/>
      <c r="LYD155" s="487"/>
      <c r="LYE155" s="487"/>
      <c r="LYF155" s="487"/>
      <c r="LYG155" s="487"/>
      <c r="LYH155" s="487"/>
      <c r="LYI155" s="487"/>
      <c r="LYJ155" s="487"/>
      <c r="LYK155" s="487"/>
      <c r="LYL155" s="487"/>
      <c r="LYM155" s="487"/>
      <c r="LYN155" s="487"/>
      <c r="LYO155" s="487"/>
      <c r="LYP155" s="487"/>
      <c r="LYQ155" s="487"/>
      <c r="LYR155" s="487"/>
      <c r="LYS155" s="487"/>
      <c r="LYT155" s="487"/>
      <c r="LYU155" s="487"/>
      <c r="LYV155" s="487"/>
      <c r="LYW155" s="487"/>
      <c r="LYX155" s="487"/>
      <c r="LYY155" s="487"/>
      <c r="LYZ155" s="487"/>
      <c r="LZA155" s="487"/>
      <c r="LZB155" s="487"/>
      <c r="LZC155" s="487"/>
      <c r="LZD155" s="487"/>
      <c r="LZE155" s="487"/>
      <c r="LZF155" s="487"/>
      <c r="LZG155" s="487"/>
      <c r="LZH155" s="487"/>
      <c r="LZI155" s="487"/>
      <c r="LZJ155" s="487"/>
      <c r="LZK155" s="487"/>
      <c r="LZL155" s="487"/>
      <c r="LZM155" s="487"/>
      <c r="LZN155" s="487"/>
      <c r="LZO155" s="487"/>
      <c r="LZP155" s="487"/>
      <c r="LZQ155" s="487"/>
      <c r="LZR155" s="487"/>
      <c r="LZS155" s="487"/>
      <c r="LZT155" s="487"/>
      <c r="LZU155" s="487"/>
      <c r="LZV155" s="487"/>
      <c r="LZW155" s="487"/>
      <c r="LZX155" s="487"/>
      <c r="LZY155" s="487"/>
      <c r="LZZ155" s="487"/>
      <c r="MAA155" s="487"/>
      <c r="MAB155" s="487"/>
      <c r="MAC155" s="487"/>
      <c r="MAD155" s="487"/>
      <c r="MAE155" s="487"/>
      <c r="MAF155" s="487"/>
      <c r="MAG155" s="487"/>
      <c r="MAH155" s="487"/>
      <c r="MAI155" s="487"/>
      <c r="MAJ155" s="487"/>
      <c r="MAK155" s="487"/>
      <c r="MAL155" s="487"/>
      <c r="MAM155" s="487"/>
      <c r="MAN155" s="487"/>
      <c r="MAO155" s="487"/>
      <c r="MAP155" s="487"/>
      <c r="MAQ155" s="487"/>
      <c r="MAR155" s="487"/>
      <c r="MAS155" s="487"/>
      <c r="MAT155" s="487"/>
      <c r="MAU155" s="487"/>
      <c r="MAV155" s="487"/>
      <c r="MAW155" s="487"/>
      <c r="MAX155" s="487"/>
      <c r="MAY155" s="487"/>
      <c r="MAZ155" s="487"/>
      <c r="MBA155" s="487"/>
      <c r="MBB155" s="487"/>
      <c r="MBC155" s="487"/>
      <c r="MBD155" s="487"/>
      <c r="MBE155" s="487"/>
      <c r="MBF155" s="487"/>
      <c r="MBG155" s="487"/>
      <c r="MBH155" s="487"/>
      <c r="MBI155" s="487"/>
      <c r="MBJ155" s="487"/>
      <c r="MBK155" s="487"/>
      <c r="MBL155" s="487"/>
      <c r="MBM155" s="487"/>
      <c r="MBN155" s="487"/>
      <c r="MBO155" s="487"/>
      <c r="MBP155" s="487"/>
      <c r="MBQ155" s="487"/>
      <c r="MBR155" s="487"/>
      <c r="MBS155" s="487"/>
      <c r="MBT155" s="487"/>
      <c r="MBU155" s="487"/>
      <c r="MBV155" s="487"/>
      <c r="MBW155" s="487"/>
      <c r="MBX155" s="487"/>
      <c r="MBY155" s="487"/>
      <c r="MBZ155" s="487"/>
      <c r="MCA155" s="487"/>
      <c r="MCB155" s="487"/>
      <c r="MCC155" s="487"/>
      <c r="MCD155" s="487"/>
      <c r="MCE155" s="487"/>
      <c r="MCF155" s="487"/>
      <c r="MCG155" s="487"/>
      <c r="MCH155" s="487"/>
      <c r="MCI155" s="487"/>
      <c r="MCJ155" s="487"/>
      <c r="MCK155" s="487"/>
      <c r="MCL155" s="487"/>
      <c r="MCM155" s="487"/>
      <c r="MCN155" s="487"/>
      <c r="MCO155" s="487"/>
      <c r="MCP155" s="487"/>
      <c r="MCQ155" s="487"/>
      <c r="MCR155" s="487"/>
      <c r="MCS155" s="487"/>
      <c r="MCT155" s="487"/>
      <c r="MCU155" s="487"/>
      <c r="MCV155" s="487"/>
      <c r="MCW155" s="487"/>
      <c r="MCX155" s="487"/>
      <c r="MCY155" s="487"/>
      <c r="MCZ155" s="487"/>
      <c r="MDA155" s="487"/>
      <c r="MDB155" s="487"/>
      <c r="MDC155" s="487"/>
      <c r="MDD155" s="487"/>
      <c r="MDE155" s="487"/>
      <c r="MDF155" s="487"/>
      <c r="MDG155" s="487"/>
      <c r="MDH155" s="487"/>
      <c r="MDI155" s="487"/>
      <c r="MDJ155" s="487"/>
      <c r="MDK155" s="487"/>
      <c r="MDL155" s="487"/>
      <c r="MDM155" s="487"/>
      <c r="MDN155" s="487"/>
      <c r="MDO155" s="487"/>
      <c r="MDP155" s="487"/>
      <c r="MDQ155" s="487"/>
      <c r="MDR155" s="487"/>
      <c r="MDS155" s="487"/>
      <c r="MDT155" s="487"/>
      <c r="MDU155" s="487"/>
      <c r="MDV155" s="487"/>
      <c r="MDW155" s="487"/>
      <c r="MDX155" s="487"/>
      <c r="MDY155" s="487"/>
      <c r="MDZ155" s="487"/>
      <c r="MEA155" s="487"/>
      <c r="MEB155" s="487"/>
      <c r="MEC155" s="487"/>
      <c r="MED155" s="487"/>
      <c r="MEE155" s="487"/>
      <c r="MEF155" s="487"/>
      <c r="MEG155" s="487"/>
      <c r="MEH155" s="487"/>
      <c r="MEI155" s="487"/>
      <c r="MEJ155" s="487"/>
      <c r="MEK155" s="487"/>
      <c r="MEL155" s="487"/>
      <c r="MEM155" s="487"/>
      <c r="MEN155" s="487"/>
      <c r="MEO155" s="487"/>
      <c r="MEP155" s="487"/>
      <c r="MEQ155" s="487"/>
      <c r="MER155" s="487"/>
      <c r="MES155" s="487"/>
      <c r="MET155" s="487"/>
      <c r="MEU155" s="487"/>
      <c r="MEV155" s="487"/>
      <c r="MEW155" s="487"/>
      <c r="MEX155" s="487"/>
      <c r="MEY155" s="487"/>
      <c r="MEZ155" s="487"/>
      <c r="MFA155" s="487"/>
      <c r="MFB155" s="487"/>
      <c r="MFC155" s="487"/>
      <c r="MFD155" s="487"/>
      <c r="MFE155" s="487"/>
      <c r="MFF155" s="487"/>
      <c r="MFG155" s="487"/>
      <c r="MFH155" s="487"/>
      <c r="MFI155" s="487"/>
      <c r="MFJ155" s="487"/>
      <c r="MFK155" s="487"/>
      <c r="MFL155" s="487"/>
      <c r="MFM155" s="487"/>
      <c r="MFN155" s="487"/>
      <c r="MFO155" s="487"/>
      <c r="MFP155" s="487"/>
      <c r="MFQ155" s="487"/>
      <c r="MFR155" s="487"/>
      <c r="MFS155" s="487"/>
      <c r="MFT155" s="487"/>
      <c r="MFU155" s="487"/>
      <c r="MFV155" s="487"/>
      <c r="MFW155" s="487"/>
      <c r="MFX155" s="487"/>
      <c r="MFY155" s="487"/>
      <c r="MFZ155" s="487"/>
      <c r="MGA155" s="487"/>
      <c r="MGB155" s="487"/>
      <c r="MGC155" s="487"/>
      <c r="MGD155" s="487"/>
      <c r="MGE155" s="487"/>
      <c r="MGF155" s="487"/>
      <c r="MGG155" s="487"/>
      <c r="MGH155" s="487"/>
      <c r="MGI155" s="487"/>
      <c r="MGJ155" s="487"/>
      <c r="MGK155" s="487"/>
      <c r="MGL155" s="487"/>
      <c r="MGM155" s="487"/>
      <c r="MGN155" s="487"/>
      <c r="MGO155" s="487"/>
      <c r="MGP155" s="487"/>
      <c r="MGQ155" s="487"/>
      <c r="MGR155" s="487"/>
      <c r="MGS155" s="487"/>
      <c r="MGT155" s="487"/>
      <c r="MGU155" s="487"/>
      <c r="MGV155" s="487"/>
      <c r="MGW155" s="487"/>
      <c r="MGX155" s="487"/>
      <c r="MGY155" s="487"/>
      <c r="MGZ155" s="487"/>
      <c r="MHA155" s="487"/>
      <c r="MHB155" s="487"/>
      <c r="MHC155" s="487"/>
      <c r="MHD155" s="487"/>
      <c r="MHE155" s="487"/>
      <c r="MHF155" s="487"/>
      <c r="MHG155" s="487"/>
      <c r="MHH155" s="487"/>
      <c r="MHI155" s="487"/>
      <c r="MHJ155" s="487"/>
      <c r="MHK155" s="487"/>
      <c r="MHL155" s="487"/>
      <c r="MHM155" s="487"/>
      <c r="MHN155" s="487"/>
      <c r="MHO155" s="487"/>
      <c r="MHP155" s="487"/>
      <c r="MHQ155" s="487"/>
      <c r="MHR155" s="487"/>
      <c r="MHS155" s="487"/>
      <c r="MHT155" s="487"/>
      <c r="MHU155" s="487"/>
      <c r="MHV155" s="487"/>
      <c r="MHW155" s="487"/>
      <c r="MHX155" s="487"/>
      <c r="MHY155" s="487"/>
      <c r="MHZ155" s="487"/>
      <c r="MIA155" s="487"/>
      <c r="MIB155" s="487"/>
      <c r="MIC155" s="487"/>
      <c r="MID155" s="487"/>
      <c r="MIE155" s="487"/>
      <c r="MIF155" s="487"/>
      <c r="MIG155" s="487"/>
      <c r="MIH155" s="487"/>
      <c r="MII155" s="487"/>
      <c r="MIJ155" s="487"/>
      <c r="MIK155" s="487"/>
      <c r="MIL155" s="487"/>
      <c r="MIM155" s="487"/>
      <c r="MIN155" s="487"/>
      <c r="MIO155" s="487"/>
      <c r="MIP155" s="487"/>
      <c r="MIQ155" s="487"/>
      <c r="MIR155" s="487"/>
      <c r="MIS155" s="487"/>
      <c r="MIT155" s="487"/>
      <c r="MIU155" s="487"/>
      <c r="MIV155" s="487"/>
      <c r="MIW155" s="487"/>
      <c r="MIX155" s="487"/>
      <c r="MIY155" s="487"/>
      <c r="MIZ155" s="487"/>
      <c r="MJA155" s="487"/>
      <c r="MJB155" s="487"/>
      <c r="MJC155" s="487"/>
      <c r="MJD155" s="487"/>
      <c r="MJE155" s="487"/>
      <c r="MJF155" s="487"/>
      <c r="MJG155" s="487"/>
      <c r="MJH155" s="487"/>
      <c r="MJI155" s="487"/>
      <c r="MJJ155" s="487"/>
      <c r="MJK155" s="487"/>
      <c r="MJL155" s="487"/>
      <c r="MJM155" s="487"/>
      <c r="MJN155" s="487"/>
      <c r="MJO155" s="487"/>
      <c r="MJP155" s="487"/>
      <c r="MJQ155" s="487"/>
      <c r="MJR155" s="487"/>
      <c r="MJS155" s="487"/>
      <c r="MJT155" s="487"/>
      <c r="MJU155" s="487"/>
      <c r="MJV155" s="487"/>
      <c r="MJW155" s="487"/>
      <c r="MJX155" s="487"/>
      <c r="MJY155" s="487"/>
      <c r="MJZ155" s="487"/>
      <c r="MKA155" s="487"/>
      <c r="MKB155" s="487"/>
      <c r="MKC155" s="487"/>
      <c r="MKD155" s="487"/>
      <c r="MKE155" s="487"/>
      <c r="MKF155" s="487"/>
      <c r="MKG155" s="487"/>
      <c r="MKH155" s="487"/>
      <c r="MKI155" s="487"/>
      <c r="MKJ155" s="487"/>
      <c r="MKK155" s="487"/>
      <c r="MKL155" s="487"/>
      <c r="MKM155" s="487"/>
      <c r="MKN155" s="487"/>
      <c r="MKO155" s="487"/>
      <c r="MKP155" s="487"/>
      <c r="MKQ155" s="487"/>
      <c r="MKR155" s="487"/>
      <c r="MKS155" s="487"/>
      <c r="MKT155" s="487"/>
      <c r="MKU155" s="487"/>
      <c r="MKV155" s="487"/>
      <c r="MKW155" s="487"/>
      <c r="MKX155" s="487"/>
      <c r="MKY155" s="487"/>
      <c r="MKZ155" s="487"/>
      <c r="MLA155" s="487"/>
      <c r="MLB155" s="487"/>
      <c r="MLC155" s="487"/>
      <c r="MLD155" s="487"/>
      <c r="MLE155" s="487"/>
      <c r="MLF155" s="487"/>
      <c r="MLG155" s="487"/>
      <c r="MLH155" s="487"/>
      <c r="MLI155" s="487"/>
      <c r="MLJ155" s="487"/>
      <c r="MLK155" s="487"/>
      <c r="MLL155" s="487"/>
      <c r="MLM155" s="487"/>
      <c r="MLN155" s="487"/>
      <c r="MLO155" s="487"/>
      <c r="MLP155" s="487"/>
      <c r="MLQ155" s="487"/>
      <c r="MLR155" s="487"/>
      <c r="MLS155" s="487"/>
      <c r="MLT155" s="487"/>
      <c r="MLU155" s="487"/>
      <c r="MLV155" s="487"/>
      <c r="MLW155" s="487"/>
      <c r="MLX155" s="487"/>
      <c r="MLY155" s="487"/>
      <c r="MLZ155" s="487"/>
      <c r="MMA155" s="487"/>
      <c r="MMB155" s="487"/>
      <c r="MMC155" s="487"/>
      <c r="MMD155" s="487"/>
      <c r="MME155" s="487"/>
      <c r="MMF155" s="487"/>
      <c r="MMG155" s="487"/>
      <c r="MMH155" s="487"/>
      <c r="MMI155" s="487"/>
      <c r="MMJ155" s="487"/>
      <c r="MMK155" s="487"/>
      <c r="MML155" s="487"/>
      <c r="MMM155" s="487"/>
      <c r="MMN155" s="487"/>
      <c r="MMO155" s="487"/>
      <c r="MMP155" s="487"/>
      <c r="MMQ155" s="487"/>
      <c r="MMR155" s="487"/>
      <c r="MMS155" s="487"/>
      <c r="MMT155" s="487"/>
      <c r="MMU155" s="487"/>
      <c r="MMV155" s="487"/>
      <c r="MMW155" s="487"/>
      <c r="MMX155" s="487"/>
      <c r="MMY155" s="487"/>
      <c r="MMZ155" s="487"/>
      <c r="MNA155" s="487"/>
      <c r="MNB155" s="487"/>
      <c r="MNC155" s="487"/>
      <c r="MND155" s="487"/>
      <c r="MNE155" s="487"/>
      <c r="MNF155" s="487"/>
      <c r="MNG155" s="487"/>
      <c r="MNH155" s="487"/>
      <c r="MNI155" s="487"/>
      <c r="MNJ155" s="487"/>
      <c r="MNK155" s="487"/>
      <c r="MNL155" s="487"/>
      <c r="MNM155" s="487"/>
      <c r="MNN155" s="487"/>
      <c r="MNO155" s="487"/>
      <c r="MNP155" s="487"/>
      <c r="MNQ155" s="487"/>
      <c r="MNR155" s="487"/>
      <c r="MNS155" s="487"/>
      <c r="MNT155" s="487"/>
      <c r="MNU155" s="487"/>
      <c r="MNV155" s="487"/>
      <c r="MNW155" s="487"/>
      <c r="MNX155" s="487"/>
      <c r="MNY155" s="487"/>
      <c r="MNZ155" s="487"/>
      <c r="MOA155" s="487"/>
      <c r="MOB155" s="487"/>
      <c r="MOC155" s="487"/>
      <c r="MOD155" s="487"/>
      <c r="MOE155" s="487"/>
      <c r="MOF155" s="487"/>
      <c r="MOG155" s="487"/>
      <c r="MOH155" s="487"/>
      <c r="MOI155" s="487"/>
      <c r="MOJ155" s="487"/>
      <c r="MOK155" s="487"/>
      <c r="MOL155" s="487"/>
      <c r="MOM155" s="487"/>
      <c r="MON155" s="487"/>
      <c r="MOO155" s="487"/>
      <c r="MOP155" s="487"/>
      <c r="MOQ155" s="487"/>
      <c r="MOR155" s="487"/>
      <c r="MOS155" s="487"/>
      <c r="MOT155" s="487"/>
      <c r="MOU155" s="487"/>
      <c r="MOV155" s="487"/>
      <c r="MOW155" s="487"/>
      <c r="MOX155" s="487"/>
      <c r="MOY155" s="487"/>
      <c r="MOZ155" s="487"/>
      <c r="MPA155" s="487"/>
      <c r="MPB155" s="487"/>
      <c r="MPC155" s="487"/>
      <c r="MPD155" s="487"/>
      <c r="MPE155" s="487"/>
      <c r="MPF155" s="487"/>
      <c r="MPG155" s="487"/>
      <c r="MPH155" s="487"/>
      <c r="MPI155" s="487"/>
      <c r="MPJ155" s="487"/>
      <c r="MPK155" s="487"/>
      <c r="MPL155" s="487"/>
      <c r="MPM155" s="487"/>
      <c r="MPN155" s="487"/>
      <c r="MPO155" s="487"/>
      <c r="MPP155" s="487"/>
      <c r="MPQ155" s="487"/>
      <c r="MPR155" s="487"/>
      <c r="MPS155" s="487"/>
      <c r="MPT155" s="487"/>
      <c r="MPU155" s="487"/>
      <c r="MPV155" s="487"/>
      <c r="MPW155" s="487"/>
      <c r="MPX155" s="487"/>
      <c r="MPY155" s="487"/>
      <c r="MPZ155" s="487"/>
      <c r="MQA155" s="487"/>
      <c r="MQB155" s="487"/>
      <c r="MQC155" s="487"/>
      <c r="MQD155" s="487"/>
      <c r="MQE155" s="487"/>
      <c r="MQF155" s="487"/>
      <c r="MQG155" s="487"/>
      <c r="MQH155" s="487"/>
      <c r="MQI155" s="487"/>
      <c r="MQJ155" s="487"/>
      <c r="MQK155" s="487"/>
      <c r="MQL155" s="487"/>
      <c r="MQM155" s="487"/>
      <c r="MQN155" s="487"/>
      <c r="MQO155" s="487"/>
      <c r="MQP155" s="487"/>
      <c r="MQQ155" s="487"/>
      <c r="MQR155" s="487"/>
      <c r="MQS155" s="487"/>
      <c r="MQT155" s="487"/>
      <c r="MQU155" s="487"/>
      <c r="MQV155" s="487"/>
      <c r="MQW155" s="487"/>
      <c r="MQX155" s="487"/>
      <c r="MQY155" s="487"/>
      <c r="MQZ155" s="487"/>
      <c r="MRA155" s="487"/>
      <c r="MRB155" s="487"/>
      <c r="MRC155" s="487"/>
      <c r="MRD155" s="487"/>
      <c r="MRE155" s="487"/>
      <c r="MRF155" s="487"/>
      <c r="MRG155" s="487"/>
      <c r="MRH155" s="487"/>
      <c r="MRI155" s="487"/>
      <c r="MRJ155" s="487"/>
      <c r="MRK155" s="487"/>
      <c r="MRL155" s="487"/>
      <c r="MRM155" s="487"/>
      <c r="MRN155" s="487"/>
      <c r="MRO155" s="487"/>
      <c r="MRP155" s="487"/>
      <c r="MRQ155" s="487"/>
      <c r="MRR155" s="487"/>
      <c r="MRS155" s="487"/>
      <c r="MRT155" s="487"/>
      <c r="MRU155" s="487"/>
      <c r="MRV155" s="487"/>
      <c r="MRW155" s="487"/>
      <c r="MRX155" s="487"/>
      <c r="MRY155" s="487"/>
      <c r="MRZ155" s="487"/>
      <c r="MSA155" s="487"/>
      <c r="MSB155" s="487"/>
      <c r="MSC155" s="487"/>
      <c r="MSD155" s="487"/>
      <c r="MSE155" s="487"/>
      <c r="MSF155" s="487"/>
      <c r="MSG155" s="487"/>
      <c r="MSH155" s="487"/>
      <c r="MSI155" s="487"/>
      <c r="MSJ155" s="487"/>
      <c r="MSK155" s="487"/>
      <c r="MSL155" s="487"/>
      <c r="MSM155" s="487"/>
      <c r="MSN155" s="487"/>
      <c r="MSO155" s="487"/>
      <c r="MSP155" s="487"/>
      <c r="MSQ155" s="487"/>
      <c r="MSR155" s="487"/>
      <c r="MSS155" s="487"/>
      <c r="MST155" s="487"/>
      <c r="MSU155" s="487"/>
      <c r="MSV155" s="487"/>
      <c r="MSW155" s="487"/>
      <c r="MSX155" s="487"/>
      <c r="MSY155" s="487"/>
      <c r="MSZ155" s="487"/>
      <c r="MTA155" s="487"/>
      <c r="MTB155" s="487"/>
      <c r="MTC155" s="487"/>
      <c r="MTD155" s="487"/>
      <c r="MTE155" s="487"/>
      <c r="MTF155" s="487"/>
      <c r="MTG155" s="487"/>
      <c r="MTH155" s="487"/>
      <c r="MTI155" s="487"/>
      <c r="MTJ155" s="487"/>
      <c r="MTK155" s="487"/>
      <c r="MTL155" s="487"/>
      <c r="MTM155" s="487"/>
      <c r="MTN155" s="487"/>
      <c r="MTO155" s="487"/>
      <c r="MTP155" s="487"/>
      <c r="MTQ155" s="487"/>
      <c r="MTR155" s="487"/>
      <c r="MTS155" s="487"/>
      <c r="MTT155" s="487"/>
      <c r="MTU155" s="487"/>
      <c r="MTV155" s="487"/>
      <c r="MTW155" s="487"/>
      <c r="MTX155" s="487"/>
      <c r="MTY155" s="487"/>
      <c r="MTZ155" s="487"/>
      <c r="MUA155" s="487"/>
      <c r="MUB155" s="487"/>
      <c r="MUC155" s="487"/>
      <c r="MUD155" s="487"/>
      <c r="MUE155" s="487"/>
      <c r="MUF155" s="487"/>
      <c r="MUG155" s="487"/>
      <c r="MUH155" s="487"/>
      <c r="MUI155" s="487"/>
      <c r="MUJ155" s="487"/>
      <c r="MUK155" s="487"/>
      <c r="MUL155" s="487"/>
      <c r="MUM155" s="487"/>
      <c r="MUN155" s="487"/>
      <c r="MUO155" s="487"/>
      <c r="MUP155" s="487"/>
      <c r="MUQ155" s="487"/>
      <c r="MUR155" s="487"/>
      <c r="MUS155" s="487"/>
      <c r="MUT155" s="487"/>
      <c r="MUU155" s="487"/>
      <c r="MUV155" s="487"/>
      <c r="MUW155" s="487"/>
      <c r="MUX155" s="487"/>
      <c r="MUY155" s="487"/>
      <c r="MUZ155" s="487"/>
      <c r="MVA155" s="487"/>
      <c r="MVB155" s="487"/>
      <c r="MVC155" s="487"/>
      <c r="MVD155" s="487"/>
      <c r="MVE155" s="487"/>
      <c r="MVF155" s="487"/>
      <c r="MVG155" s="487"/>
      <c r="MVH155" s="487"/>
      <c r="MVI155" s="487"/>
      <c r="MVJ155" s="487"/>
      <c r="MVK155" s="487"/>
      <c r="MVL155" s="487"/>
      <c r="MVM155" s="487"/>
      <c r="MVN155" s="487"/>
      <c r="MVO155" s="487"/>
      <c r="MVP155" s="487"/>
      <c r="MVQ155" s="487"/>
      <c r="MVR155" s="487"/>
      <c r="MVS155" s="487"/>
      <c r="MVT155" s="487"/>
      <c r="MVU155" s="487"/>
      <c r="MVV155" s="487"/>
      <c r="MVW155" s="487"/>
      <c r="MVX155" s="487"/>
      <c r="MVY155" s="487"/>
      <c r="MVZ155" s="487"/>
      <c r="MWA155" s="487"/>
      <c r="MWB155" s="487"/>
      <c r="MWC155" s="487"/>
      <c r="MWD155" s="487"/>
      <c r="MWE155" s="487"/>
      <c r="MWF155" s="487"/>
      <c r="MWG155" s="487"/>
      <c r="MWH155" s="487"/>
      <c r="MWI155" s="487"/>
      <c r="MWJ155" s="487"/>
      <c r="MWK155" s="487"/>
      <c r="MWL155" s="487"/>
      <c r="MWM155" s="487"/>
      <c r="MWN155" s="487"/>
      <c r="MWO155" s="487"/>
      <c r="MWP155" s="487"/>
      <c r="MWQ155" s="487"/>
      <c r="MWR155" s="487"/>
      <c r="MWS155" s="487"/>
      <c r="MWT155" s="487"/>
      <c r="MWU155" s="487"/>
      <c r="MWV155" s="487"/>
      <c r="MWW155" s="487"/>
      <c r="MWX155" s="487"/>
      <c r="MWY155" s="487"/>
      <c r="MWZ155" s="487"/>
      <c r="MXA155" s="487"/>
      <c r="MXB155" s="487"/>
      <c r="MXC155" s="487"/>
      <c r="MXD155" s="487"/>
      <c r="MXE155" s="487"/>
      <c r="MXF155" s="487"/>
      <c r="MXG155" s="487"/>
      <c r="MXH155" s="487"/>
      <c r="MXI155" s="487"/>
      <c r="MXJ155" s="487"/>
      <c r="MXK155" s="487"/>
      <c r="MXL155" s="487"/>
      <c r="MXM155" s="487"/>
      <c r="MXN155" s="487"/>
      <c r="MXO155" s="487"/>
      <c r="MXP155" s="487"/>
      <c r="MXQ155" s="487"/>
      <c r="MXR155" s="487"/>
      <c r="MXS155" s="487"/>
      <c r="MXT155" s="487"/>
      <c r="MXU155" s="487"/>
      <c r="MXV155" s="487"/>
      <c r="MXW155" s="487"/>
      <c r="MXX155" s="487"/>
      <c r="MXY155" s="487"/>
      <c r="MXZ155" s="487"/>
      <c r="MYA155" s="487"/>
      <c r="MYB155" s="487"/>
      <c r="MYC155" s="487"/>
      <c r="MYD155" s="487"/>
      <c r="MYE155" s="487"/>
      <c r="MYF155" s="487"/>
      <c r="MYG155" s="487"/>
      <c r="MYH155" s="487"/>
      <c r="MYI155" s="487"/>
      <c r="MYJ155" s="487"/>
      <c r="MYK155" s="487"/>
      <c r="MYL155" s="487"/>
      <c r="MYM155" s="487"/>
      <c r="MYN155" s="487"/>
      <c r="MYO155" s="487"/>
      <c r="MYP155" s="487"/>
      <c r="MYQ155" s="487"/>
      <c r="MYR155" s="487"/>
      <c r="MYS155" s="487"/>
      <c r="MYT155" s="487"/>
      <c r="MYU155" s="487"/>
      <c r="MYV155" s="487"/>
      <c r="MYW155" s="487"/>
      <c r="MYX155" s="487"/>
      <c r="MYY155" s="487"/>
      <c r="MYZ155" s="487"/>
      <c r="MZA155" s="487"/>
      <c r="MZB155" s="487"/>
      <c r="MZC155" s="487"/>
      <c r="MZD155" s="487"/>
      <c r="MZE155" s="487"/>
      <c r="MZF155" s="487"/>
      <c r="MZG155" s="487"/>
      <c r="MZH155" s="487"/>
      <c r="MZI155" s="487"/>
      <c r="MZJ155" s="487"/>
      <c r="MZK155" s="487"/>
      <c r="MZL155" s="487"/>
      <c r="MZM155" s="487"/>
      <c r="MZN155" s="487"/>
      <c r="MZO155" s="487"/>
      <c r="MZP155" s="487"/>
      <c r="MZQ155" s="487"/>
      <c r="MZR155" s="487"/>
      <c r="MZS155" s="487"/>
      <c r="MZT155" s="487"/>
      <c r="MZU155" s="487"/>
      <c r="MZV155" s="487"/>
      <c r="MZW155" s="487"/>
      <c r="MZX155" s="487"/>
      <c r="MZY155" s="487"/>
      <c r="MZZ155" s="487"/>
      <c r="NAA155" s="487"/>
      <c r="NAB155" s="487"/>
      <c r="NAC155" s="487"/>
      <c r="NAD155" s="487"/>
      <c r="NAE155" s="487"/>
      <c r="NAF155" s="487"/>
      <c r="NAG155" s="487"/>
      <c r="NAH155" s="487"/>
      <c r="NAI155" s="487"/>
      <c r="NAJ155" s="487"/>
      <c r="NAK155" s="487"/>
      <c r="NAL155" s="487"/>
      <c r="NAM155" s="487"/>
      <c r="NAN155" s="487"/>
      <c r="NAO155" s="487"/>
      <c r="NAP155" s="487"/>
      <c r="NAQ155" s="487"/>
      <c r="NAR155" s="487"/>
      <c r="NAS155" s="487"/>
      <c r="NAT155" s="487"/>
      <c r="NAU155" s="487"/>
      <c r="NAV155" s="487"/>
      <c r="NAW155" s="487"/>
      <c r="NAX155" s="487"/>
      <c r="NAY155" s="487"/>
      <c r="NAZ155" s="487"/>
      <c r="NBA155" s="487"/>
      <c r="NBB155" s="487"/>
      <c r="NBC155" s="487"/>
      <c r="NBD155" s="487"/>
      <c r="NBE155" s="487"/>
      <c r="NBF155" s="487"/>
      <c r="NBG155" s="487"/>
      <c r="NBH155" s="487"/>
      <c r="NBI155" s="487"/>
      <c r="NBJ155" s="487"/>
      <c r="NBK155" s="487"/>
      <c r="NBL155" s="487"/>
      <c r="NBM155" s="487"/>
      <c r="NBN155" s="487"/>
      <c r="NBO155" s="487"/>
      <c r="NBP155" s="487"/>
      <c r="NBQ155" s="487"/>
      <c r="NBR155" s="487"/>
      <c r="NBS155" s="487"/>
      <c r="NBT155" s="487"/>
      <c r="NBU155" s="487"/>
      <c r="NBV155" s="487"/>
      <c r="NBW155" s="487"/>
      <c r="NBX155" s="487"/>
      <c r="NBY155" s="487"/>
      <c r="NBZ155" s="487"/>
      <c r="NCA155" s="487"/>
      <c r="NCB155" s="487"/>
      <c r="NCC155" s="487"/>
      <c r="NCD155" s="487"/>
      <c r="NCE155" s="487"/>
      <c r="NCF155" s="487"/>
      <c r="NCG155" s="487"/>
      <c r="NCH155" s="487"/>
      <c r="NCI155" s="487"/>
      <c r="NCJ155" s="487"/>
      <c r="NCK155" s="487"/>
      <c r="NCL155" s="487"/>
      <c r="NCM155" s="487"/>
      <c r="NCN155" s="487"/>
      <c r="NCO155" s="487"/>
      <c r="NCP155" s="487"/>
      <c r="NCQ155" s="487"/>
      <c r="NCR155" s="487"/>
      <c r="NCS155" s="487"/>
      <c r="NCT155" s="487"/>
      <c r="NCU155" s="487"/>
      <c r="NCV155" s="487"/>
      <c r="NCW155" s="487"/>
      <c r="NCX155" s="487"/>
      <c r="NCY155" s="487"/>
      <c r="NCZ155" s="487"/>
      <c r="NDA155" s="487"/>
      <c r="NDB155" s="487"/>
      <c r="NDC155" s="487"/>
      <c r="NDD155" s="487"/>
      <c r="NDE155" s="487"/>
      <c r="NDF155" s="487"/>
      <c r="NDG155" s="487"/>
      <c r="NDH155" s="487"/>
      <c r="NDI155" s="487"/>
      <c r="NDJ155" s="487"/>
      <c r="NDK155" s="487"/>
      <c r="NDL155" s="487"/>
      <c r="NDM155" s="487"/>
      <c r="NDN155" s="487"/>
      <c r="NDO155" s="487"/>
      <c r="NDP155" s="487"/>
      <c r="NDQ155" s="487"/>
      <c r="NDR155" s="487"/>
      <c r="NDS155" s="487"/>
      <c r="NDT155" s="487"/>
      <c r="NDU155" s="487"/>
      <c r="NDV155" s="487"/>
      <c r="NDW155" s="487"/>
      <c r="NDX155" s="487"/>
      <c r="NDY155" s="487"/>
      <c r="NDZ155" s="487"/>
      <c r="NEA155" s="487"/>
      <c r="NEB155" s="487"/>
      <c r="NEC155" s="487"/>
      <c r="NED155" s="487"/>
      <c r="NEE155" s="487"/>
      <c r="NEF155" s="487"/>
      <c r="NEG155" s="487"/>
      <c r="NEH155" s="487"/>
      <c r="NEI155" s="487"/>
      <c r="NEJ155" s="487"/>
      <c r="NEK155" s="487"/>
      <c r="NEL155" s="487"/>
      <c r="NEM155" s="487"/>
      <c r="NEN155" s="487"/>
      <c r="NEO155" s="487"/>
      <c r="NEP155" s="487"/>
      <c r="NEQ155" s="487"/>
      <c r="NER155" s="487"/>
      <c r="NES155" s="487"/>
      <c r="NET155" s="487"/>
      <c r="NEU155" s="487"/>
      <c r="NEV155" s="487"/>
      <c r="NEW155" s="487"/>
      <c r="NEX155" s="487"/>
      <c r="NEY155" s="487"/>
      <c r="NEZ155" s="487"/>
      <c r="NFA155" s="487"/>
      <c r="NFB155" s="487"/>
      <c r="NFC155" s="487"/>
      <c r="NFD155" s="487"/>
      <c r="NFE155" s="487"/>
      <c r="NFF155" s="487"/>
      <c r="NFG155" s="487"/>
      <c r="NFH155" s="487"/>
      <c r="NFI155" s="487"/>
      <c r="NFJ155" s="487"/>
      <c r="NFK155" s="487"/>
      <c r="NFL155" s="487"/>
      <c r="NFM155" s="487"/>
      <c r="NFN155" s="487"/>
      <c r="NFO155" s="487"/>
      <c r="NFP155" s="487"/>
      <c r="NFQ155" s="487"/>
      <c r="NFR155" s="487"/>
      <c r="NFS155" s="487"/>
      <c r="NFT155" s="487"/>
      <c r="NFU155" s="487"/>
      <c r="NFV155" s="487"/>
      <c r="NFW155" s="487"/>
      <c r="NFX155" s="487"/>
      <c r="NFY155" s="487"/>
      <c r="NFZ155" s="487"/>
      <c r="NGA155" s="487"/>
      <c r="NGB155" s="487"/>
      <c r="NGC155" s="487"/>
      <c r="NGD155" s="487"/>
      <c r="NGE155" s="487"/>
      <c r="NGF155" s="487"/>
      <c r="NGG155" s="487"/>
      <c r="NGH155" s="487"/>
      <c r="NGI155" s="487"/>
      <c r="NGJ155" s="487"/>
      <c r="NGK155" s="487"/>
      <c r="NGL155" s="487"/>
      <c r="NGM155" s="487"/>
      <c r="NGN155" s="487"/>
      <c r="NGO155" s="487"/>
      <c r="NGP155" s="487"/>
      <c r="NGQ155" s="487"/>
      <c r="NGR155" s="487"/>
      <c r="NGS155" s="487"/>
      <c r="NGT155" s="487"/>
      <c r="NGU155" s="487"/>
      <c r="NGV155" s="487"/>
      <c r="NGW155" s="487"/>
      <c r="NGX155" s="487"/>
      <c r="NGY155" s="487"/>
      <c r="NGZ155" s="487"/>
      <c r="NHA155" s="487"/>
      <c r="NHB155" s="487"/>
      <c r="NHC155" s="487"/>
      <c r="NHD155" s="487"/>
      <c r="NHE155" s="487"/>
      <c r="NHF155" s="487"/>
      <c r="NHG155" s="487"/>
      <c r="NHH155" s="487"/>
      <c r="NHI155" s="487"/>
      <c r="NHJ155" s="487"/>
      <c r="NHK155" s="487"/>
      <c r="NHL155" s="487"/>
      <c r="NHM155" s="487"/>
      <c r="NHN155" s="487"/>
      <c r="NHO155" s="487"/>
      <c r="NHP155" s="487"/>
      <c r="NHQ155" s="487"/>
      <c r="NHR155" s="487"/>
      <c r="NHS155" s="487"/>
      <c r="NHT155" s="487"/>
      <c r="NHU155" s="487"/>
      <c r="NHV155" s="487"/>
      <c r="NHW155" s="487"/>
      <c r="NHX155" s="487"/>
      <c r="NHY155" s="487"/>
      <c r="NHZ155" s="487"/>
      <c r="NIA155" s="487"/>
      <c r="NIB155" s="487"/>
      <c r="NIC155" s="487"/>
      <c r="NID155" s="487"/>
      <c r="NIE155" s="487"/>
      <c r="NIF155" s="487"/>
      <c r="NIG155" s="487"/>
      <c r="NIH155" s="487"/>
      <c r="NII155" s="487"/>
      <c r="NIJ155" s="487"/>
      <c r="NIK155" s="487"/>
      <c r="NIL155" s="487"/>
      <c r="NIM155" s="487"/>
      <c r="NIN155" s="487"/>
      <c r="NIO155" s="487"/>
      <c r="NIP155" s="487"/>
      <c r="NIQ155" s="487"/>
      <c r="NIR155" s="487"/>
      <c r="NIS155" s="487"/>
      <c r="NIT155" s="487"/>
      <c r="NIU155" s="487"/>
      <c r="NIV155" s="487"/>
      <c r="NIW155" s="487"/>
      <c r="NIX155" s="487"/>
      <c r="NIY155" s="487"/>
      <c r="NIZ155" s="487"/>
      <c r="NJA155" s="487"/>
      <c r="NJB155" s="487"/>
      <c r="NJC155" s="487"/>
      <c r="NJD155" s="487"/>
      <c r="NJE155" s="487"/>
      <c r="NJF155" s="487"/>
      <c r="NJG155" s="487"/>
      <c r="NJH155" s="487"/>
      <c r="NJI155" s="487"/>
      <c r="NJJ155" s="487"/>
      <c r="NJK155" s="487"/>
      <c r="NJL155" s="487"/>
      <c r="NJM155" s="487"/>
      <c r="NJN155" s="487"/>
      <c r="NJO155" s="487"/>
      <c r="NJP155" s="487"/>
      <c r="NJQ155" s="487"/>
      <c r="NJR155" s="487"/>
      <c r="NJS155" s="487"/>
      <c r="NJT155" s="487"/>
      <c r="NJU155" s="487"/>
      <c r="NJV155" s="487"/>
      <c r="NJW155" s="487"/>
      <c r="NJX155" s="487"/>
      <c r="NJY155" s="487"/>
      <c r="NJZ155" s="487"/>
      <c r="NKA155" s="487"/>
      <c r="NKB155" s="487"/>
      <c r="NKC155" s="487"/>
      <c r="NKD155" s="487"/>
      <c r="NKE155" s="487"/>
      <c r="NKF155" s="487"/>
      <c r="NKG155" s="487"/>
      <c r="NKH155" s="487"/>
      <c r="NKI155" s="487"/>
      <c r="NKJ155" s="487"/>
      <c r="NKK155" s="487"/>
      <c r="NKL155" s="487"/>
      <c r="NKM155" s="487"/>
      <c r="NKN155" s="487"/>
      <c r="NKO155" s="487"/>
      <c r="NKP155" s="487"/>
      <c r="NKQ155" s="487"/>
      <c r="NKR155" s="487"/>
      <c r="NKS155" s="487"/>
      <c r="NKT155" s="487"/>
      <c r="NKU155" s="487"/>
      <c r="NKV155" s="487"/>
      <c r="NKW155" s="487"/>
      <c r="NKX155" s="487"/>
      <c r="NKY155" s="487"/>
      <c r="NKZ155" s="487"/>
      <c r="NLA155" s="487"/>
      <c r="NLB155" s="487"/>
      <c r="NLC155" s="487"/>
      <c r="NLD155" s="487"/>
      <c r="NLE155" s="487"/>
      <c r="NLF155" s="487"/>
      <c r="NLG155" s="487"/>
      <c r="NLH155" s="487"/>
      <c r="NLI155" s="487"/>
      <c r="NLJ155" s="487"/>
      <c r="NLK155" s="487"/>
      <c r="NLL155" s="487"/>
      <c r="NLM155" s="487"/>
      <c r="NLN155" s="487"/>
      <c r="NLO155" s="487"/>
      <c r="NLP155" s="487"/>
      <c r="NLQ155" s="487"/>
      <c r="NLR155" s="487"/>
      <c r="NLS155" s="487"/>
      <c r="NLT155" s="487"/>
      <c r="NLU155" s="487"/>
      <c r="NLV155" s="487"/>
      <c r="NLW155" s="487"/>
      <c r="NLX155" s="487"/>
      <c r="NLY155" s="487"/>
      <c r="NLZ155" s="487"/>
      <c r="NMA155" s="487"/>
      <c r="NMB155" s="487"/>
      <c r="NMC155" s="487"/>
      <c r="NMD155" s="487"/>
      <c r="NME155" s="487"/>
      <c r="NMF155" s="487"/>
      <c r="NMG155" s="487"/>
      <c r="NMH155" s="487"/>
      <c r="NMI155" s="487"/>
      <c r="NMJ155" s="487"/>
      <c r="NMK155" s="487"/>
      <c r="NML155" s="487"/>
      <c r="NMM155" s="487"/>
      <c r="NMN155" s="487"/>
      <c r="NMO155" s="487"/>
      <c r="NMP155" s="487"/>
      <c r="NMQ155" s="487"/>
      <c r="NMR155" s="487"/>
      <c r="NMS155" s="487"/>
      <c r="NMT155" s="487"/>
      <c r="NMU155" s="487"/>
      <c r="NMV155" s="487"/>
      <c r="NMW155" s="487"/>
      <c r="NMX155" s="487"/>
      <c r="NMY155" s="487"/>
      <c r="NMZ155" s="487"/>
      <c r="NNA155" s="487"/>
      <c r="NNB155" s="487"/>
      <c r="NNC155" s="487"/>
      <c r="NND155" s="487"/>
      <c r="NNE155" s="487"/>
      <c r="NNF155" s="487"/>
      <c r="NNG155" s="487"/>
      <c r="NNH155" s="487"/>
      <c r="NNI155" s="487"/>
      <c r="NNJ155" s="487"/>
      <c r="NNK155" s="487"/>
      <c r="NNL155" s="487"/>
      <c r="NNM155" s="487"/>
      <c r="NNN155" s="487"/>
      <c r="NNO155" s="487"/>
      <c r="NNP155" s="487"/>
      <c r="NNQ155" s="487"/>
      <c r="NNR155" s="487"/>
      <c r="NNS155" s="487"/>
      <c r="NNT155" s="487"/>
      <c r="NNU155" s="487"/>
      <c r="NNV155" s="487"/>
      <c r="NNW155" s="487"/>
      <c r="NNX155" s="487"/>
      <c r="NNY155" s="487"/>
      <c r="NNZ155" s="487"/>
      <c r="NOA155" s="487"/>
      <c r="NOB155" s="487"/>
      <c r="NOC155" s="487"/>
      <c r="NOD155" s="487"/>
      <c r="NOE155" s="487"/>
      <c r="NOF155" s="487"/>
      <c r="NOG155" s="487"/>
      <c r="NOH155" s="487"/>
      <c r="NOI155" s="487"/>
      <c r="NOJ155" s="487"/>
      <c r="NOK155" s="487"/>
      <c r="NOL155" s="487"/>
      <c r="NOM155" s="487"/>
      <c r="NON155" s="487"/>
      <c r="NOO155" s="487"/>
      <c r="NOP155" s="487"/>
      <c r="NOQ155" s="487"/>
      <c r="NOR155" s="487"/>
      <c r="NOS155" s="487"/>
      <c r="NOT155" s="487"/>
      <c r="NOU155" s="487"/>
      <c r="NOV155" s="487"/>
      <c r="NOW155" s="487"/>
      <c r="NOX155" s="487"/>
      <c r="NOY155" s="487"/>
      <c r="NOZ155" s="487"/>
      <c r="NPA155" s="487"/>
      <c r="NPB155" s="487"/>
      <c r="NPC155" s="487"/>
      <c r="NPD155" s="487"/>
      <c r="NPE155" s="487"/>
      <c r="NPF155" s="487"/>
      <c r="NPG155" s="487"/>
      <c r="NPH155" s="487"/>
      <c r="NPI155" s="487"/>
      <c r="NPJ155" s="487"/>
      <c r="NPK155" s="487"/>
      <c r="NPL155" s="487"/>
      <c r="NPM155" s="487"/>
      <c r="NPN155" s="487"/>
      <c r="NPO155" s="487"/>
      <c r="NPP155" s="487"/>
      <c r="NPQ155" s="487"/>
      <c r="NPR155" s="487"/>
      <c r="NPS155" s="487"/>
      <c r="NPT155" s="487"/>
      <c r="NPU155" s="487"/>
      <c r="NPV155" s="487"/>
      <c r="NPW155" s="487"/>
      <c r="NPX155" s="487"/>
      <c r="NPY155" s="487"/>
      <c r="NPZ155" s="487"/>
      <c r="NQA155" s="487"/>
      <c r="NQB155" s="487"/>
      <c r="NQC155" s="487"/>
      <c r="NQD155" s="487"/>
      <c r="NQE155" s="487"/>
      <c r="NQF155" s="487"/>
      <c r="NQG155" s="487"/>
      <c r="NQH155" s="487"/>
      <c r="NQI155" s="487"/>
      <c r="NQJ155" s="487"/>
      <c r="NQK155" s="487"/>
      <c r="NQL155" s="487"/>
      <c r="NQM155" s="487"/>
      <c r="NQN155" s="487"/>
      <c r="NQO155" s="487"/>
      <c r="NQP155" s="487"/>
      <c r="NQQ155" s="487"/>
      <c r="NQR155" s="487"/>
      <c r="NQS155" s="487"/>
      <c r="NQT155" s="487"/>
      <c r="NQU155" s="487"/>
      <c r="NQV155" s="487"/>
      <c r="NQW155" s="487"/>
      <c r="NQX155" s="487"/>
      <c r="NQY155" s="487"/>
      <c r="NQZ155" s="487"/>
      <c r="NRA155" s="487"/>
      <c r="NRB155" s="487"/>
      <c r="NRC155" s="487"/>
      <c r="NRD155" s="487"/>
      <c r="NRE155" s="487"/>
      <c r="NRF155" s="487"/>
      <c r="NRG155" s="487"/>
      <c r="NRH155" s="487"/>
      <c r="NRI155" s="487"/>
      <c r="NRJ155" s="487"/>
      <c r="NRK155" s="487"/>
      <c r="NRL155" s="487"/>
      <c r="NRM155" s="487"/>
      <c r="NRN155" s="487"/>
      <c r="NRO155" s="487"/>
      <c r="NRP155" s="487"/>
      <c r="NRQ155" s="487"/>
      <c r="NRR155" s="487"/>
      <c r="NRS155" s="487"/>
      <c r="NRT155" s="487"/>
      <c r="NRU155" s="487"/>
      <c r="NRV155" s="487"/>
      <c r="NRW155" s="487"/>
      <c r="NRX155" s="487"/>
      <c r="NRY155" s="487"/>
      <c r="NRZ155" s="487"/>
      <c r="NSA155" s="487"/>
      <c r="NSB155" s="487"/>
      <c r="NSC155" s="487"/>
      <c r="NSD155" s="487"/>
      <c r="NSE155" s="487"/>
      <c r="NSF155" s="487"/>
      <c r="NSG155" s="487"/>
      <c r="NSH155" s="487"/>
      <c r="NSI155" s="487"/>
      <c r="NSJ155" s="487"/>
      <c r="NSK155" s="487"/>
      <c r="NSL155" s="487"/>
      <c r="NSM155" s="487"/>
      <c r="NSN155" s="487"/>
      <c r="NSO155" s="487"/>
      <c r="NSP155" s="487"/>
      <c r="NSQ155" s="487"/>
      <c r="NSR155" s="487"/>
      <c r="NSS155" s="487"/>
      <c r="NST155" s="487"/>
      <c r="NSU155" s="487"/>
      <c r="NSV155" s="487"/>
      <c r="NSW155" s="487"/>
      <c r="NSX155" s="487"/>
      <c r="NSY155" s="487"/>
      <c r="NSZ155" s="487"/>
      <c r="NTA155" s="487"/>
      <c r="NTB155" s="487"/>
      <c r="NTC155" s="487"/>
      <c r="NTD155" s="487"/>
      <c r="NTE155" s="487"/>
      <c r="NTF155" s="487"/>
      <c r="NTG155" s="487"/>
      <c r="NTH155" s="487"/>
      <c r="NTI155" s="487"/>
      <c r="NTJ155" s="487"/>
      <c r="NTK155" s="487"/>
      <c r="NTL155" s="487"/>
      <c r="NTM155" s="487"/>
      <c r="NTN155" s="487"/>
      <c r="NTO155" s="487"/>
      <c r="NTP155" s="487"/>
      <c r="NTQ155" s="487"/>
      <c r="NTR155" s="487"/>
      <c r="NTS155" s="487"/>
      <c r="NTT155" s="487"/>
      <c r="NTU155" s="487"/>
      <c r="NTV155" s="487"/>
      <c r="NTW155" s="487"/>
      <c r="NTX155" s="487"/>
      <c r="NTY155" s="487"/>
      <c r="NTZ155" s="487"/>
      <c r="NUA155" s="487"/>
      <c r="NUB155" s="487"/>
      <c r="NUC155" s="487"/>
      <c r="NUD155" s="487"/>
      <c r="NUE155" s="487"/>
      <c r="NUF155" s="487"/>
      <c r="NUG155" s="487"/>
      <c r="NUH155" s="487"/>
      <c r="NUI155" s="487"/>
      <c r="NUJ155" s="487"/>
      <c r="NUK155" s="487"/>
      <c r="NUL155" s="487"/>
      <c r="NUM155" s="487"/>
      <c r="NUN155" s="487"/>
      <c r="NUO155" s="487"/>
      <c r="NUP155" s="487"/>
      <c r="NUQ155" s="487"/>
      <c r="NUR155" s="487"/>
      <c r="NUS155" s="487"/>
      <c r="NUT155" s="487"/>
      <c r="NUU155" s="487"/>
      <c r="NUV155" s="487"/>
      <c r="NUW155" s="487"/>
      <c r="NUX155" s="487"/>
      <c r="NUY155" s="487"/>
      <c r="NUZ155" s="487"/>
      <c r="NVA155" s="487"/>
      <c r="NVB155" s="487"/>
      <c r="NVC155" s="487"/>
      <c r="NVD155" s="487"/>
      <c r="NVE155" s="487"/>
      <c r="NVF155" s="487"/>
      <c r="NVG155" s="487"/>
      <c r="NVH155" s="487"/>
      <c r="NVI155" s="487"/>
      <c r="NVJ155" s="487"/>
      <c r="NVK155" s="487"/>
      <c r="NVL155" s="487"/>
      <c r="NVM155" s="487"/>
      <c r="NVN155" s="487"/>
      <c r="NVO155" s="487"/>
      <c r="NVP155" s="487"/>
      <c r="NVQ155" s="487"/>
      <c r="NVR155" s="487"/>
      <c r="NVS155" s="487"/>
      <c r="NVT155" s="487"/>
      <c r="NVU155" s="487"/>
      <c r="NVV155" s="487"/>
      <c r="NVW155" s="487"/>
      <c r="NVX155" s="487"/>
      <c r="NVY155" s="487"/>
      <c r="NVZ155" s="487"/>
      <c r="NWA155" s="487"/>
      <c r="NWB155" s="487"/>
      <c r="NWC155" s="487"/>
      <c r="NWD155" s="487"/>
      <c r="NWE155" s="487"/>
      <c r="NWF155" s="487"/>
      <c r="NWG155" s="487"/>
      <c r="NWH155" s="487"/>
      <c r="NWI155" s="487"/>
      <c r="NWJ155" s="487"/>
      <c r="NWK155" s="487"/>
      <c r="NWL155" s="487"/>
      <c r="NWM155" s="487"/>
      <c r="NWN155" s="487"/>
      <c r="NWO155" s="487"/>
      <c r="NWP155" s="487"/>
      <c r="NWQ155" s="487"/>
      <c r="NWR155" s="487"/>
      <c r="NWS155" s="487"/>
      <c r="NWT155" s="487"/>
      <c r="NWU155" s="487"/>
      <c r="NWV155" s="487"/>
      <c r="NWW155" s="487"/>
      <c r="NWX155" s="487"/>
      <c r="NWY155" s="487"/>
      <c r="NWZ155" s="487"/>
      <c r="NXA155" s="487"/>
      <c r="NXB155" s="487"/>
      <c r="NXC155" s="487"/>
      <c r="NXD155" s="487"/>
      <c r="NXE155" s="487"/>
      <c r="NXF155" s="487"/>
      <c r="NXG155" s="487"/>
      <c r="NXH155" s="487"/>
      <c r="NXI155" s="487"/>
      <c r="NXJ155" s="487"/>
      <c r="NXK155" s="487"/>
      <c r="NXL155" s="487"/>
      <c r="NXM155" s="487"/>
      <c r="NXN155" s="487"/>
      <c r="NXO155" s="487"/>
      <c r="NXP155" s="487"/>
      <c r="NXQ155" s="487"/>
      <c r="NXR155" s="487"/>
      <c r="NXS155" s="487"/>
      <c r="NXT155" s="487"/>
      <c r="NXU155" s="487"/>
      <c r="NXV155" s="487"/>
      <c r="NXW155" s="487"/>
      <c r="NXX155" s="487"/>
      <c r="NXY155" s="487"/>
      <c r="NXZ155" s="487"/>
      <c r="NYA155" s="487"/>
      <c r="NYB155" s="487"/>
      <c r="NYC155" s="487"/>
      <c r="NYD155" s="487"/>
      <c r="NYE155" s="487"/>
      <c r="NYF155" s="487"/>
      <c r="NYG155" s="487"/>
      <c r="NYH155" s="487"/>
      <c r="NYI155" s="487"/>
      <c r="NYJ155" s="487"/>
      <c r="NYK155" s="487"/>
      <c r="NYL155" s="487"/>
      <c r="NYM155" s="487"/>
      <c r="NYN155" s="487"/>
      <c r="NYO155" s="487"/>
      <c r="NYP155" s="487"/>
      <c r="NYQ155" s="487"/>
      <c r="NYR155" s="487"/>
      <c r="NYS155" s="487"/>
      <c r="NYT155" s="487"/>
      <c r="NYU155" s="487"/>
      <c r="NYV155" s="487"/>
      <c r="NYW155" s="487"/>
      <c r="NYX155" s="487"/>
      <c r="NYY155" s="487"/>
      <c r="NYZ155" s="487"/>
      <c r="NZA155" s="487"/>
      <c r="NZB155" s="487"/>
      <c r="NZC155" s="487"/>
      <c r="NZD155" s="487"/>
      <c r="NZE155" s="487"/>
      <c r="NZF155" s="487"/>
      <c r="NZG155" s="487"/>
      <c r="NZH155" s="487"/>
      <c r="NZI155" s="487"/>
      <c r="NZJ155" s="487"/>
      <c r="NZK155" s="487"/>
      <c r="NZL155" s="487"/>
      <c r="NZM155" s="487"/>
      <c r="NZN155" s="487"/>
      <c r="NZO155" s="487"/>
      <c r="NZP155" s="487"/>
      <c r="NZQ155" s="487"/>
      <c r="NZR155" s="487"/>
      <c r="NZS155" s="487"/>
      <c r="NZT155" s="487"/>
      <c r="NZU155" s="487"/>
      <c r="NZV155" s="487"/>
      <c r="NZW155" s="487"/>
      <c r="NZX155" s="487"/>
      <c r="NZY155" s="487"/>
      <c r="NZZ155" s="487"/>
      <c r="OAA155" s="487"/>
      <c r="OAB155" s="487"/>
      <c r="OAC155" s="487"/>
      <c r="OAD155" s="487"/>
      <c r="OAE155" s="487"/>
      <c r="OAF155" s="487"/>
      <c r="OAG155" s="487"/>
      <c r="OAH155" s="487"/>
      <c r="OAI155" s="487"/>
      <c r="OAJ155" s="487"/>
      <c r="OAK155" s="487"/>
      <c r="OAL155" s="487"/>
      <c r="OAM155" s="487"/>
      <c r="OAN155" s="487"/>
      <c r="OAO155" s="487"/>
      <c r="OAP155" s="487"/>
      <c r="OAQ155" s="487"/>
      <c r="OAR155" s="487"/>
      <c r="OAS155" s="487"/>
      <c r="OAT155" s="487"/>
      <c r="OAU155" s="487"/>
      <c r="OAV155" s="487"/>
      <c r="OAW155" s="487"/>
      <c r="OAX155" s="487"/>
      <c r="OAY155" s="487"/>
      <c r="OAZ155" s="487"/>
      <c r="OBA155" s="487"/>
      <c r="OBB155" s="487"/>
      <c r="OBC155" s="487"/>
      <c r="OBD155" s="487"/>
      <c r="OBE155" s="487"/>
      <c r="OBF155" s="487"/>
      <c r="OBG155" s="487"/>
      <c r="OBH155" s="487"/>
      <c r="OBI155" s="487"/>
      <c r="OBJ155" s="487"/>
      <c r="OBK155" s="487"/>
      <c r="OBL155" s="487"/>
      <c r="OBM155" s="487"/>
      <c r="OBN155" s="487"/>
      <c r="OBO155" s="487"/>
      <c r="OBP155" s="487"/>
      <c r="OBQ155" s="487"/>
      <c r="OBR155" s="487"/>
      <c r="OBS155" s="487"/>
      <c r="OBT155" s="487"/>
      <c r="OBU155" s="487"/>
      <c r="OBV155" s="487"/>
      <c r="OBW155" s="487"/>
      <c r="OBX155" s="487"/>
      <c r="OBY155" s="487"/>
      <c r="OBZ155" s="487"/>
      <c r="OCA155" s="487"/>
      <c r="OCB155" s="487"/>
      <c r="OCC155" s="487"/>
      <c r="OCD155" s="487"/>
      <c r="OCE155" s="487"/>
      <c r="OCF155" s="487"/>
      <c r="OCG155" s="487"/>
      <c r="OCH155" s="487"/>
      <c r="OCI155" s="487"/>
      <c r="OCJ155" s="487"/>
      <c r="OCK155" s="487"/>
      <c r="OCL155" s="487"/>
      <c r="OCM155" s="487"/>
      <c r="OCN155" s="487"/>
      <c r="OCO155" s="487"/>
      <c r="OCP155" s="487"/>
      <c r="OCQ155" s="487"/>
      <c r="OCR155" s="487"/>
      <c r="OCS155" s="487"/>
      <c r="OCT155" s="487"/>
      <c r="OCU155" s="487"/>
      <c r="OCV155" s="487"/>
      <c r="OCW155" s="487"/>
      <c r="OCX155" s="487"/>
      <c r="OCY155" s="487"/>
      <c r="OCZ155" s="487"/>
      <c r="ODA155" s="487"/>
      <c r="ODB155" s="487"/>
      <c r="ODC155" s="487"/>
      <c r="ODD155" s="487"/>
      <c r="ODE155" s="487"/>
      <c r="ODF155" s="487"/>
      <c r="ODG155" s="487"/>
      <c r="ODH155" s="487"/>
      <c r="ODI155" s="487"/>
      <c r="ODJ155" s="487"/>
      <c r="ODK155" s="487"/>
      <c r="ODL155" s="487"/>
      <c r="ODM155" s="487"/>
      <c r="ODN155" s="487"/>
      <c r="ODO155" s="487"/>
      <c r="ODP155" s="487"/>
      <c r="ODQ155" s="487"/>
      <c r="ODR155" s="487"/>
      <c r="ODS155" s="487"/>
      <c r="ODT155" s="487"/>
      <c r="ODU155" s="487"/>
      <c r="ODV155" s="487"/>
      <c r="ODW155" s="487"/>
      <c r="ODX155" s="487"/>
      <c r="ODY155" s="487"/>
      <c r="ODZ155" s="487"/>
      <c r="OEA155" s="487"/>
      <c r="OEB155" s="487"/>
      <c r="OEC155" s="487"/>
      <c r="OED155" s="487"/>
      <c r="OEE155" s="487"/>
      <c r="OEF155" s="487"/>
      <c r="OEG155" s="487"/>
      <c r="OEH155" s="487"/>
      <c r="OEI155" s="487"/>
      <c r="OEJ155" s="487"/>
      <c r="OEK155" s="487"/>
      <c r="OEL155" s="487"/>
      <c r="OEM155" s="487"/>
      <c r="OEN155" s="487"/>
      <c r="OEO155" s="487"/>
      <c r="OEP155" s="487"/>
      <c r="OEQ155" s="487"/>
      <c r="OER155" s="487"/>
      <c r="OES155" s="487"/>
      <c r="OET155" s="487"/>
      <c r="OEU155" s="487"/>
      <c r="OEV155" s="487"/>
      <c r="OEW155" s="487"/>
      <c r="OEX155" s="487"/>
      <c r="OEY155" s="487"/>
      <c r="OEZ155" s="487"/>
      <c r="OFA155" s="487"/>
      <c r="OFB155" s="487"/>
      <c r="OFC155" s="487"/>
      <c r="OFD155" s="487"/>
      <c r="OFE155" s="487"/>
      <c r="OFF155" s="487"/>
      <c r="OFG155" s="487"/>
      <c r="OFH155" s="487"/>
      <c r="OFI155" s="487"/>
      <c r="OFJ155" s="487"/>
      <c r="OFK155" s="487"/>
      <c r="OFL155" s="487"/>
      <c r="OFM155" s="487"/>
      <c r="OFN155" s="487"/>
      <c r="OFO155" s="487"/>
      <c r="OFP155" s="487"/>
      <c r="OFQ155" s="487"/>
      <c r="OFR155" s="487"/>
      <c r="OFS155" s="487"/>
      <c r="OFT155" s="487"/>
      <c r="OFU155" s="487"/>
      <c r="OFV155" s="487"/>
      <c r="OFW155" s="487"/>
      <c r="OFX155" s="487"/>
      <c r="OFY155" s="487"/>
      <c r="OFZ155" s="487"/>
      <c r="OGA155" s="487"/>
      <c r="OGB155" s="487"/>
      <c r="OGC155" s="487"/>
      <c r="OGD155" s="487"/>
      <c r="OGE155" s="487"/>
      <c r="OGF155" s="487"/>
      <c r="OGG155" s="487"/>
      <c r="OGH155" s="487"/>
      <c r="OGI155" s="487"/>
      <c r="OGJ155" s="487"/>
      <c r="OGK155" s="487"/>
      <c r="OGL155" s="487"/>
      <c r="OGM155" s="487"/>
      <c r="OGN155" s="487"/>
      <c r="OGO155" s="487"/>
      <c r="OGP155" s="487"/>
      <c r="OGQ155" s="487"/>
      <c r="OGR155" s="487"/>
      <c r="OGS155" s="487"/>
      <c r="OGT155" s="487"/>
      <c r="OGU155" s="487"/>
      <c r="OGV155" s="487"/>
      <c r="OGW155" s="487"/>
      <c r="OGX155" s="487"/>
      <c r="OGY155" s="487"/>
      <c r="OGZ155" s="487"/>
      <c r="OHA155" s="487"/>
      <c r="OHB155" s="487"/>
      <c r="OHC155" s="487"/>
      <c r="OHD155" s="487"/>
      <c r="OHE155" s="487"/>
      <c r="OHF155" s="487"/>
      <c r="OHG155" s="487"/>
      <c r="OHH155" s="487"/>
      <c r="OHI155" s="487"/>
      <c r="OHJ155" s="487"/>
      <c r="OHK155" s="487"/>
      <c r="OHL155" s="487"/>
      <c r="OHM155" s="487"/>
      <c r="OHN155" s="487"/>
      <c r="OHO155" s="487"/>
      <c r="OHP155" s="487"/>
      <c r="OHQ155" s="487"/>
      <c r="OHR155" s="487"/>
      <c r="OHS155" s="487"/>
      <c r="OHT155" s="487"/>
      <c r="OHU155" s="487"/>
      <c r="OHV155" s="487"/>
      <c r="OHW155" s="487"/>
      <c r="OHX155" s="487"/>
      <c r="OHY155" s="487"/>
      <c r="OHZ155" s="487"/>
      <c r="OIA155" s="487"/>
      <c r="OIB155" s="487"/>
      <c r="OIC155" s="487"/>
      <c r="OID155" s="487"/>
      <c r="OIE155" s="487"/>
      <c r="OIF155" s="487"/>
      <c r="OIG155" s="487"/>
      <c r="OIH155" s="487"/>
      <c r="OII155" s="487"/>
      <c r="OIJ155" s="487"/>
      <c r="OIK155" s="487"/>
      <c r="OIL155" s="487"/>
      <c r="OIM155" s="487"/>
      <c r="OIN155" s="487"/>
      <c r="OIO155" s="487"/>
      <c r="OIP155" s="487"/>
      <c r="OIQ155" s="487"/>
      <c r="OIR155" s="487"/>
      <c r="OIS155" s="487"/>
      <c r="OIT155" s="487"/>
      <c r="OIU155" s="487"/>
      <c r="OIV155" s="487"/>
      <c r="OIW155" s="487"/>
      <c r="OIX155" s="487"/>
      <c r="OIY155" s="487"/>
      <c r="OIZ155" s="487"/>
      <c r="OJA155" s="487"/>
      <c r="OJB155" s="487"/>
      <c r="OJC155" s="487"/>
      <c r="OJD155" s="487"/>
      <c r="OJE155" s="487"/>
      <c r="OJF155" s="487"/>
      <c r="OJG155" s="487"/>
      <c r="OJH155" s="487"/>
      <c r="OJI155" s="487"/>
      <c r="OJJ155" s="487"/>
      <c r="OJK155" s="487"/>
      <c r="OJL155" s="487"/>
      <c r="OJM155" s="487"/>
      <c r="OJN155" s="487"/>
      <c r="OJO155" s="487"/>
      <c r="OJP155" s="487"/>
      <c r="OJQ155" s="487"/>
      <c r="OJR155" s="487"/>
      <c r="OJS155" s="487"/>
      <c r="OJT155" s="487"/>
      <c r="OJU155" s="487"/>
      <c r="OJV155" s="487"/>
      <c r="OJW155" s="487"/>
      <c r="OJX155" s="487"/>
      <c r="OJY155" s="487"/>
      <c r="OJZ155" s="487"/>
      <c r="OKA155" s="487"/>
      <c r="OKB155" s="487"/>
      <c r="OKC155" s="487"/>
      <c r="OKD155" s="487"/>
      <c r="OKE155" s="487"/>
      <c r="OKF155" s="487"/>
      <c r="OKG155" s="487"/>
      <c r="OKH155" s="487"/>
      <c r="OKI155" s="487"/>
      <c r="OKJ155" s="487"/>
      <c r="OKK155" s="487"/>
      <c r="OKL155" s="487"/>
      <c r="OKM155" s="487"/>
      <c r="OKN155" s="487"/>
      <c r="OKO155" s="487"/>
      <c r="OKP155" s="487"/>
      <c r="OKQ155" s="487"/>
      <c r="OKR155" s="487"/>
      <c r="OKS155" s="487"/>
      <c r="OKT155" s="487"/>
      <c r="OKU155" s="487"/>
      <c r="OKV155" s="487"/>
      <c r="OKW155" s="487"/>
      <c r="OKX155" s="487"/>
      <c r="OKY155" s="487"/>
      <c r="OKZ155" s="487"/>
      <c r="OLA155" s="487"/>
      <c r="OLB155" s="487"/>
      <c r="OLC155" s="487"/>
      <c r="OLD155" s="487"/>
      <c r="OLE155" s="487"/>
      <c r="OLF155" s="487"/>
      <c r="OLG155" s="487"/>
      <c r="OLH155" s="487"/>
      <c r="OLI155" s="487"/>
      <c r="OLJ155" s="487"/>
      <c r="OLK155" s="487"/>
      <c r="OLL155" s="487"/>
      <c r="OLM155" s="487"/>
      <c r="OLN155" s="487"/>
      <c r="OLO155" s="487"/>
      <c r="OLP155" s="487"/>
      <c r="OLQ155" s="487"/>
      <c r="OLR155" s="487"/>
      <c r="OLS155" s="487"/>
      <c r="OLT155" s="487"/>
      <c r="OLU155" s="487"/>
      <c r="OLV155" s="487"/>
      <c r="OLW155" s="487"/>
      <c r="OLX155" s="487"/>
      <c r="OLY155" s="487"/>
      <c r="OLZ155" s="487"/>
      <c r="OMA155" s="487"/>
      <c r="OMB155" s="487"/>
      <c r="OMC155" s="487"/>
      <c r="OMD155" s="487"/>
      <c r="OME155" s="487"/>
      <c r="OMF155" s="487"/>
      <c r="OMG155" s="487"/>
      <c r="OMH155" s="487"/>
      <c r="OMI155" s="487"/>
      <c r="OMJ155" s="487"/>
      <c r="OMK155" s="487"/>
      <c r="OML155" s="487"/>
      <c r="OMM155" s="487"/>
      <c r="OMN155" s="487"/>
      <c r="OMO155" s="487"/>
      <c r="OMP155" s="487"/>
      <c r="OMQ155" s="487"/>
      <c r="OMR155" s="487"/>
      <c r="OMS155" s="487"/>
      <c r="OMT155" s="487"/>
      <c r="OMU155" s="487"/>
      <c r="OMV155" s="487"/>
      <c r="OMW155" s="487"/>
      <c r="OMX155" s="487"/>
      <c r="OMY155" s="487"/>
      <c r="OMZ155" s="487"/>
      <c r="ONA155" s="487"/>
      <c r="ONB155" s="487"/>
      <c r="ONC155" s="487"/>
      <c r="OND155" s="487"/>
      <c r="ONE155" s="487"/>
      <c r="ONF155" s="487"/>
      <c r="ONG155" s="487"/>
      <c r="ONH155" s="487"/>
      <c r="ONI155" s="487"/>
      <c r="ONJ155" s="487"/>
      <c r="ONK155" s="487"/>
      <c r="ONL155" s="487"/>
      <c r="ONM155" s="487"/>
      <c r="ONN155" s="487"/>
      <c r="ONO155" s="487"/>
      <c r="ONP155" s="487"/>
      <c r="ONQ155" s="487"/>
      <c r="ONR155" s="487"/>
      <c r="ONS155" s="487"/>
      <c r="ONT155" s="487"/>
      <c r="ONU155" s="487"/>
      <c r="ONV155" s="487"/>
      <c r="ONW155" s="487"/>
      <c r="ONX155" s="487"/>
      <c r="ONY155" s="487"/>
      <c r="ONZ155" s="487"/>
      <c r="OOA155" s="487"/>
      <c r="OOB155" s="487"/>
      <c r="OOC155" s="487"/>
      <c r="OOD155" s="487"/>
      <c r="OOE155" s="487"/>
      <c r="OOF155" s="487"/>
      <c r="OOG155" s="487"/>
      <c r="OOH155" s="487"/>
      <c r="OOI155" s="487"/>
      <c r="OOJ155" s="487"/>
      <c r="OOK155" s="487"/>
      <c r="OOL155" s="487"/>
      <c r="OOM155" s="487"/>
      <c r="OON155" s="487"/>
      <c r="OOO155" s="487"/>
      <c r="OOP155" s="487"/>
      <c r="OOQ155" s="487"/>
      <c r="OOR155" s="487"/>
      <c r="OOS155" s="487"/>
      <c r="OOT155" s="487"/>
      <c r="OOU155" s="487"/>
      <c r="OOV155" s="487"/>
      <c r="OOW155" s="487"/>
      <c r="OOX155" s="487"/>
      <c r="OOY155" s="487"/>
      <c r="OOZ155" s="487"/>
      <c r="OPA155" s="487"/>
      <c r="OPB155" s="487"/>
      <c r="OPC155" s="487"/>
      <c r="OPD155" s="487"/>
      <c r="OPE155" s="487"/>
      <c r="OPF155" s="487"/>
      <c r="OPG155" s="487"/>
      <c r="OPH155" s="487"/>
      <c r="OPI155" s="487"/>
      <c r="OPJ155" s="487"/>
      <c r="OPK155" s="487"/>
      <c r="OPL155" s="487"/>
      <c r="OPM155" s="487"/>
      <c r="OPN155" s="487"/>
      <c r="OPO155" s="487"/>
      <c r="OPP155" s="487"/>
      <c r="OPQ155" s="487"/>
      <c r="OPR155" s="487"/>
      <c r="OPS155" s="487"/>
      <c r="OPT155" s="487"/>
      <c r="OPU155" s="487"/>
      <c r="OPV155" s="487"/>
      <c r="OPW155" s="487"/>
      <c r="OPX155" s="487"/>
      <c r="OPY155" s="487"/>
      <c r="OPZ155" s="487"/>
      <c r="OQA155" s="487"/>
      <c r="OQB155" s="487"/>
      <c r="OQC155" s="487"/>
      <c r="OQD155" s="487"/>
      <c r="OQE155" s="487"/>
      <c r="OQF155" s="487"/>
      <c r="OQG155" s="487"/>
      <c r="OQH155" s="487"/>
      <c r="OQI155" s="487"/>
      <c r="OQJ155" s="487"/>
      <c r="OQK155" s="487"/>
      <c r="OQL155" s="487"/>
      <c r="OQM155" s="487"/>
      <c r="OQN155" s="487"/>
      <c r="OQO155" s="487"/>
      <c r="OQP155" s="487"/>
      <c r="OQQ155" s="487"/>
      <c r="OQR155" s="487"/>
      <c r="OQS155" s="487"/>
      <c r="OQT155" s="487"/>
      <c r="OQU155" s="487"/>
      <c r="OQV155" s="487"/>
      <c r="OQW155" s="487"/>
      <c r="OQX155" s="487"/>
      <c r="OQY155" s="487"/>
      <c r="OQZ155" s="487"/>
      <c r="ORA155" s="487"/>
      <c r="ORB155" s="487"/>
      <c r="ORC155" s="487"/>
      <c r="ORD155" s="487"/>
      <c r="ORE155" s="487"/>
      <c r="ORF155" s="487"/>
      <c r="ORG155" s="487"/>
      <c r="ORH155" s="487"/>
      <c r="ORI155" s="487"/>
      <c r="ORJ155" s="487"/>
      <c r="ORK155" s="487"/>
      <c r="ORL155" s="487"/>
      <c r="ORM155" s="487"/>
      <c r="ORN155" s="487"/>
      <c r="ORO155" s="487"/>
      <c r="ORP155" s="487"/>
      <c r="ORQ155" s="487"/>
      <c r="ORR155" s="487"/>
      <c r="ORS155" s="487"/>
      <c r="ORT155" s="487"/>
      <c r="ORU155" s="487"/>
      <c r="ORV155" s="487"/>
      <c r="ORW155" s="487"/>
      <c r="ORX155" s="487"/>
      <c r="ORY155" s="487"/>
      <c r="ORZ155" s="487"/>
      <c r="OSA155" s="487"/>
      <c r="OSB155" s="487"/>
      <c r="OSC155" s="487"/>
      <c r="OSD155" s="487"/>
      <c r="OSE155" s="487"/>
      <c r="OSF155" s="487"/>
      <c r="OSG155" s="487"/>
      <c r="OSH155" s="487"/>
      <c r="OSI155" s="487"/>
      <c r="OSJ155" s="487"/>
      <c r="OSK155" s="487"/>
      <c r="OSL155" s="487"/>
      <c r="OSM155" s="487"/>
      <c r="OSN155" s="487"/>
      <c r="OSO155" s="487"/>
      <c r="OSP155" s="487"/>
      <c r="OSQ155" s="487"/>
      <c r="OSR155" s="487"/>
      <c r="OSS155" s="487"/>
      <c r="OST155" s="487"/>
      <c r="OSU155" s="487"/>
      <c r="OSV155" s="487"/>
      <c r="OSW155" s="487"/>
      <c r="OSX155" s="487"/>
      <c r="OSY155" s="487"/>
      <c r="OSZ155" s="487"/>
      <c r="OTA155" s="487"/>
      <c r="OTB155" s="487"/>
      <c r="OTC155" s="487"/>
      <c r="OTD155" s="487"/>
      <c r="OTE155" s="487"/>
      <c r="OTF155" s="487"/>
      <c r="OTG155" s="487"/>
      <c r="OTH155" s="487"/>
      <c r="OTI155" s="487"/>
      <c r="OTJ155" s="487"/>
      <c r="OTK155" s="487"/>
      <c r="OTL155" s="487"/>
      <c r="OTM155" s="487"/>
      <c r="OTN155" s="487"/>
      <c r="OTO155" s="487"/>
      <c r="OTP155" s="487"/>
      <c r="OTQ155" s="487"/>
      <c r="OTR155" s="487"/>
      <c r="OTS155" s="487"/>
      <c r="OTT155" s="487"/>
      <c r="OTU155" s="487"/>
      <c r="OTV155" s="487"/>
      <c r="OTW155" s="487"/>
      <c r="OTX155" s="487"/>
      <c r="OTY155" s="487"/>
      <c r="OTZ155" s="487"/>
      <c r="OUA155" s="487"/>
      <c r="OUB155" s="487"/>
      <c r="OUC155" s="487"/>
      <c r="OUD155" s="487"/>
      <c r="OUE155" s="487"/>
      <c r="OUF155" s="487"/>
      <c r="OUG155" s="487"/>
      <c r="OUH155" s="487"/>
      <c r="OUI155" s="487"/>
      <c r="OUJ155" s="487"/>
      <c r="OUK155" s="487"/>
      <c r="OUL155" s="487"/>
      <c r="OUM155" s="487"/>
      <c r="OUN155" s="487"/>
      <c r="OUO155" s="487"/>
      <c r="OUP155" s="487"/>
      <c r="OUQ155" s="487"/>
      <c r="OUR155" s="487"/>
      <c r="OUS155" s="487"/>
      <c r="OUT155" s="487"/>
      <c r="OUU155" s="487"/>
      <c r="OUV155" s="487"/>
      <c r="OUW155" s="487"/>
      <c r="OUX155" s="487"/>
      <c r="OUY155" s="487"/>
      <c r="OUZ155" s="487"/>
      <c r="OVA155" s="487"/>
      <c r="OVB155" s="487"/>
      <c r="OVC155" s="487"/>
      <c r="OVD155" s="487"/>
      <c r="OVE155" s="487"/>
      <c r="OVF155" s="487"/>
      <c r="OVG155" s="487"/>
      <c r="OVH155" s="487"/>
      <c r="OVI155" s="487"/>
      <c r="OVJ155" s="487"/>
      <c r="OVK155" s="487"/>
      <c r="OVL155" s="487"/>
      <c r="OVM155" s="487"/>
      <c r="OVN155" s="487"/>
      <c r="OVO155" s="487"/>
      <c r="OVP155" s="487"/>
      <c r="OVQ155" s="487"/>
      <c r="OVR155" s="487"/>
      <c r="OVS155" s="487"/>
      <c r="OVT155" s="487"/>
      <c r="OVU155" s="487"/>
      <c r="OVV155" s="487"/>
      <c r="OVW155" s="487"/>
      <c r="OVX155" s="487"/>
      <c r="OVY155" s="487"/>
      <c r="OVZ155" s="487"/>
      <c r="OWA155" s="487"/>
      <c r="OWB155" s="487"/>
      <c r="OWC155" s="487"/>
      <c r="OWD155" s="487"/>
      <c r="OWE155" s="487"/>
      <c r="OWF155" s="487"/>
      <c r="OWG155" s="487"/>
      <c r="OWH155" s="487"/>
      <c r="OWI155" s="487"/>
      <c r="OWJ155" s="487"/>
      <c r="OWK155" s="487"/>
      <c r="OWL155" s="487"/>
      <c r="OWM155" s="487"/>
      <c r="OWN155" s="487"/>
      <c r="OWO155" s="487"/>
      <c r="OWP155" s="487"/>
      <c r="OWQ155" s="487"/>
      <c r="OWR155" s="487"/>
      <c r="OWS155" s="487"/>
      <c r="OWT155" s="487"/>
      <c r="OWU155" s="487"/>
      <c r="OWV155" s="487"/>
      <c r="OWW155" s="487"/>
      <c r="OWX155" s="487"/>
      <c r="OWY155" s="487"/>
      <c r="OWZ155" s="487"/>
      <c r="OXA155" s="487"/>
      <c r="OXB155" s="487"/>
      <c r="OXC155" s="487"/>
      <c r="OXD155" s="487"/>
      <c r="OXE155" s="487"/>
      <c r="OXF155" s="487"/>
      <c r="OXG155" s="487"/>
      <c r="OXH155" s="487"/>
      <c r="OXI155" s="487"/>
      <c r="OXJ155" s="487"/>
      <c r="OXK155" s="487"/>
      <c r="OXL155" s="487"/>
      <c r="OXM155" s="487"/>
      <c r="OXN155" s="487"/>
      <c r="OXO155" s="487"/>
      <c r="OXP155" s="487"/>
      <c r="OXQ155" s="487"/>
      <c r="OXR155" s="487"/>
      <c r="OXS155" s="487"/>
      <c r="OXT155" s="487"/>
      <c r="OXU155" s="487"/>
      <c r="OXV155" s="487"/>
      <c r="OXW155" s="487"/>
      <c r="OXX155" s="487"/>
      <c r="OXY155" s="487"/>
      <c r="OXZ155" s="487"/>
      <c r="OYA155" s="487"/>
      <c r="OYB155" s="487"/>
      <c r="OYC155" s="487"/>
      <c r="OYD155" s="487"/>
      <c r="OYE155" s="487"/>
      <c r="OYF155" s="487"/>
      <c r="OYG155" s="487"/>
      <c r="OYH155" s="487"/>
      <c r="OYI155" s="487"/>
      <c r="OYJ155" s="487"/>
      <c r="OYK155" s="487"/>
      <c r="OYL155" s="487"/>
      <c r="OYM155" s="487"/>
      <c r="OYN155" s="487"/>
      <c r="OYO155" s="487"/>
      <c r="OYP155" s="487"/>
      <c r="OYQ155" s="487"/>
      <c r="OYR155" s="487"/>
      <c r="OYS155" s="487"/>
      <c r="OYT155" s="487"/>
      <c r="OYU155" s="487"/>
      <c r="OYV155" s="487"/>
      <c r="OYW155" s="487"/>
      <c r="OYX155" s="487"/>
      <c r="OYY155" s="487"/>
      <c r="OYZ155" s="487"/>
      <c r="OZA155" s="487"/>
      <c r="OZB155" s="487"/>
      <c r="OZC155" s="487"/>
      <c r="OZD155" s="487"/>
      <c r="OZE155" s="487"/>
      <c r="OZF155" s="487"/>
      <c r="OZG155" s="487"/>
      <c r="OZH155" s="487"/>
      <c r="OZI155" s="487"/>
      <c r="OZJ155" s="487"/>
      <c r="OZK155" s="487"/>
      <c r="OZL155" s="487"/>
      <c r="OZM155" s="487"/>
      <c r="OZN155" s="487"/>
      <c r="OZO155" s="487"/>
      <c r="OZP155" s="487"/>
      <c r="OZQ155" s="487"/>
      <c r="OZR155" s="487"/>
      <c r="OZS155" s="487"/>
      <c r="OZT155" s="487"/>
      <c r="OZU155" s="487"/>
      <c r="OZV155" s="487"/>
      <c r="OZW155" s="487"/>
      <c r="OZX155" s="487"/>
      <c r="OZY155" s="487"/>
      <c r="OZZ155" s="487"/>
      <c r="PAA155" s="487"/>
      <c r="PAB155" s="487"/>
      <c r="PAC155" s="487"/>
      <c r="PAD155" s="487"/>
      <c r="PAE155" s="487"/>
      <c r="PAF155" s="487"/>
      <c r="PAG155" s="487"/>
      <c r="PAH155" s="487"/>
      <c r="PAI155" s="487"/>
      <c r="PAJ155" s="487"/>
      <c r="PAK155" s="487"/>
      <c r="PAL155" s="487"/>
      <c r="PAM155" s="487"/>
      <c r="PAN155" s="487"/>
      <c r="PAO155" s="487"/>
      <c r="PAP155" s="487"/>
      <c r="PAQ155" s="487"/>
      <c r="PAR155" s="487"/>
      <c r="PAS155" s="487"/>
      <c r="PAT155" s="487"/>
      <c r="PAU155" s="487"/>
      <c r="PAV155" s="487"/>
      <c r="PAW155" s="487"/>
      <c r="PAX155" s="487"/>
      <c r="PAY155" s="487"/>
      <c r="PAZ155" s="487"/>
      <c r="PBA155" s="487"/>
      <c r="PBB155" s="487"/>
      <c r="PBC155" s="487"/>
      <c r="PBD155" s="487"/>
      <c r="PBE155" s="487"/>
      <c r="PBF155" s="487"/>
      <c r="PBG155" s="487"/>
      <c r="PBH155" s="487"/>
      <c r="PBI155" s="487"/>
      <c r="PBJ155" s="487"/>
      <c r="PBK155" s="487"/>
      <c r="PBL155" s="487"/>
      <c r="PBM155" s="487"/>
      <c r="PBN155" s="487"/>
      <c r="PBO155" s="487"/>
      <c r="PBP155" s="487"/>
      <c r="PBQ155" s="487"/>
      <c r="PBR155" s="487"/>
      <c r="PBS155" s="487"/>
      <c r="PBT155" s="487"/>
      <c r="PBU155" s="487"/>
      <c r="PBV155" s="487"/>
      <c r="PBW155" s="487"/>
      <c r="PBX155" s="487"/>
      <c r="PBY155" s="487"/>
      <c r="PBZ155" s="487"/>
      <c r="PCA155" s="487"/>
      <c r="PCB155" s="487"/>
      <c r="PCC155" s="487"/>
      <c r="PCD155" s="487"/>
      <c r="PCE155" s="487"/>
      <c r="PCF155" s="487"/>
      <c r="PCG155" s="487"/>
      <c r="PCH155" s="487"/>
      <c r="PCI155" s="487"/>
      <c r="PCJ155" s="487"/>
      <c r="PCK155" s="487"/>
      <c r="PCL155" s="487"/>
      <c r="PCM155" s="487"/>
      <c r="PCN155" s="487"/>
      <c r="PCO155" s="487"/>
      <c r="PCP155" s="487"/>
      <c r="PCQ155" s="487"/>
      <c r="PCR155" s="487"/>
      <c r="PCS155" s="487"/>
      <c r="PCT155" s="487"/>
      <c r="PCU155" s="487"/>
      <c r="PCV155" s="487"/>
      <c r="PCW155" s="487"/>
      <c r="PCX155" s="487"/>
      <c r="PCY155" s="487"/>
      <c r="PCZ155" s="487"/>
      <c r="PDA155" s="487"/>
      <c r="PDB155" s="487"/>
      <c r="PDC155" s="487"/>
      <c r="PDD155" s="487"/>
      <c r="PDE155" s="487"/>
      <c r="PDF155" s="487"/>
      <c r="PDG155" s="487"/>
      <c r="PDH155" s="487"/>
      <c r="PDI155" s="487"/>
      <c r="PDJ155" s="487"/>
      <c r="PDK155" s="487"/>
      <c r="PDL155" s="487"/>
      <c r="PDM155" s="487"/>
      <c r="PDN155" s="487"/>
      <c r="PDO155" s="487"/>
      <c r="PDP155" s="487"/>
      <c r="PDQ155" s="487"/>
      <c r="PDR155" s="487"/>
      <c r="PDS155" s="487"/>
      <c r="PDT155" s="487"/>
      <c r="PDU155" s="487"/>
      <c r="PDV155" s="487"/>
      <c r="PDW155" s="487"/>
      <c r="PDX155" s="487"/>
      <c r="PDY155" s="487"/>
      <c r="PDZ155" s="487"/>
      <c r="PEA155" s="487"/>
      <c r="PEB155" s="487"/>
      <c r="PEC155" s="487"/>
      <c r="PED155" s="487"/>
      <c r="PEE155" s="487"/>
      <c r="PEF155" s="487"/>
      <c r="PEG155" s="487"/>
      <c r="PEH155" s="487"/>
      <c r="PEI155" s="487"/>
      <c r="PEJ155" s="487"/>
      <c r="PEK155" s="487"/>
      <c r="PEL155" s="487"/>
      <c r="PEM155" s="487"/>
      <c r="PEN155" s="487"/>
      <c r="PEO155" s="487"/>
      <c r="PEP155" s="487"/>
      <c r="PEQ155" s="487"/>
      <c r="PER155" s="487"/>
      <c r="PES155" s="487"/>
      <c r="PET155" s="487"/>
      <c r="PEU155" s="487"/>
      <c r="PEV155" s="487"/>
      <c r="PEW155" s="487"/>
      <c r="PEX155" s="487"/>
      <c r="PEY155" s="487"/>
      <c r="PEZ155" s="487"/>
      <c r="PFA155" s="487"/>
      <c r="PFB155" s="487"/>
      <c r="PFC155" s="487"/>
      <c r="PFD155" s="487"/>
      <c r="PFE155" s="487"/>
      <c r="PFF155" s="487"/>
      <c r="PFG155" s="487"/>
      <c r="PFH155" s="487"/>
      <c r="PFI155" s="487"/>
      <c r="PFJ155" s="487"/>
      <c r="PFK155" s="487"/>
      <c r="PFL155" s="487"/>
      <c r="PFM155" s="487"/>
      <c r="PFN155" s="487"/>
      <c r="PFO155" s="487"/>
      <c r="PFP155" s="487"/>
      <c r="PFQ155" s="487"/>
      <c r="PFR155" s="487"/>
      <c r="PFS155" s="487"/>
      <c r="PFT155" s="487"/>
      <c r="PFU155" s="487"/>
      <c r="PFV155" s="487"/>
      <c r="PFW155" s="487"/>
      <c r="PFX155" s="487"/>
      <c r="PFY155" s="487"/>
      <c r="PFZ155" s="487"/>
      <c r="PGA155" s="487"/>
      <c r="PGB155" s="487"/>
      <c r="PGC155" s="487"/>
      <c r="PGD155" s="487"/>
      <c r="PGE155" s="487"/>
      <c r="PGF155" s="487"/>
      <c r="PGG155" s="487"/>
      <c r="PGH155" s="487"/>
      <c r="PGI155" s="487"/>
      <c r="PGJ155" s="487"/>
      <c r="PGK155" s="487"/>
      <c r="PGL155" s="487"/>
      <c r="PGM155" s="487"/>
      <c r="PGN155" s="487"/>
      <c r="PGO155" s="487"/>
      <c r="PGP155" s="487"/>
      <c r="PGQ155" s="487"/>
      <c r="PGR155" s="487"/>
      <c r="PGS155" s="487"/>
      <c r="PGT155" s="487"/>
      <c r="PGU155" s="487"/>
      <c r="PGV155" s="487"/>
      <c r="PGW155" s="487"/>
      <c r="PGX155" s="487"/>
      <c r="PGY155" s="487"/>
      <c r="PGZ155" s="487"/>
      <c r="PHA155" s="487"/>
      <c r="PHB155" s="487"/>
      <c r="PHC155" s="487"/>
      <c r="PHD155" s="487"/>
      <c r="PHE155" s="487"/>
      <c r="PHF155" s="487"/>
      <c r="PHG155" s="487"/>
      <c r="PHH155" s="487"/>
      <c r="PHI155" s="487"/>
      <c r="PHJ155" s="487"/>
      <c r="PHK155" s="487"/>
      <c r="PHL155" s="487"/>
      <c r="PHM155" s="487"/>
      <c r="PHN155" s="487"/>
      <c r="PHO155" s="487"/>
      <c r="PHP155" s="487"/>
      <c r="PHQ155" s="487"/>
      <c r="PHR155" s="487"/>
      <c r="PHS155" s="487"/>
      <c r="PHT155" s="487"/>
      <c r="PHU155" s="487"/>
      <c r="PHV155" s="487"/>
      <c r="PHW155" s="487"/>
      <c r="PHX155" s="487"/>
      <c r="PHY155" s="487"/>
      <c r="PHZ155" s="487"/>
      <c r="PIA155" s="487"/>
      <c r="PIB155" s="487"/>
      <c r="PIC155" s="487"/>
      <c r="PID155" s="487"/>
      <c r="PIE155" s="487"/>
      <c r="PIF155" s="487"/>
      <c r="PIG155" s="487"/>
      <c r="PIH155" s="487"/>
      <c r="PII155" s="487"/>
      <c r="PIJ155" s="487"/>
      <c r="PIK155" s="487"/>
      <c r="PIL155" s="487"/>
      <c r="PIM155" s="487"/>
      <c r="PIN155" s="487"/>
      <c r="PIO155" s="487"/>
      <c r="PIP155" s="487"/>
      <c r="PIQ155" s="487"/>
      <c r="PIR155" s="487"/>
      <c r="PIS155" s="487"/>
      <c r="PIT155" s="487"/>
      <c r="PIU155" s="487"/>
      <c r="PIV155" s="487"/>
      <c r="PIW155" s="487"/>
      <c r="PIX155" s="487"/>
      <c r="PIY155" s="487"/>
      <c r="PIZ155" s="487"/>
      <c r="PJA155" s="487"/>
      <c r="PJB155" s="487"/>
      <c r="PJC155" s="487"/>
      <c r="PJD155" s="487"/>
      <c r="PJE155" s="487"/>
      <c r="PJF155" s="487"/>
      <c r="PJG155" s="487"/>
      <c r="PJH155" s="487"/>
      <c r="PJI155" s="487"/>
      <c r="PJJ155" s="487"/>
      <c r="PJK155" s="487"/>
      <c r="PJL155" s="487"/>
      <c r="PJM155" s="487"/>
      <c r="PJN155" s="487"/>
      <c r="PJO155" s="487"/>
      <c r="PJP155" s="487"/>
      <c r="PJQ155" s="487"/>
      <c r="PJR155" s="487"/>
      <c r="PJS155" s="487"/>
      <c r="PJT155" s="487"/>
      <c r="PJU155" s="487"/>
      <c r="PJV155" s="487"/>
      <c r="PJW155" s="487"/>
      <c r="PJX155" s="487"/>
      <c r="PJY155" s="487"/>
      <c r="PJZ155" s="487"/>
      <c r="PKA155" s="487"/>
      <c r="PKB155" s="487"/>
      <c r="PKC155" s="487"/>
      <c r="PKD155" s="487"/>
      <c r="PKE155" s="487"/>
      <c r="PKF155" s="487"/>
      <c r="PKG155" s="487"/>
      <c r="PKH155" s="487"/>
      <c r="PKI155" s="487"/>
      <c r="PKJ155" s="487"/>
      <c r="PKK155" s="487"/>
      <c r="PKL155" s="487"/>
      <c r="PKM155" s="487"/>
      <c r="PKN155" s="487"/>
      <c r="PKO155" s="487"/>
      <c r="PKP155" s="487"/>
      <c r="PKQ155" s="487"/>
      <c r="PKR155" s="487"/>
      <c r="PKS155" s="487"/>
      <c r="PKT155" s="487"/>
      <c r="PKU155" s="487"/>
      <c r="PKV155" s="487"/>
      <c r="PKW155" s="487"/>
      <c r="PKX155" s="487"/>
      <c r="PKY155" s="487"/>
      <c r="PKZ155" s="487"/>
      <c r="PLA155" s="487"/>
      <c r="PLB155" s="487"/>
      <c r="PLC155" s="487"/>
      <c r="PLD155" s="487"/>
      <c r="PLE155" s="487"/>
      <c r="PLF155" s="487"/>
      <c r="PLG155" s="487"/>
      <c r="PLH155" s="487"/>
      <c r="PLI155" s="487"/>
      <c r="PLJ155" s="487"/>
      <c r="PLK155" s="487"/>
      <c r="PLL155" s="487"/>
      <c r="PLM155" s="487"/>
      <c r="PLN155" s="487"/>
      <c r="PLO155" s="487"/>
      <c r="PLP155" s="487"/>
      <c r="PLQ155" s="487"/>
      <c r="PLR155" s="487"/>
      <c r="PLS155" s="487"/>
      <c r="PLT155" s="487"/>
      <c r="PLU155" s="487"/>
      <c r="PLV155" s="487"/>
      <c r="PLW155" s="487"/>
      <c r="PLX155" s="487"/>
      <c r="PLY155" s="487"/>
      <c r="PLZ155" s="487"/>
      <c r="PMA155" s="487"/>
      <c r="PMB155" s="487"/>
      <c r="PMC155" s="487"/>
      <c r="PMD155" s="487"/>
      <c r="PME155" s="487"/>
      <c r="PMF155" s="487"/>
      <c r="PMG155" s="487"/>
      <c r="PMH155" s="487"/>
      <c r="PMI155" s="487"/>
      <c r="PMJ155" s="487"/>
      <c r="PMK155" s="487"/>
      <c r="PML155" s="487"/>
      <c r="PMM155" s="487"/>
      <c r="PMN155" s="487"/>
      <c r="PMO155" s="487"/>
      <c r="PMP155" s="487"/>
      <c r="PMQ155" s="487"/>
      <c r="PMR155" s="487"/>
      <c r="PMS155" s="487"/>
      <c r="PMT155" s="487"/>
      <c r="PMU155" s="487"/>
      <c r="PMV155" s="487"/>
      <c r="PMW155" s="487"/>
      <c r="PMX155" s="487"/>
      <c r="PMY155" s="487"/>
      <c r="PMZ155" s="487"/>
      <c r="PNA155" s="487"/>
      <c r="PNB155" s="487"/>
      <c r="PNC155" s="487"/>
      <c r="PND155" s="487"/>
      <c r="PNE155" s="487"/>
      <c r="PNF155" s="487"/>
      <c r="PNG155" s="487"/>
      <c r="PNH155" s="487"/>
      <c r="PNI155" s="487"/>
      <c r="PNJ155" s="487"/>
      <c r="PNK155" s="487"/>
      <c r="PNL155" s="487"/>
      <c r="PNM155" s="487"/>
      <c r="PNN155" s="487"/>
      <c r="PNO155" s="487"/>
      <c r="PNP155" s="487"/>
      <c r="PNQ155" s="487"/>
      <c r="PNR155" s="487"/>
      <c r="PNS155" s="487"/>
      <c r="PNT155" s="487"/>
      <c r="PNU155" s="487"/>
      <c r="PNV155" s="487"/>
      <c r="PNW155" s="487"/>
      <c r="PNX155" s="487"/>
      <c r="PNY155" s="487"/>
      <c r="PNZ155" s="487"/>
      <c r="POA155" s="487"/>
      <c r="POB155" s="487"/>
      <c r="POC155" s="487"/>
      <c r="POD155" s="487"/>
      <c r="POE155" s="487"/>
      <c r="POF155" s="487"/>
      <c r="POG155" s="487"/>
      <c r="POH155" s="487"/>
      <c r="POI155" s="487"/>
      <c r="POJ155" s="487"/>
      <c r="POK155" s="487"/>
      <c r="POL155" s="487"/>
      <c r="POM155" s="487"/>
      <c r="PON155" s="487"/>
      <c r="POO155" s="487"/>
      <c r="POP155" s="487"/>
      <c r="POQ155" s="487"/>
      <c r="POR155" s="487"/>
      <c r="POS155" s="487"/>
      <c r="POT155" s="487"/>
      <c r="POU155" s="487"/>
      <c r="POV155" s="487"/>
      <c r="POW155" s="487"/>
      <c r="POX155" s="487"/>
      <c r="POY155" s="487"/>
      <c r="POZ155" s="487"/>
      <c r="PPA155" s="487"/>
      <c r="PPB155" s="487"/>
      <c r="PPC155" s="487"/>
      <c r="PPD155" s="487"/>
      <c r="PPE155" s="487"/>
      <c r="PPF155" s="487"/>
      <c r="PPG155" s="487"/>
      <c r="PPH155" s="487"/>
      <c r="PPI155" s="487"/>
      <c r="PPJ155" s="487"/>
      <c r="PPK155" s="487"/>
      <c r="PPL155" s="487"/>
      <c r="PPM155" s="487"/>
      <c r="PPN155" s="487"/>
      <c r="PPO155" s="487"/>
      <c r="PPP155" s="487"/>
      <c r="PPQ155" s="487"/>
      <c r="PPR155" s="487"/>
      <c r="PPS155" s="487"/>
      <c r="PPT155" s="487"/>
      <c r="PPU155" s="487"/>
      <c r="PPV155" s="487"/>
      <c r="PPW155" s="487"/>
      <c r="PPX155" s="487"/>
      <c r="PPY155" s="487"/>
      <c r="PPZ155" s="487"/>
      <c r="PQA155" s="487"/>
      <c r="PQB155" s="487"/>
      <c r="PQC155" s="487"/>
      <c r="PQD155" s="487"/>
      <c r="PQE155" s="487"/>
      <c r="PQF155" s="487"/>
      <c r="PQG155" s="487"/>
      <c r="PQH155" s="487"/>
      <c r="PQI155" s="487"/>
      <c r="PQJ155" s="487"/>
      <c r="PQK155" s="487"/>
      <c r="PQL155" s="487"/>
      <c r="PQM155" s="487"/>
      <c r="PQN155" s="487"/>
      <c r="PQO155" s="487"/>
      <c r="PQP155" s="487"/>
      <c r="PQQ155" s="487"/>
      <c r="PQR155" s="487"/>
      <c r="PQS155" s="487"/>
      <c r="PQT155" s="487"/>
      <c r="PQU155" s="487"/>
      <c r="PQV155" s="487"/>
      <c r="PQW155" s="487"/>
      <c r="PQX155" s="487"/>
      <c r="PQY155" s="487"/>
      <c r="PQZ155" s="487"/>
      <c r="PRA155" s="487"/>
      <c r="PRB155" s="487"/>
      <c r="PRC155" s="487"/>
      <c r="PRD155" s="487"/>
      <c r="PRE155" s="487"/>
      <c r="PRF155" s="487"/>
      <c r="PRG155" s="487"/>
      <c r="PRH155" s="487"/>
      <c r="PRI155" s="487"/>
      <c r="PRJ155" s="487"/>
      <c r="PRK155" s="487"/>
      <c r="PRL155" s="487"/>
      <c r="PRM155" s="487"/>
      <c r="PRN155" s="487"/>
      <c r="PRO155" s="487"/>
      <c r="PRP155" s="487"/>
      <c r="PRQ155" s="487"/>
      <c r="PRR155" s="487"/>
      <c r="PRS155" s="487"/>
      <c r="PRT155" s="487"/>
      <c r="PRU155" s="487"/>
      <c r="PRV155" s="487"/>
      <c r="PRW155" s="487"/>
      <c r="PRX155" s="487"/>
      <c r="PRY155" s="487"/>
      <c r="PRZ155" s="487"/>
      <c r="PSA155" s="487"/>
      <c r="PSB155" s="487"/>
      <c r="PSC155" s="487"/>
      <c r="PSD155" s="487"/>
      <c r="PSE155" s="487"/>
      <c r="PSF155" s="487"/>
      <c r="PSG155" s="487"/>
      <c r="PSH155" s="487"/>
      <c r="PSI155" s="487"/>
      <c r="PSJ155" s="487"/>
      <c r="PSK155" s="487"/>
      <c r="PSL155" s="487"/>
      <c r="PSM155" s="487"/>
      <c r="PSN155" s="487"/>
      <c r="PSO155" s="487"/>
      <c r="PSP155" s="487"/>
      <c r="PSQ155" s="487"/>
      <c r="PSR155" s="487"/>
      <c r="PSS155" s="487"/>
      <c r="PST155" s="487"/>
      <c r="PSU155" s="487"/>
      <c r="PSV155" s="487"/>
      <c r="PSW155" s="487"/>
      <c r="PSX155" s="487"/>
      <c r="PSY155" s="487"/>
      <c r="PSZ155" s="487"/>
      <c r="PTA155" s="487"/>
      <c r="PTB155" s="487"/>
      <c r="PTC155" s="487"/>
      <c r="PTD155" s="487"/>
      <c r="PTE155" s="487"/>
      <c r="PTF155" s="487"/>
      <c r="PTG155" s="487"/>
      <c r="PTH155" s="487"/>
      <c r="PTI155" s="487"/>
      <c r="PTJ155" s="487"/>
      <c r="PTK155" s="487"/>
      <c r="PTL155" s="487"/>
      <c r="PTM155" s="487"/>
      <c r="PTN155" s="487"/>
      <c r="PTO155" s="487"/>
      <c r="PTP155" s="487"/>
      <c r="PTQ155" s="487"/>
      <c r="PTR155" s="487"/>
      <c r="PTS155" s="487"/>
      <c r="PTT155" s="487"/>
      <c r="PTU155" s="487"/>
      <c r="PTV155" s="487"/>
      <c r="PTW155" s="487"/>
      <c r="PTX155" s="487"/>
      <c r="PTY155" s="487"/>
      <c r="PTZ155" s="487"/>
      <c r="PUA155" s="487"/>
      <c r="PUB155" s="487"/>
      <c r="PUC155" s="487"/>
      <c r="PUD155" s="487"/>
      <c r="PUE155" s="487"/>
      <c r="PUF155" s="487"/>
      <c r="PUG155" s="487"/>
      <c r="PUH155" s="487"/>
      <c r="PUI155" s="487"/>
      <c r="PUJ155" s="487"/>
      <c r="PUK155" s="487"/>
      <c r="PUL155" s="487"/>
      <c r="PUM155" s="487"/>
      <c r="PUN155" s="487"/>
      <c r="PUO155" s="487"/>
      <c r="PUP155" s="487"/>
      <c r="PUQ155" s="487"/>
      <c r="PUR155" s="487"/>
      <c r="PUS155" s="487"/>
      <c r="PUT155" s="487"/>
      <c r="PUU155" s="487"/>
      <c r="PUV155" s="487"/>
      <c r="PUW155" s="487"/>
      <c r="PUX155" s="487"/>
      <c r="PUY155" s="487"/>
      <c r="PUZ155" s="487"/>
      <c r="PVA155" s="487"/>
      <c r="PVB155" s="487"/>
      <c r="PVC155" s="487"/>
      <c r="PVD155" s="487"/>
      <c r="PVE155" s="487"/>
      <c r="PVF155" s="487"/>
      <c r="PVG155" s="487"/>
      <c r="PVH155" s="487"/>
      <c r="PVI155" s="487"/>
      <c r="PVJ155" s="487"/>
      <c r="PVK155" s="487"/>
      <c r="PVL155" s="487"/>
      <c r="PVM155" s="487"/>
      <c r="PVN155" s="487"/>
      <c r="PVO155" s="487"/>
      <c r="PVP155" s="487"/>
      <c r="PVQ155" s="487"/>
      <c r="PVR155" s="487"/>
      <c r="PVS155" s="487"/>
      <c r="PVT155" s="487"/>
      <c r="PVU155" s="487"/>
      <c r="PVV155" s="487"/>
      <c r="PVW155" s="487"/>
      <c r="PVX155" s="487"/>
      <c r="PVY155" s="487"/>
      <c r="PVZ155" s="487"/>
      <c r="PWA155" s="487"/>
      <c r="PWB155" s="487"/>
      <c r="PWC155" s="487"/>
      <c r="PWD155" s="487"/>
      <c r="PWE155" s="487"/>
      <c r="PWF155" s="487"/>
      <c r="PWG155" s="487"/>
      <c r="PWH155" s="487"/>
      <c r="PWI155" s="487"/>
      <c r="PWJ155" s="487"/>
      <c r="PWK155" s="487"/>
      <c r="PWL155" s="487"/>
      <c r="PWM155" s="487"/>
      <c r="PWN155" s="487"/>
      <c r="PWO155" s="487"/>
      <c r="PWP155" s="487"/>
      <c r="PWQ155" s="487"/>
      <c r="PWR155" s="487"/>
      <c r="PWS155" s="487"/>
      <c r="PWT155" s="487"/>
      <c r="PWU155" s="487"/>
      <c r="PWV155" s="487"/>
      <c r="PWW155" s="487"/>
      <c r="PWX155" s="487"/>
      <c r="PWY155" s="487"/>
      <c r="PWZ155" s="487"/>
      <c r="PXA155" s="487"/>
      <c r="PXB155" s="487"/>
      <c r="PXC155" s="487"/>
      <c r="PXD155" s="487"/>
      <c r="PXE155" s="487"/>
      <c r="PXF155" s="487"/>
      <c r="PXG155" s="487"/>
      <c r="PXH155" s="487"/>
      <c r="PXI155" s="487"/>
      <c r="PXJ155" s="487"/>
      <c r="PXK155" s="487"/>
      <c r="PXL155" s="487"/>
      <c r="PXM155" s="487"/>
      <c r="PXN155" s="487"/>
      <c r="PXO155" s="487"/>
      <c r="PXP155" s="487"/>
      <c r="PXQ155" s="487"/>
      <c r="PXR155" s="487"/>
      <c r="PXS155" s="487"/>
      <c r="PXT155" s="487"/>
      <c r="PXU155" s="487"/>
      <c r="PXV155" s="487"/>
      <c r="PXW155" s="487"/>
      <c r="PXX155" s="487"/>
      <c r="PXY155" s="487"/>
      <c r="PXZ155" s="487"/>
      <c r="PYA155" s="487"/>
      <c r="PYB155" s="487"/>
      <c r="PYC155" s="487"/>
      <c r="PYD155" s="487"/>
      <c r="PYE155" s="487"/>
      <c r="PYF155" s="487"/>
      <c r="PYG155" s="487"/>
      <c r="PYH155" s="487"/>
      <c r="PYI155" s="487"/>
      <c r="PYJ155" s="487"/>
      <c r="PYK155" s="487"/>
      <c r="PYL155" s="487"/>
      <c r="PYM155" s="487"/>
      <c r="PYN155" s="487"/>
      <c r="PYO155" s="487"/>
      <c r="PYP155" s="487"/>
      <c r="PYQ155" s="487"/>
      <c r="PYR155" s="487"/>
      <c r="PYS155" s="487"/>
      <c r="PYT155" s="487"/>
      <c r="PYU155" s="487"/>
      <c r="PYV155" s="487"/>
      <c r="PYW155" s="487"/>
      <c r="PYX155" s="487"/>
      <c r="PYY155" s="487"/>
      <c r="PYZ155" s="487"/>
      <c r="PZA155" s="487"/>
      <c r="PZB155" s="487"/>
      <c r="PZC155" s="487"/>
      <c r="PZD155" s="487"/>
      <c r="PZE155" s="487"/>
      <c r="PZF155" s="487"/>
      <c r="PZG155" s="487"/>
      <c r="PZH155" s="487"/>
      <c r="PZI155" s="487"/>
      <c r="PZJ155" s="487"/>
      <c r="PZK155" s="487"/>
      <c r="PZL155" s="487"/>
      <c r="PZM155" s="487"/>
      <c r="PZN155" s="487"/>
      <c r="PZO155" s="487"/>
      <c r="PZP155" s="487"/>
      <c r="PZQ155" s="487"/>
      <c r="PZR155" s="487"/>
      <c r="PZS155" s="487"/>
      <c r="PZT155" s="487"/>
      <c r="PZU155" s="487"/>
      <c r="PZV155" s="487"/>
      <c r="PZW155" s="487"/>
      <c r="PZX155" s="487"/>
      <c r="PZY155" s="487"/>
      <c r="PZZ155" s="487"/>
      <c r="QAA155" s="487"/>
      <c r="QAB155" s="487"/>
      <c r="QAC155" s="487"/>
      <c r="QAD155" s="487"/>
      <c r="QAE155" s="487"/>
      <c r="QAF155" s="487"/>
      <c r="QAG155" s="487"/>
      <c r="QAH155" s="487"/>
      <c r="QAI155" s="487"/>
      <c r="QAJ155" s="487"/>
      <c r="QAK155" s="487"/>
      <c r="QAL155" s="487"/>
      <c r="QAM155" s="487"/>
      <c r="QAN155" s="487"/>
      <c r="QAO155" s="487"/>
      <c r="QAP155" s="487"/>
      <c r="QAQ155" s="487"/>
      <c r="QAR155" s="487"/>
      <c r="QAS155" s="487"/>
      <c r="QAT155" s="487"/>
      <c r="QAU155" s="487"/>
      <c r="QAV155" s="487"/>
      <c r="QAW155" s="487"/>
      <c r="QAX155" s="487"/>
      <c r="QAY155" s="487"/>
      <c r="QAZ155" s="487"/>
      <c r="QBA155" s="487"/>
      <c r="QBB155" s="487"/>
      <c r="QBC155" s="487"/>
      <c r="QBD155" s="487"/>
      <c r="QBE155" s="487"/>
      <c r="QBF155" s="487"/>
      <c r="QBG155" s="487"/>
      <c r="QBH155" s="487"/>
      <c r="QBI155" s="487"/>
      <c r="QBJ155" s="487"/>
      <c r="QBK155" s="487"/>
      <c r="QBL155" s="487"/>
      <c r="QBM155" s="487"/>
      <c r="QBN155" s="487"/>
      <c r="QBO155" s="487"/>
      <c r="QBP155" s="487"/>
      <c r="QBQ155" s="487"/>
      <c r="QBR155" s="487"/>
      <c r="QBS155" s="487"/>
      <c r="QBT155" s="487"/>
      <c r="QBU155" s="487"/>
      <c r="QBV155" s="487"/>
      <c r="QBW155" s="487"/>
      <c r="QBX155" s="487"/>
      <c r="QBY155" s="487"/>
      <c r="QBZ155" s="487"/>
      <c r="QCA155" s="487"/>
      <c r="QCB155" s="487"/>
      <c r="QCC155" s="487"/>
      <c r="QCD155" s="487"/>
      <c r="QCE155" s="487"/>
      <c r="QCF155" s="487"/>
      <c r="QCG155" s="487"/>
      <c r="QCH155" s="487"/>
      <c r="QCI155" s="487"/>
      <c r="QCJ155" s="487"/>
      <c r="QCK155" s="487"/>
      <c r="QCL155" s="487"/>
      <c r="QCM155" s="487"/>
      <c r="QCN155" s="487"/>
      <c r="QCO155" s="487"/>
      <c r="QCP155" s="487"/>
      <c r="QCQ155" s="487"/>
      <c r="QCR155" s="487"/>
      <c r="QCS155" s="487"/>
      <c r="QCT155" s="487"/>
      <c r="QCU155" s="487"/>
      <c r="QCV155" s="487"/>
      <c r="QCW155" s="487"/>
      <c r="QCX155" s="487"/>
      <c r="QCY155" s="487"/>
      <c r="QCZ155" s="487"/>
      <c r="QDA155" s="487"/>
      <c r="QDB155" s="487"/>
      <c r="QDC155" s="487"/>
      <c r="QDD155" s="487"/>
      <c r="QDE155" s="487"/>
      <c r="QDF155" s="487"/>
      <c r="QDG155" s="487"/>
      <c r="QDH155" s="487"/>
      <c r="QDI155" s="487"/>
      <c r="QDJ155" s="487"/>
      <c r="QDK155" s="487"/>
      <c r="QDL155" s="487"/>
      <c r="QDM155" s="487"/>
      <c r="QDN155" s="487"/>
      <c r="QDO155" s="487"/>
      <c r="QDP155" s="487"/>
      <c r="QDQ155" s="487"/>
      <c r="QDR155" s="487"/>
      <c r="QDS155" s="487"/>
      <c r="QDT155" s="487"/>
      <c r="QDU155" s="487"/>
      <c r="QDV155" s="487"/>
      <c r="QDW155" s="487"/>
      <c r="QDX155" s="487"/>
      <c r="QDY155" s="487"/>
      <c r="QDZ155" s="487"/>
      <c r="QEA155" s="487"/>
      <c r="QEB155" s="487"/>
      <c r="QEC155" s="487"/>
      <c r="QED155" s="487"/>
      <c r="QEE155" s="487"/>
      <c r="QEF155" s="487"/>
      <c r="QEG155" s="487"/>
      <c r="QEH155" s="487"/>
      <c r="QEI155" s="487"/>
      <c r="QEJ155" s="487"/>
      <c r="QEK155" s="487"/>
      <c r="QEL155" s="487"/>
      <c r="QEM155" s="487"/>
      <c r="QEN155" s="487"/>
      <c r="QEO155" s="487"/>
      <c r="QEP155" s="487"/>
      <c r="QEQ155" s="487"/>
      <c r="QER155" s="487"/>
      <c r="QES155" s="487"/>
      <c r="QET155" s="487"/>
      <c r="QEU155" s="487"/>
      <c r="QEV155" s="487"/>
      <c r="QEW155" s="487"/>
      <c r="QEX155" s="487"/>
      <c r="QEY155" s="487"/>
      <c r="QEZ155" s="487"/>
      <c r="QFA155" s="487"/>
      <c r="QFB155" s="487"/>
      <c r="QFC155" s="487"/>
      <c r="QFD155" s="487"/>
      <c r="QFE155" s="487"/>
      <c r="QFF155" s="487"/>
      <c r="QFG155" s="487"/>
      <c r="QFH155" s="487"/>
      <c r="QFI155" s="487"/>
      <c r="QFJ155" s="487"/>
      <c r="QFK155" s="487"/>
      <c r="QFL155" s="487"/>
      <c r="QFM155" s="487"/>
      <c r="QFN155" s="487"/>
      <c r="QFO155" s="487"/>
      <c r="QFP155" s="487"/>
      <c r="QFQ155" s="487"/>
      <c r="QFR155" s="487"/>
      <c r="QFS155" s="487"/>
      <c r="QFT155" s="487"/>
      <c r="QFU155" s="487"/>
      <c r="QFV155" s="487"/>
      <c r="QFW155" s="487"/>
      <c r="QFX155" s="487"/>
      <c r="QFY155" s="487"/>
      <c r="QFZ155" s="487"/>
      <c r="QGA155" s="487"/>
      <c r="QGB155" s="487"/>
      <c r="QGC155" s="487"/>
      <c r="QGD155" s="487"/>
      <c r="QGE155" s="487"/>
      <c r="QGF155" s="487"/>
      <c r="QGG155" s="487"/>
      <c r="QGH155" s="487"/>
      <c r="QGI155" s="487"/>
      <c r="QGJ155" s="487"/>
      <c r="QGK155" s="487"/>
      <c r="QGL155" s="487"/>
      <c r="QGM155" s="487"/>
      <c r="QGN155" s="487"/>
      <c r="QGO155" s="487"/>
      <c r="QGP155" s="487"/>
      <c r="QGQ155" s="487"/>
      <c r="QGR155" s="487"/>
      <c r="QGS155" s="487"/>
      <c r="QGT155" s="487"/>
      <c r="QGU155" s="487"/>
      <c r="QGV155" s="487"/>
      <c r="QGW155" s="487"/>
      <c r="QGX155" s="487"/>
      <c r="QGY155" s="487"/>
      <c r="QGZ155" s="487"/>
      <c r="QHA155" s="487"/>
      <c r="QHB155" s="487"/>
      <c r="QHC155" s="487"/>
      <c r="QHD155" s="487"/>
      <c r="QHE155" s="487"/>
      <c r="QHF155" s="487"/>
      <c r="QHG155" s="487"/>
      <c r="QHH155" s="487"/>
      <c r="QHI155" s="487"/>
      <c r="QHJ155" s="487"/>
      <c r="QHK155" s="487"/>
      <c r="QHL155" s="487"/>
      <c r="QHM155" s="487"/>
      <c r="QHN155" s="487"/>
      <c r="QHO155" s="487"/>
      <c r="QHP155" s="487"/>
      <c r="QHQ155" s="487"/>
      <c r="QHR155" s="487"/>
      <c r="QHS155" s="487"/>
      <c r="QHT155" s="487"/>
      <c r="QHU155" s="487"/>
      <c r="QHV155" s="487"/>
      <c r="QHW155" s="487"/>
      <c r="QHX155" s="487"/>
      <c r="QHY155" s="487"/>
      <c r="QHZ155" s="487"/>
      <c r="QIA155" s="487"/>
      <c r="QIB155" s="487"/>
      <c r="QIC155" s="487"/>
      <c r="QID155" s="487"/>
      <c r="QIE155" s="487"/>
      <c r="QIF155" s="487"/>
      <c r="QIG155" s="487"/>
      <c r="QIH155" s="487"/>
      <c r="QII155" s="487"/>
      <c r="QIJ155" s="487"/>
      <c r="QIK155" s="487"/>
      <c r="QIL155" s="487"/>
      <c r="QIM155" s="487"/>
      <c r="QIN155" s="487"/>
      <c r="QIO155" s="487"/>
      <c r="QIP155" s="487"/>
      <c r="QIQ155" s="487"/>
      <c r="QIR155" s="487"/>
      <c r="QIS155" s="487"/>
      <c r="QIT155" s="487"/>
      <c r="QIU155" s="487"/>
      <c r="QIV155" s="487"/>
      <c r="QIW155" s="487"/>
      <c r="QIX155" s="487"/>
      <c r="QIY155" s="487"/>
      <c r="QIZ155" s="487"/>
      <c r="QJA155" s="487"/>
      <c r="QJB155" s="487"/>
      <c r="QJC155" s="487"/>
      <c r="QJD155" s="487"/>
      <c r="QJE155" s="487"/>
      <c r="QJF155" s="487"/>
      <c r="QJG155" s="487"/>
      <c r="QJH155" s="487"/>
      <c r="QJI155" s="487"/>
      <c r="QJJ155" s="487"/>
      <c r="QJK155" s="487"/>
      <c r="QJL155" s="487"/>
      <c r="QJM155" s="487"/>
      <c r="QJN155" s="487"/>
      <c r="QJO155" s="487"/>
      <c r="QJP155" s="487"/>
      <c r="QJQ155" s="487"/>
      <c r="QJR155" s="487"/>
      <c r="QJS155" s="487"/>
      <c r="QJT155" s="487"/>
      <c r="QJU155" s="487"/>
      <c r="QJV155" s="487"/>
      <c r="QJW155" s="487"/>
      <c r="QJX155" s="487"/>
      <c r="QJY155" s="487"/>
      <c r="QJZ155" s="487"/>
      <c r="QKA155" s="487"/>
      <c r="QKB155" s="487"/>
      <c r="QKC155" s="487"/>
      <c r="QKD155" s="487"/>
      <c r="QKE155" s="487"/>
      <c r="QKF155" s="487"/>
      <c r="QKG155" s="487"/>
      <c r="QKH155" s="487"/>
      <c r="QKI155" s="487"/>
      <c r="QKJ155" s="487"/>
      <c r="QKK155" s="487"/>
      <c r="QKL155" s="487"/>
      <c r="QKM155" s="487"/>
      <c r="QKN155" s="487"/>
      <c r="QKO155" s="487"/>
      <c r="QKP155" s="487"/>
      <c r="QKQ155" s="487"/>
      <c r="QKR155" s="487"/>
      <c r="QKS155" s="487"/>
      <c r="QKT155" s="487"/>
      <c r="QKU155" s="487"/>
      <c r="QKV155" s="487"/>
      <c r="QKW155" s="487"/>
      <c r="QKX155" s="487"/>
      <c r="QKY155" s="487"/>
      <c r="QKZ155" s="487"/>
      <c r="QLA155" s="487"/>
      <c r="QLB155" s="487"/>
      <c r="QLC155" s="487"/>
      <c r="QLD155" s="487"/>
      <c r="QLE155" s="487"/>
      <c r="QLF155" s="487"/>
      <c r="QLG155" s="487"/>
      <c r="QLH155" s="487"/>
      <c r="QLI155" s="487"/>
      <c r="QLJ155" s="487"/>
      <c r="QLK155" s="487"/>
      <c r="QLL155" s="487"/>
      <c r="QLM155" s="487"/>
      <c r="QLN155" s="487"/>
      <c r="QLO155" s="487"/>
      <c r="QLP155" s="487"/>
      <c r="QLQ155" s="487"/>
      <c r="QLR155" s="487"/>
      <c r="QLS155" s="487"/>
      <c r="QLT155" s="487"/>
      <c r="QLU155" s="487"/>
      <c r="QLV155" s="487"/>
      <c r="QLW155" s="487"/>
      <c r="QLX155" s="487"/>
      <c r="QLY155" s="487"/>
      <c r="QLZ155" s="487"/>
      <c r="QMA155" s="487"/>
      <c r="QMB155" s="487"/>
      <c r="QMC155" s="487"/>
      <c r="QMD155" s="487"/>
      <c r="QME155" s="487"/>
      <c r="QMF155" s="487"/>
      <c r="QMG155" s="487"/>
      <c r="QMH155" s="487"/>
      <c r="QMI155" s="487"/>
      <c r="QMJ155" s="487"/>
      <c r="QMK155" s="487"/>
      <c r="QML155" s="487"/>
      <c r="QMM155" s="487"/>
      <c r="QMN155" s="487"/>
      <c r="QMO155" s="487"/>
      <c r="QMP155" s="487"/>
      <c r="QMQ155" s="487"/>
      <c r="QMR155" s="487"/>
      <c r="QMS155" s="487"/>
      <c r="QMT155" s="487"/>
      <c r="QMU155" s="487"/>
      <c r="QMV155" s="487"/>
      <c r="QMW155" s="487"/>
      <c r="QMX155" s="487"/>
      <c r="QMY155" s="487"/>
      <c r="QMZ155" s="487"/>
      <c r="QNA155" s="487"/>
      <c r="QNB155" s="487"/>
      <c r="QNC155" s="487"/>
      <c r="QND155" s="487"/>
      <c r="QNE155" s="487"/>
      <c r="QNF155" s="487"/>
      <c r="QNG155" s="487"/>
      <c r="QNH155" s="487"/>
      <c r="QNI155" s="487"/>
      <c r="QNJ155" s="487"/>
      <c r="QNK155" s="487"/>
      <c r="QNL155" s="487"/>
      <c r="QNM155" s="487"/>
      <c r="QNN155" s="487"/>
      <c r="QNO155" s="487"/>
      <c r="QNP155" s="487"/>
      <c r="QNQ155" s="487"/>
      <c r="QNR155" s="487"/>
      <c r="QNS155" s="487"/>
      <c r="QNT155" s="487"/>
      <c r="QNU155" s="487"/>
      <c r="QNV155" s="487"/>
      <c r="QNW155" s="487"/>
      <c r="QNX155" s="487"/>
      <c r="QNY155" s="487"/>
      <c r="QNZ155" s="487"/>
      <c r="QOA155" s="487"/>
      <c r="QOB155" s="487"/>
      <c r="QOC155" s="487"/>
      <c r="QOD155" s="487"/>
      <c r="QOE155" s="487"/>
      <c r="QOF155" s="487"/>
      <c r="QOG155" s="487"/>
      <c r="QOH155" s="487"/>
      <c r="QOI155" s="487"/>
      <c r="QOJ155" s="487"/>
      <c r="QOK155" s="487"/>
      <c r="QOL155" s="487"/>
      <c r="QOM155" s="487"/>
      <c r="QON155" s="487"/>
      <c r="QOO155" s="487"/>
      <c r="QOP155" s="487"/>
      <c r="QOQ155" s="487"/>
      <c r="QOR155" s="487"/>
      <c r="QOS155" s="487"/>
      <c r="QOT155" s="487"/>
      <c r="QOU155" s="487"/>
      <c r="QOV155" s="487"/>
      <c r="QOW155" s="487"/>
      <c r="QOX155" s="487"/>
      <c r="QOY155" s="487"/>
      <c r="QOZ155" s="487"/>
      <c r="QPA155" s="487"/>
      <c r="QPB155" s="487"/>
      <c r="QPC155" s="487"/>
      <c r="QPD155" s="487"/>
      <c r="QPE155" s="487"/>
      <c r="QPF155" s="487"/>
      <c r="QPG155" s="487"/>
      <c r="QPH155" s="487"/>
      <c r="QPI155" s="487"/>
      <c r="QPJ155" s="487"/>
      <c r="QPK155" s="487"/>
      <c r="QPL155" s="487"/>
      <c r="QPM155" s="487"/>
      <c r="QPN155" s="487"/>
      <c r="QPO155" s="487"/>
      <c r="QPP155" s="487"/>
      <c r="QPQ155" s="487"/>
      <c r="QPR155" s="487"/>
      <c r="QPS155" s="487"/>
      <c r="QPT155" s="487"/>
      <c r="QPU155" s="487"/>
      <c r="QPV155" s="487"/>
      <c r="QPW155" s="487"/>
      <c r="QPX155" s="487"/>
      <c r="QPY155" s="487"/>
      <c r="QPZ155" s="487"/>
      <c r="QQA155" s="487"/>
      <c r="QQB155" s="487"/>
      <c r="QQC155" s="487"/>
      <c r="QQD155" s="487"/>
      <c r="QQE155" s="487"/>
      <c r="QQF155" s="487"/>
      <c r="QQG155" s="487"/>
      <c r="QQH155" s="487"/>
      <c r="QQI155" s="487"/>
      <c r="QQJ155" s="487"/>
      <c r="QQK155" s="487"/>
      <c r="QQL155" s="487"/>
      <c r="QQM155" s="487"/>
      <c r="QQN155" s="487"/>
      <c r="QQO155" s="487"/>
      <c r="QQP155" s="487"/>
      <c r="QQQ155" s="487"/>
      <c r="QQR155" s="487"/>
      <c r="QQS155" s="487"/>
      <c r="QQT155" s="487"/>
      <c r="QQU155" s="487"/>
      <c r="QQV155" s="487"/>
      <c r="QQW155" s="487"/>
      <c r="QQX155" s="487"/>
      <c r="QQY155" s="487"/>
      <c r="QQZ155" s="487"/>
      <c r="QRA155" s="487"/>
      <c r="QRB155" s="487"/>
      <c r="QRC155" s="487"/>
      <c r="QRD155" s="487"/>
      <c r="QRE155" s="487"/>
      <c r="QRF155" s="487"/>
      <c r="QRG155" s="487"/>
      <c r="QRH155" s="487"/>
      <c r="QRI155" s="487"/>
      <c r="QRJ155" s="487"/>
      <c r="QRK155" s="487"/>
      <c r="QRL155" s="487"/>
      <c r="QRM155" s="487"/>
      <c r="QRN155" s="487"/>
      <c r="QRO155" s="487"/>
      <c r="QRP155" s="487"/>
      <c r="QRQ155" s="487"/>
      <c r="QRR155" s="487"/>
      <c r="QRS155" s="487"/>
      <c r="QRT155" s="487"/>
      <c r="QRU155" s="487"/>
      <c r="QRV155" s="487"/>
      <c r="QRW155" s="487"/>
      <c r="QRX155" s="487"/>
      <c r="QRY155" s="487"/>
      <c r="QRZ155" s="487"/>
      <c r="QSA155" s="487"/>
      <c r="QSB155" s="487"/>
      <c r="QSC155" s="487"/>
      <c r="QSD155" s="487"/>
      <c r="QSE155" s="487"/>
      <c r="QSF155" s="487"/>
      <c r="QSG155" s="487"/>
      <c r="QSH155" s="487"/>
      <c r="QSI155" s="487"/>
      <c r="QSJ155" s="487"/>
      <c r="QSK155" s="487"/>
      <c r="QSL155" s="487"/>
      <c r="QSM155" s="487"/>
      <c r="QSN155" s="487"/>
      <c r="QSO155" s="487"/>
      <c r="QSP155" s="487"/>
      <c r="QSQ155" s="487"/>
      <c r="QSR155" s="487"/>
      <c r="QSS155" s="487"/>
      <c r="QST155" s="487"/>
      <c r="QSU155" s="487"/>
      <c r="QSV155" s="487"/>
      <c r="QSW155" s="487"/>
      <c r="QSX155" s="487"/>
      <c r="QSY155" s="487"/>
      <c r="QSZ155" s="487"/>
      <c r="QTA155" s="487"/>
      <c r="QTB155" s="487"/>
      <c r="QTC155" s="487"/>
      <c r="QTD155" s="487"/>
      <c r="QTE155" s="487"/>
      <c r="QTF155" s="487"/>
      <c r="QTG155" s="487"/>
      <c r="QTH155" s="487"/>
      <c r="QTI155" s="487"/>
      <c r="QTJ155" s="487"/>
      <c r="QTK155" s="487"/>
      <c r="QTL155" s="487"/>
      <c r="QTM155" s="487"/>
      <c r="QTN155" s="487"/>
      <c r="QTO155" s="487"/>
      <c r="QTP155" s="487"/>
      <c r="QTQ155" s="487"/>
      <c r="QTR155" s="487"/>
      <c r="QTS155" s="487"/>
      <c r="QTT155" s="487"/>
      <c r="QTU155" s="487"/>
      <c r="QTV155" s="487"/>
      <c r="QTW155" s="487"/>
      <c r="QTX155" s="487"/>
      <c r="QTY155" s="487"/>
      <c r="QTZ155" s="487"/>
      <c r="QUA155" s="487"/>
      <c r="QUB155" s="487"/>
      <c r="QUC155" s="487"/>
      <c r="QUD155" s="487"/>
      <c r="QUE155" s="487"/>
      <c r="QUF155" s="487"/>
      <c r="QUG155" s="487"/>
      <c r="QUH155" s="487"/>
      <c r="QUI155" s="487"/>
      <c r="QUJ155" s="487"/>
      <c r="QUK155" s="487"/>
      <c r="QUL155" s="487"/>
      <c r="QUM155" s="487"/>
      <c r="QUN155" s="487"/>
      <c r="QUO155" s="487"/>
      <c r="QUP155" s="487"/>
      <c r="QUQ155" s="487"/>
      <c r="QUR155" s="487"/>
      <c r="QUS155" s="487"/>
      <c r="QUT155" s="487"/>
      <c r="QUU155" s="487"/>
      <c r="QUV155" s="487"/>
      <c r="QUW155" s="487"/>
      <c r="QUX155" s="487"/>
      <c r="QUY155" s="487"/>
      <c r="QUZ155" s="487"/>
      <c r="QVA155" s="487"/>
      <c r="QVB155" s="487"/>
      <c r="QVC155" s="487"/>
      <c r="QVD155" s="487"/>
      <c r="QVE155" s="487"/>
      <c r="QVF155" s="487"/>
      <c r="QVG155" s="487"/>
      <c r="QVH155" s="487"/>
      <c r="QVI155" s="487"/>
      <c r="QVJ155" s="487"/>
      <c r="QVK155" s="487"/>
      <c r="QVL155" s="487"/>
      <c r="QVM155" s="487"/>
      <c r="QVN155" s="487"/>
      <c r="QVO155" s="487"/>
      <c r="QVP155" s="487"/>
      <c r="QVQ155" s="487"/>
      <c r="QVR155" s="487"/>
      <c r="QVS155" s="487"/>
      <c r="QVT155" s="487"/>
      <c r="QVU155" s="487"/>
      <c r="QVV155" s="487"/>
      <c r="QVW155" s="487"/>
      <c r="QVX155" s="487"/>
      <c r="QVY155" s="487"/>
      <c r="QVZ155" s="487"/>
      <c r="QWA155" s="487"/>
      <c r="QWB155" s="487"/>
      <c r="QWC155" s="487"/>
      <c r="QWD155" s="487"/>
      <c r="QWE155" s="487"/>
      <c r="QWF155" s="487"/>
      <c r="QWG155" s="487"/>
      <c r="QWH155" s="487"/>
      <c r="QWI155" s="487"/>
      <c r="QWJ155" s="487"/>
      <c r="QWK155" s="487"/>
      <c r="QWL155" s="487"/>
      <c r="QWM155" s="487"/>
      <c r="QWN155" s="487"/>
      <c r="QWO155" s="487"/>
      <c r="QWP155" s="487"/>
      <c r="QWQ155" s="487"/>
      <c r="QWR155" s="487"/>
      <c r="QWS155" s="487"/>
      <c r="QWT155" s="487"/>
      <c r="QWU155" s="487"/>
      <c r="QWV155" s="487"/>
      <c r="QWW155" s="487"/>
      <c r="QWX155" s="487"/>
      <c r="QWY155" s="487"/>
      <c r="QWZ155" s="487"/>
      <c r="QXA155" s="487"/>
      <c r="QXB155" s="487"/>
      <c r="QXC155" s="487"/>
      <c r="QXD155" s="487"/>
      <c r="QXE155" s="487"/>
      <c r="QXF155" s="487"/>
      <c r="QXG155" s="487"/>
      <c r="QXH155" s="487"/>
      <c r="QXI155" s="487"/>
      <c r="QXJ155" s="487"/>
      <c r="QXK155" s="487"/>
      <c r="QXL155" s="487"/>
      <c r="QXM155" s="487"/>
      <c r="QXN155" s="487"/>
      <c r="QXO155" s="487"/>
      <c r="QXP155" s="487"/>
      <c r="QXQ155" s="487"/>
      <c r="QXR155" s="487"/>
      <c r="QXS155" s="487"/>
      <c r="QXT155" s="487"/>
      <c r="QXU155" s="487"/>
      <c r="QXV155" s="487"/>
      <c r="QXW155" s="487"/>
      <c r="QXX155" s="487"/>
      <c r="QXY155" s="487"/>
      <c r="QXZ155" s="487"/>
      <c r="QYA155" s="487"/>
      <c r="QYB155" s="487"/>
      <c r="QYC155" s="487"/>
      <c r="QYD155" s="487"/>
      <c r="QYE155" s="487"/>
      <c r="QYF155" s="487"/>
      <c r="QYG155" s="487"/>
      <c r="QYH155" s="487"/>
      <c r="QYI155" s="487"/>
      <c r="QYJ155" s="487"/>
      <c r="QYK155" s="487"/>
      <c r="QYL155" s="487"/>
      <c r="QYM155" s="487"/>
      <c r="QYN155" s="487"/>
      <c r="QYO155" s="487"/>
      <c r="QYP155" s="487"/>
      <c r="QYQ155" s="487"/>
      <c r="QYR155" s="487"/>
      <c r="QYS155" s="487"/>
      <c r="QYT155" s="487"/>
      <c r="QYU155" s="487"/>
      <c r="QYV155" s="487"/>
      <c r="QYW155" s="487"/>
      <c r="QYX155" s="487"/>
      <c r="QYY155" s="487"/>
      <c r="QYZ155" s="487"/>
      <c r="QZA155" s="487"/>
      <c r="QZB155" s="487"/>
      <c r="QZC155" s="487"/>
      <c r="QZD155" s="487"/>
      <c r="QZE155" s="487"/>
      <c r="QZF155" s="487"/>
      <c r="QZG155" s="487"/>
      <c r="QZH155" s="487"/>
      <c r="QZI155" s="487"/>
      <c r="QZJ155" s="487"/>
      <c r="QZK155" s="487"/>
      <c r="QZL155" s="487"/>
      <c r="QZM155" s="487"/>
      <c r="QZN155" s="487"/>
      <c r="QZO155" s="487"/>
      <c r="QZP155" s="487"/>
      <c r="QZQ155" s="487"/>
      <c r="QZR155" s="487"/>
      <c r="QZS155" s="487"/>
      <c r="QZT155" s="487"/>
      <c r="QZU155" s="487"/>
      <c r="QZV155" s="487"/>
      <c r="QZW155" s="487"/>
      <c r="QZX155" s="487"/>
      <c r="QZY155" s="487"/>
      <c r="QZZ155" s="487"/>
      <c r="RAA155" s="487"/>
      <c r="RAB155" s="487"/>
      <c r="RAC155" s="487"/>
      <c r="RAD155" s="487"/>
      <c r="RAE155" s="487"/>
      <c r="RAF155" s="487"/>
      <c r="RAG155" s="487"/>
      <c r="RAH155" s="487"/>
      <c r="RAI155" s="487"/>
      <c r="RAJ155" s="487"/>
      <c r="RAK155" s="487"/>
      <c r="RAL155" s="487"/>
      <c r="RAM155" s="487"/>
      <c r="RAN155" s="487"/>
      <c r="RAO155" s="487"/>
      <c r="RAP155" s="487"/>
      <c r="RAQ155" s="487"/>
      <c r="RAR155" s="487"/>
      <c r="RAS155" s="487"/>
      <c r="RAT155" s="487"/>
      <c r="RAU155" s="487"/>
      <c r="RAV155" s="487"/>
      <c r="RAW155" s="487"/>
      <c r="RAX155" s="487"/>
      <c r="RAY155" s="487"/>
      <c r="RAZ155" s="487"/>
      <c r="RBA155" s="487"/>
      <c r="RBB155" s="487"/>
      <c r="RBC155" s="487"/>
      <c r="RBD155" s="487"/>
      <c r="RBE155" s="487"/>
      <c r="RBF155" s="487"/>
      <c r="RBG155" s="487"/>
      <c r="RBH155" s="487"/>
      <c r="RBI155" s="487"/>
      <c r="RBJ155" s="487"/>
      <c r="RBK155" s="487"/>
      <c r="RBL155" s="487"/>
      <c r="RBM155" s="487"/>
      <c r="RBN155" s="487"/>
      <c r="RBO155" s="487"/>
      <c r="RBP155" s="487"/>
      <c r="RBQ155" s="487"/>
      <c r="RBR155" s="487"/>
      <c r="RBS155" s="487"/>
      <c r="RBT155" s="487"/>
      <c r="RBU155" s="487"/>
      <c r="RBV155" s="487"/>
      <c r="RBW155" s="487"/>
      <c r="RBX155" s="487"/>
      <c r="RBY155" s="487"/>
      <c r="RBZ155" s="487"/>
      <c r="RCA155" s="487"/>
      <c r="RCB155" s="487"/>
      <c r="RCC155" s="487"/>
      <c r="RCD155" s="487"/>
      <c r="RCE155" s="487"/>
      <c r="RCF155" s="487"/>
      <c r="RCG155" s="487"/>
      <c r="RCH155" s="487"/>
      <c r="RCI155" s="487"/>
      <c r="RCJ155" s="487"/>
      <c r="RCK155" s="487"/>
      <c r="RCL155" s="487"/>
      <c r="RCM155" s="487"/>
      <c r="RCN155" s="487"/>
      <c r="RCO155" s="487"/>
      <c r="RCP155" s="487"/>
      <c r="RCQ155" s="487"/>
      <c r="RCR155" s="487"/>
      <c r="RCS155" s="487"/>
      <c r="RCT155" s="487"/>
      <c r="RCU155" s="487"/>
      <c r="RCV155" s="487"/>
      <c r="RCW155" s="487"/>
      <c r="RCX155" s="487"/>
      <c r="RCY155" s="487"/>
      <c r="RCZ155" s="487"/>
      <c r="RDA155" s="487"/>
      <c r="RDB155" s="487"/>
      <c r="RDC155" s="487"/>
      <c r="RDD155" s="487"/>
      <c r="RDE155" s="487"/>
      <c r="RDF155" s="487"/>
      <c r="RDG155" s="487"/>
      <c r="RDH155" s="487"/>
      <c r="RDI155" s="487"/>
      <c r="RDJ155" s="487"/>
      <c r="RDK155" s="487"/>
      <c r="RDL155" s="487"/>
      <c r="RDM155" s="487"/>
      <c r="RDN155" s="487"/>
      <c r="RDO155" s="487"/>
      <c r="RDP155" s="487"/>
      <c r="RDQ155" s="487"/>
      <c r="RDR155" s="487"/>
      <c r="RDS155" s="487"/>
      <c r="RDT155" s="487"/>
      <c r="RDU155" s="487"/>
      <c r="RDV155" s="487"/>
      <c r="RDW155" s="487"/>
      <c r="RDX155" s="487"/>
      <c r="RDY155" s="487"/>
      <c r="RDZ155" s="487"/>
      <c r="REA155" s="487"/>
      <c r="REB155" s="487"/>
      <c r="REC155" s="487"/>
      <c r="RED155" s="487"/>
      <c r="REE155" s="487"/>
      <c r="REF155" s="487"/>
      <c r="REG155" s="487"/>
      <c r="REH155" s="487"/>
      <c r="REI155" s="487"/>
      <c r="REJ155" s="487"/>
      <c r="REK155" s="487"/>
      <c r="REL155" s="487"/>
      <c r="REM155" s="487"/>
      <c r="REN155" s="487"/>
      <c r="REO155" s="487"/>
      <c r="REP155" s="487"/>
      <c r="REQ155" s="487"/>
      <c r="RER155" s="487"/>
      <c r="RES155" s="487"/>
      <c r="RET155" s="487"/>
      <c r="REU155" s="487"/>
      <c r="REV155" s="487"/>
      <c r="REW155" s="487"/>
      <c r="REX155" s="487"/>
      <c r="REY155" s="487"/>
      <c r="REZ155" s="487"/>
      <c r="RFA155" s="487"/>
      <c r="RFB155" s="487"/>
      <c r="RFC155" s="487"/>
      <c r="RFD155" s="487"/>
      <c r="RFE155" s="487"/>
      <c r="RFF155" s="487"/>
      <c r="RFG155" s="487"/>
      <c r="RFH155" s="487"/>
      <c r="RFI155" s="487"/>
      <c r="RFJ155" s="487"/>
      <c r="RFK155" s="487"/>
      <c r="RFL155" s="487"/>
      <c r="RFM155" s="487"/>
      <c r="RFN155" s="487"/>
      <c r="RFO155" s="487"/>
      <c r="RFP155" s="487"/>
      <c r="RFQ155" s="487"/>
      <c r="RFR155" s="487"/>
      <c r="RFS155" s="487"/>
      <c r="RFT155" s="487"/>
      <c r="RFU155" s="487"/>
      <c r="RFV155" s="487"/>
      <c r="RFW155" s="487"/>
      <c r="RFX155" s="487"/>
      <c r="RFY155" s="487"/>
      <c r="RFZ155" s="487"/>
      <c r="RGA155" s="487"/>
      <c r="RGB155" s="487"/>
      <c r="RGC155" s="487"/>
      <c r="RGD155" s="487"/>
      <c r="RGE155" s="487"/>
      <c r="RGF155" s="487"/>
      <c r="RGG155" s="487"/>
      <c r="RGH155" s="487"/>
      <c r="RGI155" s="487"/>
      <c r="RGJ155" s="487"/>
      <c r="RGK155" s="487"/>
      <c r="RGL155" s="487"/>
      <c r="RGM155" s="487"/>
      <c r="RGN155" s="487"/>
      <c r="RGO155" s="487"/>
      <c r="RGP155" s="487"/>
      <c r="RGQ155" s="487"/>
      <c r="RGR155" s="487"/>
      <c r="RGS155" s="487"/>
      <c r="RGT155" s="487"/>
      <c r="RGU155" s="487"/>
      <c r="RGV155" s="487"/>
      <c r="RGW155" s="487"/>
      <c r="RGX155" s="487"/>
      <c r="RGY155" s="487"/>
      <c r="RGZ155" s="487"/>
      <c r="RHA155" s="487"/>
      <c r="RHB155" s="487"/>
      <c r="RHC155" s="487"/>
      <c r="RHD155" s="487"/>
      <c r="RHE155" s="487"/>
      <c r="RHF155" s="487"/>
      <c r="RHG155" s="487"/>
      <c r="RHH155" s="487"/>
      <c r="RHI155" s="487"/>
      <c r="RHJ155" s="487"/>
      <c r="RHK155" s="487"/>
      <c r="RHL155" s="487"/>
      <c r="RHM155" s="487"/>
      <c r="RHN155" s="487"/>
      <c r="RHO155" s="487"/>
      <c r="RHP155" s="487"/>
      <c r="RHQ155" s="487"/>
      <c r="RHR155" s="487"/>
      <c r="RHS155" s="487"/>
      <c r="RHT155" s="487"/>
      <c r="RHU155" s="487"/>
      <c r="RHV155" s="487"/>
      <c r="RHW155" s="487"/>
      <c r="RHX155" s="487"/>
      <c r="RHY155" s="487"/>
      <c r="RHZ155" s="487"/>
      <c r="RIA155" s="487"/>
      <c r="RIB155" s="487"/>
      <c r="RIC155" s="487"/>
      <c r="RID155" s="487"/>
      <c r="RIE155" s="487"/>
      <c r="RIF155" s="487"/>
      <c r="RIG155" s="487"/>
      <c r="RIH155" s="487"/>
      <c r="RII155" s="487"/>
      <c r="RIJ155" s="487"/>
      <c r="RIK155" s="487"/>
      <c r="RIL155" s="487"/>
      <c r="RIM155" s="487"/>
      <c r="RIN155" s="487"/>
      <c r="RIO155" s="487"/>
      <c r="RIP155" s="487"/>
      <c r="RIQ155" s="487"/>
      <c r="RIR155" s="487"/>
      <c r="RIS155" s="487"/>
      <c r="RIT155" s="487"/>
      <c r="RIU155" s="487"/>
      <c r="RIV155" s="487"/>
      <c r="RIW155" s="487"/>
      <c r="RIX155" s="487"/>
      <c r="RIY155" s="487"/>
      <c r="RIZ155" s="487"/>
      <c r="RJA155" s="487"/>
      <c r="RJB155" s="487"/>
      <c r="RJC155" s="487"/>
      <c r="RJD155" s="487"/>
      <c r="RJE155" s="487"/>
      <c r="RJF155" s="487"/>
      <c r="RJG155" s="487"/>
      <c r="RJH155" s="487"/>
      <c r="RJI155" s="487"/>
      <c r="RJJ155" s="487"/>
      <c r="RJK155" s="487"/>
      <c r="RJL155" s="487"/>
      <c r="RJM155" s="487"/>
      <c r="RJN155" s="487"/>
      <c r="RJO155" s="487"/>
      <c r="RJP155" s="487"/>
      <c r="RJQ155" s="487"/>
      <c r="RJR155" s="487"/>
      <c r="RJS155" s="487"/>
      <c r="RJT155" s="487"/>
      <c r="RJU155" s="487"/>
      <c r="RJV155" s="487"/>
      <c r="RJW155" s="487"/>
      <c r="RJX155" s="487"/>
      <c r="RJY155" s="487"/>
      <c r="RJZ155" s="487"/>
      <c r="RKA155" s="487"/>
      <c r="RKB155" s="487"/>
      <c r="RKC155" s="487"/>
      <c r="RKD155" s="487"/>
      <c r="RKE155" s="487"/>
      <c r="RKF155" s="487"/>
      <c r="RKG155" s="487"/>
      <c r="RKH155" s="487"/>
      <c r="RKI155" s="487"/>
      <c r="RKJ155" s="487"/>
      <c r="RKK155" s="487"/>
      <c r="RKL155" s="487"/>
      <c r="RKM155" s="487"/>
      <c r="RKN155" s="487"/>
      <c r="RKO155" s="487"/>
      <c r="RKP155" s="487"/>
      <c r="RKQ155" s="487"/>
      <c r="RKR155" s="487"/>
      <c r="RKS155" s="487"/>
      <c r="RKT155" s="487"/>
      <c r="RKU155" s="487"/>
      <c r="RKV155" s="487"/>
      <c r="RKW155" s="487"/>
      <c r="RKX155" s="487"/>
      <c r="RKY155" s="487"/>
      <c r="RKZ155" s="487"/>
      <c r="RLA155" s="487"/>
      <c r="RLB155" s="487"/>
      <c r="RLC155" s="487"/>
      <c r="RLD155" s="487"/>
      <c r="RLE155" s="487"/>
      <c r="RLF155" s="487"/>
      <c r="RLG155" s="487"/>
      <c r="RLH155" s="487"/>
      <c r="RLI155" s="487"/>
      <c r="RLJ155" s="487"/>
      <c r="RLK155" s="487"/>
      <c r="RLL155" s="487"/>
      <c r="RLM155" s="487"/>
      <c r="RLN155" s="487"/>
      <c r="RLO155" s="487"/>
      <c r="RLP155" s="487"/>
      <c r="RLQ155" s="487"/>
      <c r="RLR155" s="487"/>
      <c r="RLS155" s="487"/>
      <c r="RLT155" s="487"/>
      <c r="RLU155" s="487"/>
      <c r="RLV155" s="487"/>
      <c r="RLW155" s="487"/>
      <c r="RLX155" s="487"/>
      <c r="RLY155" s="487"/>
      <c r="RLZ155" s="487"/>
      <c r="RMA155" s="487"/>
      <c r="RMB155" s="487"/>
      <c r="RMC155" s="487"/>
      <c r="RMD155" s="487"/>
      <c r="RME155" s="487"/>
      <c r="RMF155" s="487"/>
      <c r="RMG155" s="487"/>
      <c r="RMH155" s="487"/>
      <c r="RMI155" s="487"/>
      <c r="RMJ155" s="487"/>
      <c r="RMK155" s="487"/>
      <c r="RML155" s="487"/>
      <c r="RMM155" s="487"/>
      <c r="RMN155" s="487"/>
      <c r="RMO155" s="487"/>
      <c r="RMP155" s="487"/>
      <c r="RMQ155" s="487"/>
      <c r="RMR155" s="487"/>
      <c r="RMS155" s="487"/>
      <c r="RMT155" s="487"/>
      <c r="RMU155" s="487"/>
      <c r="RMV155" s="487"/>
      <c r="RMW155" s="487"/>
      <c r="RMX155" s="487"/>
      <c r="RMY155" s="487"/>
      <c r="RMZ155" s="487"/>
      <c r="RNA155" s="487"/>
      <c r="RNB155" s="487"/>
      <c r="RNC155" s="487"/>
      <c r="RND155" s="487"/>
      <c r="RNE155" s="487"/>
      <c r="RNF155" s="487"/>
      <c r="RNG155" s="487"/>
      <c r="RNH155" s="487"/>
      <c r="RNI155" s="487"/>
      <c r="RNJ155" s="487"/>
      <c r="RNK155" s="487"/>
      <c r="RNL155" s="487"/>
      <c r="RNM155" s="487"/>
      <c r="RNN155" s="487"/>
      <c r="RNO155" s="487"/>
      <c r="RNP155" s="487"/>
      <c r="RNQ155" s="487"/>
      <c r="RNR155" s="487"/>
      <c r="RNS155" s="487"/>
      <c r="RNT155" s="487"/>
      <c r="RNU155" s="487"/>
      <c r="RNV155" s="487"/>
      <c r="RNW155" s="487"/>
      <c r="RNX155" s="487"/>
      <c r="RNY155" s="487"/>
      <c r="RNZ155" s="487"/>
      <c r="ROA155" s="487"/>
      <c r="ROB155" s="487"/>
      <c r="ROC155" s="487"/>
      <c r="ROD155" s="487"/>
      <c r="ROE155" s="487"/>
      <c r="ROF155" s="487"/>
      <c r="ROG155" s="487"/>
      <c r="ROH155" s="487"/>
      <c r="ROI155" s="487"/>
      <c r="ROJ155" s="487"/>
      <c r="ROK155" s="487"/>
      <c r="ROL155" s="487"/>
      <c r="ROM155" s="487"/>
      <c r="RON155" s="487"/>
      <c r="ROO155" s="487"/>
      <c r="ROP155" s="487"/>
      <c r="ROQ155" s="487"/>
      <c r="ROR155" s="487"/>
      <c r="ROS155" s="487"/>
      <c r="ROT155" s="487"/>
      <c r="ROU155" s="487"/>
      <c r="ROV155" s="487"/>
      <c r="ROW155" s="487"/>
      <c r="ROX155" s="487"/>
      <c r="ROY155" s="487"/>
      <c r="ROZ155" s="487"/>
      <c r="RPA155" s="487"/>
      <c r="RPB155" s="487"/>
      <c r="RPC155" s="487"/>
      <c r="RPD155" s="487"/>
      <c r="RPE155" s="487"/>
      <c r="RPF155" s="487"/>
      <c r="RPG155" s="487"/>
      <c r="RPH155" s="487"/>
      <c r="RPI155" s="487"/>
      <c r="RPJ155" s="487"/>
      <c r="RPK155" s="487"/>
      <c r="RPL155" s="487"/>
      <c r="RPM155" s="487"/>
      <c r="RPN155" s="487"/>
      <c r="RPO155" s="487"/>
      <c r="RPP155" s="487"/>
      <c r="RPQ155" s="487"/>
      <c r="RPR155" s="487"/>
      <c r="RPS155" s="487"/>
      <c r="RPT155" s="487"/>
      <c r="RPU155" s="487"/>
      <c r="RPV155" s="487"/>
      <c r="RPW155" s="487"/>
      <c r="RPX155" s="487"/>
      <c r="RPY155" s="487"/>
      <c r="RPZ155" s="487"/>
      <c r="RQA155" s="487"/>
      <c r="RQB155" s="487"/>
      <c r="RQC155" s="487"/>
      <c r="RQD155" s="487"/>
      <c r="RQE155" s="487"/>
      <c r="RQF155" s="487"/>
      <c r="RQG155" s="487"/>
      <c r="RQH155" s="487"/>
      <c r="RQI155" s="487"/>
      <c r="RQJ155" s="487"/>
      <c r="RQK155" s="487"/>
      <c r="RQL155" s="487"/>
      <c r="RQM155" s="487"/>
      <c r="RQN155" s="487"/>
      <c r="RQO155" s="487"/>
      <c r="RQP155" s="487"/>
      <c r="RQQ155" s="487"/>
      <c r="RQR155" s="487"/>
      <c r="RQS155" s="487"/>
      <c r="RQT155" s="487"/>
      <c r="RQU155" s="487"/>
      <c r="RQV155" s="487"/>
      <c r="RQW155" s="487"/>
      <c r="RQX155" s="487"/>
      <c r="RQY155" s="487"/>
      <c r="RQZ155" s="487"/>
      <c r="RRA155" s="487"/>
      <c r="RRB155" s="487"/>
      <c r="RRC155" s="487"/>
      <c r="RRD155" s="487"/>
      <c r="RRE155" s="487"/>
      <c r="RRF155" s="487"/>
      <c r="RRG155" s="487"/>
      <c r="RRH155" s="487"/>
      <c r="RRI155" s="487"/>
      <c r="RRJ155" s="487"/>
      <c r="RRK155" s="487"/>
      <c r="RRL155" s="487"/>
      <c r="RRM155" s="487"/>
      <c r="RRN155" s="487"/>
      <c r="RRO155" s="487"/>
      <c r="RRP155" s="487"/>
      <c r="RRQ155" s="487"/>
      <c r="RRR155" s="487"/>
      <c r="RRS155" s="487"/>
      <c r="RRT155" s="487"/>
      <c r="RRU155" s="487"/>
      <c r="RRV155" s="487"/>
      <c r="RRW155" s="487"/>
      <c r="RRX155" s="487"/>
      <c r="RRY155" s="487"/>
      <c r="RRZ155" s="487"/>
      <c r="RSA155" s="487"/>
      <c r="RSB155" s="487"/>
      <c r="RSC155" s="487"/>
      <c r="RSD155" s="487"/>
      <c r="RSE155" s="487"/>
      <c r="RSF155" s="487"/>
      <c r="RSG155" s="487"/>
      <c r="RSH155" s="487"/>
      <c r="RSI155" s="487"/>
      <c r="RSJ155" s="487"/>
      <c r="RSK155" s="487"/>
      <c r="RSL155" s="487"/>
      <c r="RSM155" s="487"/>
      <c r="RSN155" s="487"/>
      <c r="RSO155" s="487"/>
      <c r="RSP155" s="487"/>
      <c r="RSQ155" s="487"/>
      <c r="RSR155" s="487"/>
      <c r="RSS155" s="487"/>
      <c r="RST155" s="487"/>
      <c r="RSU155" s="487"/>
      <c r="RSV155" s="487"/>
      <c r="RSW155" s="487"/>
      <c r="RSX155" s="487"/>
      <c r="RSY155" s="487"/>
      <c r="RSZ155" s="487"/>
      <c r="RTA155" s="487"/>
      <c r="RTB155" s="487"/>
      <c r="RTC155" s="487"/>
      <c r="RTD155" s="487"/>
      <c r="RTE155" s="487"/>
      <c r="RTF155" s="487"/>
      <c r="RTG155" s="487"/>
      <c r="RTH155" s="487"/>
      <c r="RTI155" s="487"/>
      <c r="RTJ155" s="487"/>
      <c r="RTK155" s="487"/>
      <c r="RTL155" s="487"/>
      <c r="RTM155" s="487"/>
      <c r="RTN155" s="487"/>
      <c r="RTO155" s="487"/>
      <c r="RTP155" s="487"/>
      <c r="RTQ155" s="487"/>
      <c r="RTR155" s="487"/>
      <c r="RTS155" s="487"/>
      <c r="RTT155" s="487"/>
      <c r="RTU155" s="487"/>
      <c r="RTV155" s="487"/>
      <c r="RTW155" s="487"/>
      <c r="RTX155" s="487"/>
      <c r="RTY155" s="487"/>
      <c r="RTZ155" s="487"/>
      <c r="RUA155" s="487"/>
      <c r="RUB155" s="487"/>
      <c r="RUC155" s="487"/>
      <c r="RUD155" s="487"/>
      <c r="RUE155" s="487"/>
      <c r="RUF155" s="487"/>
      <c r="RUG155" s="487"/>
      <c r="RUH155" s="487"/>
      <c r="RUI155" s="487"/>
      <c r="RUJ155" s="487"/>
      <c r="RUK155" s="487"/>
      <c r="RUL155" s="487"/>
      <c r="RUM155" s="487"/>
      <c r="RUN155" s="487"/>
      <c r="RUO155" s="487"/>
      <c r="RUP155" s="487"/>
      <c r="RUQ155" s="487"/>
      <c r="RUR155" s="487"/>
      <c r="RUS155" s="487"/>
      <c r="RUT155" s="487"/>
      <c r="RUU155" s="487"/>
      <c r="RUV155" s="487"/>
      <c r="RUW155" s="487"/>
      <c r="RUX155" s="487"/>
      <c r="RUY155" s="487"/>
      <c r="RUZ155" s="487"/>
      <c r="RVA155" s="487"/>
      <c r="RVB155" s="487"/>
      <c r="RVC155" s="487"/>
      <c r="RVD155" s="487"/>
      <c r="RVE155" s="487"/>
      <c r="RVF155" s="487"/>
      <c r="RVG155" s="487"/>
      <c r="RVH155" s="487"/>
      <c r="RVI155" s="487"/>
      <c r="RVJ155" s="487"/>
      <c r="RVK155" s="487"/>
      <c r="RVL155" s="487"/>
      <c r="RVM155" s="487"/>
      <c r="RVN155" s="487"/>
      <c r="RVO155" s="487"/>
      <c r="RVP155" s="487"/>
      <c r="RVQ155" s="487"/>
      <c r="RVR155" s="487"/>
      <c r="RVS155" s="487"/>
      <c r="RVT155" s="487"/>
      <c r="RVU155" s="487"/>
      <c r="RVV155" s="487"/>
      <c r="RVW155" s="487"/>
      <c r="RVX155" s="487"/>
      <c r="RVY155" s="487"/>
      <c r="RVZ155" s="487"/>
      <c r="RWA155" s="487"/>
      <c r="RWB155" s="487"/>
      <c r="RWC155" s="487"/>
      <c r="RWD155" s="487"/>
      <c r="RWE155" s="487"/>
      <c r="RWF155" s="487"/>
      <c r="RWG155" s="487"/>
      <c r="RWH155" s="487"/>
      <c r="RWI155" s="487"/>
      <c r="RWJ155" s="487"/>
      <c r="RWK155" s="487"/>
      <c r="RWL155" s="487"/>
      <c r="RWM155" s="487"/>
      <c r="RWN155" s="487"/>
      <c r="RWO155" s="487"/>
      <c r="RWP155" s="487"/>
      <c r="RWQ155" s="487"/>
      <c r="RWR155" s="487"/>
      <c r="RWS155" s="487"/>
      <c r="RWT155" s="487"/>
      <c r="RWU155" s="487"/>
      <c r="RWV155" s="487"/>
      <c r="RWW155" s="487"/>
      <c r="RWX155" s="487"/>
      <c r="RWY155" s="487"/>
      <c r="RWZ155" s="487"/>
      <c r="RXA155" s="487"/>
      <c r="RXB155" s="487"/>
      <c r="RXC155" s="487"/>
      <c r="RXD155" s="487"/>
      <c r="RXE155" s="487"/>
      <c r="RXF155" s="487"/>
      <c r="RXG155" s="487"/>
      <c r="RXH155" s="487"/>
      <c r="RXI155" s="487"/>
      <c r="RXJ155" s="487"/>
      <c r="RXK155" s="487"/>
      <c r="RXL155" s="487"/>
      <c r="RXM155" s="487"/>
      <c r="RXN155" s="487"/>
      <c r="RXO155" s="487"/>
      <c r="RXP155" s="487"/>
      <c r="RXQ155" s="487"/>
      <c r="RXR155" s="487"/>
      <c r="RXS155" s="487"/>
      <c r="RXT155" s="487"/>
      <c r="RXU155" s="487"/>
      <c r="RXV155" s="487"/>
      <c r="RXW155" s="487"/>
      <c r="RXX155" s="487"/>
      <c r="RXY155" s="487"/>
      <c r="RXZ155" s="487"/>
      <c r="RYA155" s="487"/>
      <c r="RYB155" s="487"/>
      <c r="RYC155" s="487"/>
      <c r="RYD155" s="487"/>
      <c r="RYE155" s="487"/>
      <c r="RYF155" s="487"/>
      <c r="RYG155" s="487"/>
      <c r="RYH155" s="487"/>
      <c r="RYI155" s="487"/>
      <c r="RYJ155" s="487"/>
      <c r="RYK155" s="487"/>
      <c r="RYL155" s="487"/>
      <c r="RYM155" s="487"/>
      <c r="RYN155" s="487"/>
      <c r="RYO155" s="487"/>
      <c r="RYP155" s="487"/>
      <c r="RYQ155" s="487"/>
      <c r="RYR155" s="487"/>
      <c r="RYS155" s="487"/>
      <c r="RYT155" s="487"/>
      <c r="RYU155" s="487"/>
      <c r="RYV155" s="487"/>
      <c r="RYW155" s="487"/>
      <c r="RYX155" s="487"/>
      <c r="RYY155" s="487"/>
      <c r="RYZ155" s="487"/>
      <c r="RZA155" s="487"/>
      <c r="RZB155" s="487"/>
      <c r="RZC155" s="487"/>
      <c r="RZD155" s="487"/>
      <c r="RZE155" s="487"/>
      <c r="RZF155" s="487"/>
      <c r="RZG155" s="487"/>
      <c r="RZH155" s="487"/>
      <c r="RZI155" s="487"/>
      <c r="RZJ155" s="487"/>
      <c r="RZK155" s="487"/>
      <c r="RZL155" s="487"/>
      <c r="RZM155" s="487"/>
      <c r="RZN155" s="487"/>
      <c r="RZO155" s="487"/>
      <c r="RZP155" s="487"/>
      <c r="RZQ155" s="487"/>
      <c r="RZR155" s="487"/>
      <c r="RZS155" s="487"/>
      <c r="RZT155" s="487"/>
      <c r="RZU155" s="487"/>
      <c r="RZV155" s="487"/>
      <c r="RZW155" s="487"/>
      <c r="RZX155" s="487"/>
      <c r="RZY155" s="487"/>
      <c r="RZZ155" s="487"/>
      <c r="SAA155" s="487"/>
      <c r="SAB155" s="487"/>
      <c r="SAC155" s="487"/>
      <c r="SAD155" s="487"/>
      <c r="SAE155" s="487"/>
      <c r="SAF155" s="487"/>
      <c r="SAG155" s="487"/>
      <c r="SAH155" s="487"/>
      <c r="SAI155" s="487"/>
      <c r="SAJ155" s="487"/>
      <c r="SAK155" s="487"/>
      <c r="SAL155" s="487"/>
      <c r="SAM155" s="487"/>
      <c r="SAN155" s="487"/>
      <c r="SAO155" s="487"/>
      <c r="SAP155" s="487"/>
      <c r="SAQ155" s="487"/>
      <c r="SAR155" s="487"/>
      <c r="SAS155" s="487"/>
      <c r="SAT155" s="487"/>
      <c r="SAU155" s="487"/>
      <c r="SAV155" s="487"/>
      <c r="SAW155" s="487"/>
      <c r="SAX155" s="487"/>
      <c r="SAY155" s="487"/>
      <c r="SAZ155" s="487"/>
      <c r="SBA155" s="487"/>
      <c r="SBB155" s="487"/>
      <c r="SBC155" s="487"/>
      <c r="SBD155" s="487"/>
      <c r="SBE155" s="487"/>
      <c r="SBF155" s="487"/>
      <c r="SBG155" s="487"/>
      <c r="SBH155" s="487"/>
      <c r="SBI155" s="487"/>
      <c r="SBJ155" s="487"/>
      <c r="SBK155" s="487"/>
      <c r="SBL155" s="487"/>
      <c r="SBM155" s="487"/>
      <c r="SBN155" s="487"/>
      <c r="SBO155" s="487"/>
      <c r="SBP155" s="487"/>
      <c r="SBQ155" s="487"/>
      <c r="SBR155" s="487"/>
      <c r="SBS155" s="487"/>
      <c r="SBT155" s="487"/>
      <c r="SBU155" s="487"/>
      <c r="SBV155" s="487"/>
      <c r="SBW155" s="487"/>
      <c r="SBX155" s="487"/>
      <c r="SBY155" s="487"/>
      <c r="SBZ155" s="487"/>
      <c r="SCA155" s="487"/>
      <c r="SCB155" s="487"/>
      <c r="SCC155" s="487"/>
      <c r="SCD155" s="487"/>
      <c r="SCE155" s="487"/>
      <c r="SCF155" s="487"/>
      <c r="SCG155" s="487"/>
      <c r="SCH155" s="487"/>
      <c r="SCI155" s="487"/>
      <c r="SCJ155" s="487"/>
      <c r="SCK155" s="487"/>
      <c r="SCL155" s="487"/>
      <c r="SCM155" s="487"/>
      <c r="SCN155" s="487"/>
      <c r="SCO155" s="487"/>
      <c r="SCP155" s="487"/>
      <c r="SCQ155" s="487"/>
      <c r="SCR155" s="487"/>
      <c r="SCS155" s="487"/>
      <c r="SCT155" s="487"/>
      <c r="SCU155" s="487"/>
      <c r="SCV155" s="487"/>
      <c r="SCW155" s="487"/>
      <c r="SCX155" s="487"/>
      <c r="SCY155" s="487"/>
      <c r="SCZ155" s="487"/>
      <c r="SDA155" s="487"/>
      <c r="SDB155" s="487"/>
      <c r="SDC155" s="487"/>
      <c r="SDD155" s="487"/>
      <c r="SDE155" s="487"/>
      <c r="SDF155" s="487"/>
      <c r="SDG155" s="487"/>
      <c r="SDH155" s="487"/>
      <c r="SDI155" s="487"/>
      <c r="SDJ155" s="487"/>
      <c r="SDK155" s="487"/>
      <c r="SDL155" s="487"/>
      <c r="SDM155" s="487"/>
      <c r="SDN155" s="487"/>
      <c r="SDO155" s="487"/>
      <c r="SDP155" s="487"/>
      <c r="SDQ155" s="487"/>
      <c r="SDR155" s="487"/>
      <c r="SDS155" s="487"/>
      <c r="SDT155" s="487"/>
      <c r="SDU155" s="487"/>
      <c r="SDV155" s="487"/>
      <c r="SDW155" s="487"/>
      <c r="SDX155" s="487"/>
      <c r="SDY155" s="487"/>
      <c r="SDZ155" s="487"/>
      <c r="SEA155" s="487"/>
      <c r="SEB155" s="487"/>
      <c r="SEC155" s="487"/>
      <c r="SED155" s="487"/>
      <c r="SEE155" s="487"/>
      <c r="SEF155" s="487"/>
      <c r="SEG155" s="487"/>
      <c r="SEH155" s="487"/>
      <c r="SEI155" s="487"/>
      <c r="SEJ155" s="487"/>
      <c r="SEK155" s="487"/>
      <c r="SEL155" s="487"/>
      <c r="SEM155" s="487"/>
      <c r="SEN155" s="487"/>
      <c r="SEO155" s="487"/>
      <c r="SEP155" s="487"/>
      <c r="SEQ155" s="487"/>
      <c r="SER155" s="487"/>
      <c r="SES155" s="487"/>
      <c r="SET155" s="487"/>
      <c r="SEU155" s="487"/>
      <c r="SEV155" s="487"/>
      <c r="SEW155" s="487"/>
      <c r="SEX155" s="487"/>
      <c r="SEY155" s="487"/>
      <c r="SEZ155" s="487"/>
      <c r="SFA155" s="487"/>
      <c r="SFB155" s="487"/>
      <c r="SFC155" s="487"/>
      <c r="SFD155" s="487"/>
      <c r="SFE155" s="487"/>
      <c r="SFF155" s="487"/>
      <c r="SFG155" s="487"/>
      <c r="SFH155" s="487"/>
      <c r="SFI155" s="487"/>
      <c r="SFJ155" s="487"/>
      <c r="SFK155" s="487"/>
      <c r="SFL155" s="487"/>
      <c r="SFM155" s="487"/>
      <c r="SFN155" s="487"/>
      <c r="SFO155" s="487"/>
      <c r="SFP155" s="487"/>
      <c r="SFQ155" s="487"/>
      <c r="SFR155" s="487"/>
      <c r="SFS155" s="487"/>
      <c r="SFT155" s="487"/>
      <c r="SFU155" s="487"/>
      <c r="SFV155" s="487"/>
      <c r="SFW155" s="487"/>
      <c r="SFX155" s="487"/>
      <c r="SFY155" s="487"/>
      <c r="SFZ155" s="487"/>
      <c r="SGA155" s="487"/>
      <c r="SGB155" s="487"/>
      <c r="SGC155" s="487"/>
      <c r="SGD155" s="487"/>
      <c r="SGE155" s="487"/>
      <c r="SGF155" s="487"/>
      <c r="SGG155" s="487"/>
      <c r="SGH155" s="487"/>
      <c r="SGI155" s="487"/>
      <c r="SGJ155" s="487"/>
      <c r="SGK155" s="487"/>
      <c r="SGL155" s="487"/>
      <c r="SGM155" s="487"/>
      <c r="SGN155" s="487"/>
      <c r="SGO155" s="487"/>
      <c r="SGP155" s="487"/>
      <c r="SGQ155" s="487"/>
      <c r="SGR155" s="487"/>
      <c r="SGS155" s="487"/>
      <c r="SGT155" s="487"/>
      <c r="SGU155" s="487"/>
      <c r="SGV155" s="487"/>
      <c r="SGW155" s="487"/>
      <c r="SGX155" s="487"/>
      <c r="SGY155" s="487"/>
      <c r="SGZ155" s="487"/>
      <c r="SHA155" s="487"/>
      <c r="SHB155" s="487"/>
      <c r="SHC155" s="487"/>
      <c r="SHD155" s="487"/>
      <c r="SHE155" s="487"/>
      <c r="SHF155" s="487"/>
      <c r="SHG155" s="487"/>
      <c r="SHH155" s="487"/>
      <c r="SHI155" s="487"/>
      <c r="SHJ155" s="487"/>
      <c r="SHK155" s="487"/>
      <c r="SHL155" s="487"/>
      <c r="SHM155" s="487"/>
      <c r="SHN155" s="487"/>
      <c r="SHO155" s="487"/>
      <c r="SHP155" s="487"/>
      <c r="SHQ155" s="487"/>
      <c r="SHR155" s="487"/>
      <c r="SHS155" s="487"/>
      <c r="SHT155" s="487"/>
      <c r="SHU155" s="487"/>
      <c r="SHV155" s="487"/>
      <c r="SHW155" s="487"/>
      <c r="SHX155" s="487"/>
      <c r="SHY155" s="487"/>
      <c r="SHZ155" s="487"/>
      <c r="SIA155" s="487"/>
      <c r="SIB155" s="487"/>
      <c r="SIC155" s="487"/>
      <c r="SID155" s="487"/>
      <c r="SIE155" s="487"/>
      <c r="SIF155" s="487"/>
      <c r="SIG155" s="487"/>
      <c r="SIH155" s="487"/>
      <c r="SII155" s="487"/>
      <c r="SIJ155" s="487"/>
      <c r="SIK155" s="487"/>
      <c r="SIL155" s="487"/>
      <c r="SIM155" s="487"/>
      <c r="SIN155" s="487"/>
      <c r="SIO155" s="487"/>
      <c r="SIP155" s="487"/>
      <c r="SIQ155" s="487"/>
      <c r="SIR155" s="487"/>
      <c r="SIS155" s="487"/>
      <c r="SIT155" s="487"/>
      <c r="SIU155" s="487"/>
      <c r="SIV155" s="487"/>
      <c r="SIW155" s="487"/>
      <c r="SIX155" s="487"/>
      <c r="SIY155" s="487"/>
      <c r="SIZ155" s="487"/>
      <c r="SJA155" s="487"/>
      <c r="SJB155" s="487"/>
      <c r="SJC155" s="487"/>
      <c r="SJD155" s="487"/>
      <c r="SJE155" s="487"/>
      <c r="SJF155" s="487"/>
      <c r="SJG155" s="487"/>
      <c r="SJH155" s="487"/>
      <c r="SJI155" s="487"/>
      <c r="SJJ155" s="487"/>
      <c r="SJK155" s="487"/>
      <c r="SJL155" s="487"/>
      <c r="SJM155" s="487"/>
      <c r="SJN155" s="487"/>
      <c r="SJO155" s="487"/>
      <c r="SJP155" s="487"/>
      <c r="SJQ155" s="487"/>
      <c r="SJR155" s="487"/>
      <c r="SJS155" s="487"/>
      <c r="SJT155" s="487"/>
      <c r="SJU155" s="487"/>
      <c r="SJV155" s="487"/>
      <c r="SJW155" s="487"/>
      <c r="SJX155" s="487"/>
      <c r="SJY155" s="487"/>
      <c r="SJZ155" s="487"/>
      <c r="SKA155" s="487"/>
      <c r="SKB155" s="487"/>
      <c r="SKC155" s="487"/>
      <c r="SKD155" s="487"/>
      <c r="SKE155" s="487"/>
      <c r="SKF155" s="487"/>
      <c r="SKG155" s="487"/>
      <c r="SKH155" s="487"/>
      <c r="SKI155" s="487"/>
      <c r="SKJ155" s="487"/>
      <c r="SKK155" s="487"/>
      <c r="SKL155" s="487"/>
      <c r="SKM155" s="487"/>
      <c r="SKN155" s="487"/>
      <c r="SKO155" s="487"/>
      <c r="SKP155" s="487"/>
      <c r="SKQ155" s="487"/>
      <c r="SKR155" s="487"/>
      <c r="SKS155" s="487"/>
      <c r="SKT155" s="487"/>
      <c r="SKU155" s="487"/>
      <c r="SKV155" s="487"/>
      <c r="SKW155" s="487"/>
      <c r="SKX155" s="487"/>
      <c r="SKY155" s="487"/>
      <c r="SKZ155" s="487"/>
      <c r="SLA155" s="487"/>
      <c r="SLB155" s="487"/>
      <c r="SLC155" s="487"/>
      <c r="SLD155" s="487"/>
      <c r="SLE155" s="487"/>
      <c r="SLF155" s="487"/>
      <c r="SLG155" s="487"/>
      <c r="SLH155" s="487"/>
      <c r="SLI155" s="487"/>
      <c r="SLJ155" s="487"/>
      <c r="SLK155" s="487"/>
      <c r="SLL155" s="487"/>
      <c r="SLM155" s="487"/>
      <c r="SLN155" s="487"/>
      <c r="SLO155" s="487"/>
      <c r="SLP155" s="487"/>
      <c r="SLQ155" s="487"/>
      <c r="SLR155" s="487"/>
      <c r="SLS155" s="487"/>
      <c r="SLT155" s="487"/>
      <c r="SLU155" s="487"/>
      <c r="SLV155" s="487"/>
      <c r="SLW155" s="487"/>
      <c r="SLX155" s="487"/>
      <c r="SLY155" s="487"/>
      <c r="SLZ155" s="487"/>
      <c r="SMA155" s="487"/>
      <c r="SMB155" s="487"/>
      <c r="SMC155" s="487"/>
      <c r="SMD155" s="487"/>
      <c r="SME155" s="487"/>
      <c r="SMF155" s="487"/>
      <c r="SMG155" s="487"/>
      <c r="SMH155" s="487"/>
      <c r="SMI155" s="487"/>
      <c r="SMJ155" s="487"/>
      <c r="SMK155" s="487"/>
      <c r="SML155" s="487"/>
      <c r="SMM155" s="487"/>
      <c r="SMN155" s="487"/>
      <c r="SMO155" s="487"/>
      <c r="SMP155" s="487"/>
      <c r="SMQ155" s="487"/>
      <c r="SMR155" s="487"/>
      <c r="SMS155" s="487"/>
      <c r="SMT155" s="487"/>
      <c r="SMU155" s="487"/>
      <c r="SMV155" s="487"/>
      <c r="SMW155" s="487"/>
      <c r="SMX155" s="487"/>
      <c r="SMY155" s="487"/>
      <c r="SMZ155" s="487"/>
      <c r="SNA155" s="487"/>
      <c r="SNB155" s="487"/>
      <c r="SNC155" s="487"/>
      <c r="SND155" s="487"/>
      <c r="SNE155" s="487"/>
      <c r="SNF155" s="487"/>
      <c r="SNG155" s="487"/>
      <c r="SNH155" s="487"/>
      <c r="SNI155" s="487"/>
      <c r="SNJ155" s="487"/>
      <c r="SNK155" s="487"/>
      <c r="SNL155" s="487"/>
      <c r="SNM155" s="487"/>
      <c r="SNN155" s="487"/>
      <c r="SNO155" s="487"/>
      <c r="SNP155" s="487"/>
      <c r="SNQ155" s="487"/>
      <c r="SNR155" s="487"/>
      <c r="SNS155" s="487"/>
      <c r="SNT155" s="487"/>
      <c r="SNU155" s="487"/>
      <c r="SNV155" s="487"/>
      <c r="SNW155" s="487"/>
      <c r="SNX155" s="487"/>
      <c r="SNY155" s="487"/>
      <c r="SNZ155" s="487"/>
      <c r="SOA155" s="487"/>
      <c r="SOB155" s="487"/>
      <c r="SOC155" s="487"/>
      <c r="SOD155" s="487"/>
      <c r="SOE155" s="487"/>
      <c r="SOF155" s="487"/>
      <c r="SOG155" s="487"/>
      <c r="SOH155" s="487"/>
      <c r="SOI155" s="487"/>
      <c r="SOJ155" s="487"/>
      <c r="SOK155" s="487"/>
      <c r="SOL155" s="487"/>
      <c r="SOM155" s="487"/>
      <c r="SON155" s="487"/>
      <c r="SOO155" s="487"/>
      <c r="SOP155" s="487"/>
      <c r="SOQ155" s="487"/>
      <c r="SOR155" s="487"/>
      <c r="SOS155" s="487"/>
      <c r="SOT155" s="487"/>
      <c r="SOU155" s="487"/>
      <c r="SOV155" s="487"/>
      <c r="SOW155" s="487"/>
      <c r="SOX155" s="487"/>
      <c r="SOY155" s="487"/>
      <c r="SOZ155" s="487"/>
      <c r="SPA155" s="487"/>
      <c r="SPB155" s="487"/>
      <c r="SPC155" s="487"/>
      <c r="SPD155" s="487"/>
      <c r="SPE155" s="487"/>
      <c r="SPF155" s="487"/>
      <c r="SPG155" s="487"/>
      <c r="SPH155" s="487"/>
      <c r="SPI155" s="487"/>
      <c r="SPJ155" s="487"/>
      <c r="SPK155" s="487"/>
      <c r="SPL155" s="487"/>
      <c r="SPM155" s="487"/>
      <c r="SPN155" s="487"/>
      <c r="SPO155" s="487"/>
      <c r="SPP155" s="487"/>
      <c r="SPQ155" s="487"/>
      <c r="SPR155" s="487"/>
      <c r="SPS155" s="487"/>
      <c r="SPT155" s="487"/>
      <c r="SPU155" s="487"/>
      <c r="SPV155" s="487"/>
      <c r="SPW155" s="487"/>
      <c r="SPX155" s="487"/>
      <c r="SPY155" s="487"/>
      <c r="SPZ155" s="487"/>
      <c r="SQA155" s="487"/>
      <c r="SQB155" s="487"/>
      <c r="SQC155" s="487"/>
      <c r="SQD155" s="487"/>
      <c r="SQE155" s="487"/>
      <c r="SQF155" s="487"/>
      <c r="SQG155" s="487"/>
      <c r="SQH155" s="487"/>
      <c r="SQI155" s="487"/>
      <c r="SQJ155" s="487"/>
      <c r="SQK155" s="487"/>
      <c r="SQL155" s="487"/>
      <c r="SQM155" s="487"/>
      <c r="SQN155" s="487"/>
      <c r="SQO155" s="487"/>
      <c r="SQP155" s="487"/>
      <c r="SQQ155" s="487"/>
      <c r="SQR155" s="487"/>
      <c r="SQS155" s="487"/>
      <c r="SQT155" s="487"/>
      <c r="SQU155" s="487"/>
      <c r="SQV155" s="487"/>
      <c r="SQW155" s="487"/>
      <c r="SQX155" s="487"/>
      <c r="SQY155" s="487"/>
      <c r="SQZ155" s="487"/>
      <c r="SRA155" s="487"/>
      <c r="SRB155" s="487"/>
      <c r="SRC155" s="487"/>
      <c r="SRD155" s="487"/>
      <c r="SRE155" s="487"/>
      <c r="SRF155" s="487"/>
      <c r="SRG155" s="487"/>
      <c r="SRH155" s="487"/>
      <c r="SRI155" s="487"/>
      <c r="SRJ155" s="487"/>
      <c r="SRK155" s="487"/>
      <c r="SRL155" s="487"/>
      <c r="SRM155" s="487"/>
      <c r="SRN155" s="487"/>
      <c r="SRO155" s="487"/>
      <c r="SRP155" s="487"/>
      <c r="SRQ155" s="487"/>
      <c r="SRR155" s="487"/>
      <c r="SRS155" s="487"/>
      <c r="SRT155" s="487"/>
      <c r="SRU155" s="487"/>
      <c r="SRV155" s="487"/>
      <c r="SRW155" s="487"/>
      <c r="SRX155" s="487"/>
      <c r="SRY155" s="487"/>
      <c r="SRZ155" s="487"/>
      <c r="SSA155" s="487"/>
      <c r="SSB155" s="487"/>
      <c r="SSC155" s="487"/>
      <c r="SSD155" s="487"/>
      <c r="SSE155" s="487"/>
      <c r="SSF155" s="487"/>
      <c r="SSG155" s="487"/>
      <c r="SSH155" s="487"/>
      <c r="SSI155" s="487"/>
      <c r="SSJ155" s="487"/>
      <c r="SSK155" s="487"/>
      <c r="SSL155" s="487"/>
      <c r="SSM155" s="487"/>
      <c r="SSN155" s="487"/>
      <c r="SSO155" s="487"/>
      <c r="SSP155" s="487"/>
      <c r="SSQ155" s="487"/>
      <c r="SSR155" s="487"/>
      <c r="SSS155" s="487"/>
      <c r="SST155" s="487"/>
      <c r="SSU155" s="487"/>
      <c r="SSV155" s="487"/>
      <c r="SSW155" s="487"/>
      <c r="SSX155" s="487"/>
      <c r="SSY155" s="487"/>
      <c r="SSZ155" s="487"/>
      <c r="STA155" s="487"/>
      <c r="STB155" s="487"/>
      <c r="STC155" s="487"/>
      <c r="STD155" s="487"/>
      <c r="STE155" s="487"/>
      <c r="STF155" s="487"/>
      <c r="STG155" s="487"/>
      <c r="STH155" s="487"/>
      <c r="STI155" s="487"/>
      <c r="STJ155" s="487"/>
      <c r="STK155" s="487"/>
      <c r="STL155" s="487"/>
      <c r="STM155" s="487"/>
      <c r="STN155" s="487"/>
      <c r="STO155" s="487"/>
      <c r="STP155" s="487"/>
      <c r="STQ155" s="487"/>
      <c r="STR155" s="487"/>
      <c r="STS155" s="487"/>
      <c r="STT155" s="487"/>
      <c r="STU155" s="487"/>
      <c r="STV155" s="487"/>
      <c r="STW155" s="487"/>
      <c r="STX155" s="487"/>
      <c r="STY155" s="487"/>
      <c r="STZ155" s="487"/>
      <c r="SUA155" s="487"/>
      <c r="SUB155" s="487"/>
      <c r="SUC155" s="487"/>
      <c r="SUD155" s="487"/>
      <c r="SUE155" s="487"/>
      <c r="SUF155" s="487"/>
      <c r="SUG155" s="487"/>
      <c r="SUH155" s="487"/>
      <c r="SUI155" s="487"/>
      <c r="SUJ155" s="487"/>
      <c r="SUK155" s="487"/>
      <c r="SUL155" s="487"/>
      <c r="SUM155" s="487"/>
      <c r="SUN155" s="487"/>
      <c r="SUO155" s="487"/>
      <c r="SUP155" s="487"/>
      <c r="SUQ155" s="487"/>
      <c r="SUR155" s="487"/>
      <c r="SUS155" s="487"/>
      <c r="SUT155" s="487"/>
      <c r="SUU155" s="487"/>
      <c r="SUV155" s="487"/>
      <c r="SUW155" s="487"/>
      <c r="SUX155" s="487"/>
      <c r="SUY155" s="487"/>
      <c r="SUZ155" s="487"/>
      <c r="SVA155" s="487"/>
      <c r="SVB155" s="487"/>
      <c r="SVC155" s="487"/>
      <c r="SVD155" s="487"/>
      <c r="SVE155" s="487"/>
      <c r="SVF155" s="487"/>
      <c r="SVG155" s="487"/>
      <c r="SVH155" s="487"/>
      <c r="SVI155" s="487"/>
      <c r="SVJ155" s="487"/>
      <c r="SVK155" s="487"/>
      <c r="SVL155" s="487"/>
      <c r="SVM155" s="487"/>
      <c r="SVN155" s="487"/>
      <c r="SVO155" s="487"/>
      <c r="SVP155" s="487"/>
      <c r="SVQ155" s="487"/>
      <c r="SVR155" s="487"/>
      <c r="SVS155" s="487"/>
      <c r="SVT155" s="487"/>
      <c r="SVU155" s="487"/>
      <c r="SVV155" s="487"/>
      <c r="SVW155" s="487"/>
      <c r="SVX155" s="487"/>
      <c r="SVY155" s="487"/>
      <c r="SVZ155" s="487"/>
      <c r="SWA155" s="487"/>
      <c r="SWB155" s="487"/>
      <c r="SWC155" s="487"/>
      <c r="SWD155" s="487"/>
      <c r="SWE155" s="487"/>
      <c r="SWF155" s="487"/>
      <c r="SWG155" s="487"/>
      <c r="SWH155" s="487"/>
      <c r="SWI155" s="487"/>
      <c r="SWJ155" s="487"/>
      <c r="SWK155" s="487"/>
      <c r="SWL155" s="487"/>
      <c r="SWM155" s="487"/>
      <c r="SWN155" s="487"/>
      <c r="SWO155" s="487"/>
      <c r="SWP155" s="487"/>
      <c r="SWQ155" s="487"/>
      <c r="SWR155" s="487"/>
      <c r="SWS155" s="487"/>
      <c r="SWT155" s="487"/>
      <c r="SWU155" s="487"/>
      <c r="SWV155" s="487"/>
      <c r="SWW155" s="487"/>
      <c r="SWX155" s="487"/>
      <c r="SWY155" s="487"/>
      <c r="SWZ155" s="487"/>
      <c r="SXA155" s="487"/>
      <c r="SXB155" s="487"/>
      <c r="SXC155" s="487"/>
      <c r="SXD155" s="487"/>
      <c r="SXE155" s="487"/>
      <c r="SXF155" s="487"/>
      <c r="SXG155" s="487"/>
      <c r="SXH155" s="487"/>
      <c r="SXI155" s="487"/>
      <c r="SXJ155" s="487"/>
      <c r="SXK155" s="487"/>
      <c r="SXL155" s="487"/>
      <c r="SXM155" s="487"/>
      <c r="SXN155" s="487"/>
      <c r="SXO155" s="487"/>
      <c r="SXP155" s="487"/>
      <c r="SXQ155" s="487"/>
      <c r="SXR155" s="487"/>
      <c r="SXS155" s="487"/>
      <c r="SXT155" s="487"/>
      <c r="SXU155" s="487"/>
      <c r="SXV155" s="487"/>
      <c r="SXW155" s="487"/>
      <c r="SXX155" s="487"/>
      <c r="SXY155" s="487"/>
      <c r="SXZ155" s="487"/>
      <c r="SYA155" s="487"/>
      <c r="SYB155" s="487"/>
      <c r="SYC155" s="487"/>
      <c r="SYD155" s="487"/>
      <c r="SYE155" s="487"/>
      <c r="SYF155" s="487"/>
      <c r="SYG155" s="487"/>
      <c r="SYH155" s="487"/>
      <c r="SYI155" s="487"/>
      <c r="SYJ155" s="487"/>
      <c r="SYK155" s="487"/>
      <c r="SYL155" s="487"/>
      <c r="SYM155" s="487"/>
      <c r="SYN155" s="487"/>
      <c r="SYO155" s="487"/>
      <c r="SYP155" s="487"/>
      <c r="SYQ155" s="487"/>
      <c r="SYR155" s="487"/>
      <c r="SYS155" s="487"/>
      <c r="SYT155" s="487"/>
      <c r="SYU155" s="487"/>
      <c r="SYV155" s="487"/>
      <c r="SYW155" s="487"/>
      <c r="SYX155" s="487"/>
      <c r="SYY155" s="487"/>
      <c r="SYZ155" s="487"/>
      <c r="SZA155" s="487"/>
      <c r="SZB155" s="487"/>
      <c r="SZC155" s="487"/>
      <c r="SZD155" s="487"/>
      <c r="SZE155" s="487"/>
      <c r="SZF155" s="487"/>
      <c r="SZG155" s="487"/>
      <c r="SZH155" s="487"/>
      <c r="SZI155" s="487"/>
      <c r="SZJ155" s="487"/>
      <c r="SZK155" s="487"/>
      <c r="SZL155" s="487"/>
      <c r="SZM155" s="487"/>
      <c r="SZN155" s="487"/>
      <c r="SZO155" s="487"/>
      <c r="SZP155" s="487"/>
      <c r="SZQ155" s="487"/>
      <c r="SZR155" s="487"/>
      <c r="SZS155" s="487"/>
      <c r="SZT155" s="487"/>
      <c r="SZU155" s="487"/>
      <c r="SZV155" s="487"/>
      <c r="SZW155" s="487"/>
      <c r="SZX155" s="487"/>
      <c r="SZY155" s="487"/>
      <c r="SZZ155" s="487"/>
      <c r="TAA155" s="487"/>
      <c r="TAB155" s="487"/>
      <c r="TAC155" s="487"/>
      <c r="TAD155" s="487"/>
      <c r="TAE155" s="487"/>
      <c r="TAF155" s="487"/>
      <c r="TAG155" s="487"/>
      <c r="TAH155" s="487"/>
      <c r="TAI155" s="487"/>
      <c r="TAJ155" s="487"/>
      <c r="TAK155" s="487"/>
      <c r="TAL155" s="487"/>
      <c r="TAM155" s="487"/>
      <c r="TAN155" s="487"/>
      <c r="TAO155" s="487"/>
      <c r="TAP155" s="487"/>
      <c r="TAQ155" s="487"/>
      <c r="TAR155" s="487"/>
      <c r="TAS155" s="487"/>
      <c r="TAT155" s="487"/>
      <c r="TAU155" s="487"/>
      <c r="TAV155" s="487"/>
      <c r="TAW155" s="487"/>
      <c r="TAX155" s="487"/>
      <c r="TAY155" s="487"/>
      <c r="TAZ155" s="487"/>
      <c r="TBA155" s="487"/>
      <c r="TBB155" s="487"/>
      <c r="TBC155" s="487"/>
      <c r="TBD155" s="487"/>
      <c r="TBE155" s="487"/>
      <c r="TBF155" s="487"/>
      <c r="TBG155" s="487"/>
      <c r="TBH155" s="487"/>
      <c r="TBI155" s="487"/>
      <c r="TBJ155" s="487"/>
      <c r="TBK155" s="487"/>
      <c r="TBL155" s="487"/>
      <c r="TBM155" s="487"/>
      <c r="TBN155" s="487"/>
      <c r="TBO155" s="487"/>
      <c r="TBP155" s="487"/>
      <c r="TBQ155" s="487"/>
      <c r="TBR155" s="487"/>
      <c r="TBS155" s="487"/>
      <c r="TBT155" s="487"/>
      <c r="TBU155" s="487"/>
      <c r="TBV155" s="487"/>
      <c r="TBW155" s="487"/>
      <c r="TBX155" s="487"/>
      <c r="TBY155" s="487"/>
      <c r="TBZ155" s="487"/>
      <c r="TCA155" s="487"/>
      <c r="TCB155" s="487"/>
      <c r="TCC155" s="487"/>
      <c r="TCD155" s="487"/>
      <c r="TCE155" s="487"/>
      <c r="TCF155" s="487"/>
      <c r="TCG155" s="487"/>
      <c r="TCH155" s="487"/>
      <c r="TCI155" s="487"/>
      <c r="TCJ155" s="487"/>
      <c r="TCK155" s="487"/>
      <c r="TCL155" s="487"/>
      <c r="TCM155" s="487"/>
      <c r="TCN155" s="487"/>
      <c r="TCO155" s="487"/>
      <c r="TCP155" s="487"/>
      <c r="TCQ155" s="487"/>
      <c r="TCR155" s="487"/>
      <c r="TCS155" s="487"/>
      <c r="TCT155" s="487"/>
      <c r="TCU155" s="487"/>
      <c r="TCV155" s="487"/>
      <c r="TCW155" s="487"/>
      <c r="TCX155" s="487"/>
      <c r="TCY155" s="487"/>
      <c r="TCZ155" s="487"/>
      <c r="TDA155" s="487"/>
      <c r="TDB155" s="487"/>
      <c r="TDC155" s="487"/>
      <c r="TDD155" s="487"/>
      <c r="TDE155" s="487"/>
      <c r="TDF155" s="487"/>
      <c r="TDG155" s="487"/>
      <c r="TDH155" s="487"/>
      <c r="TDI155" s="487"/>
      <c r="TDJ155" s="487"/>
      <c r="TDK155" s="487"/>
      <c r="TDL155" s="487"/>
      <c r="TDM155" s="487"/>
      <c r="TDN155" s="487"/>
      <c r="TDO155" s="487"/>
      <c r="TDP155" s="487"/>
      <c r="TDQ155" s="487"/>
      <c r="TDR155" s="487"/>
      <c r="TDS155" s="487"/>
      <c r="TDT155" s="487"/>
      <c r="TDU155" s="487"/>
      <c r="TDV155" s="487"/>
      <c r="TDW155" s="487"/>
      <c r="TDX155" s="487"/>
      <c r="TDY155" s="487"/>
      <c r="TDZ155" s="487"/>
      <c r="TEA155" s="487"/>
      <c r="TEB155" s="487"/>
      <c r="TEC155" s="487"/>
      <c r="TED155" s="487"/>
      <c r="TEE155" s="487"/>
      <c r="TEF155" s="487"/>
      <c r="TEG155" s="487"/>
      <c r="TEH155" s="487"/>
      <c r="TEI155" s="487"/>
      <c r="TEJ155" s="487"/>
      <c r="TEK155" s="487"/>
      <c r="TEL155" s="487"/>
      <c r="TEM155" s="487"/>
      <c r="TEN155" s="487"/>
      <c r="TEO155" s="487"/>
      <c r="TEP155" s="487"/>
      <c r="TEQ155" s="487"/>
      <c r="TER155" s="487"/>
      <c r="TES155" s="487"/>
      <c r="TET155" s="487"/>
      <c r="TEU155" s="487"/>
      <c r="TEV155" s="487"/>
      <c r="TEW155" s="487"/>
      <c r="TEX155" s="487"/>
      <c r="TEY155" s="487"/>
      <c r="TEZ155" s="487"/>
      <c r="TFA155" s="487"/>
      <c r="TFB155" s="487"/>
      <c r="TFC155" s="487"/>
      <c r="TFD155" s="487"/>
      <c r="TFE155" s="487"/>
      <c r="TFF155" s="487"/>
      <c r="TFG155" s="487"/>
      <c r="TFH155" s="487"/>
      <c r="TFI155" s="487"/>
      <c r="TFJ155" s="487"/>
      <c r="TFK155" s="487"/>
      <c r="TFL155" s="487"/>
      <c r="TFM155" s="487"/>
      <c r="TFN155" s="487"/>
      <c r="TFO155" s="487"/>
      <c r="TFP155" s="487"/>
      <c r="TFQ155" s="487"/>
      <c r="TFR155" s="487"/>
      <c r="TFS155" s="487"/>
      <c r="TFT155" s="487"/>
      <c r="TFU155" s="487"/>
      <c r="TFV155" s="487"/>
      <c r="TFW155" s="487"/>
      <c r="TFX155" s="487"/>
      <c r="TFY155" s="487"/>
      <c r="TFZ155" s="487"/>
      <c r="TGA155" s="487"/>
      <c r="TGB155" s="487"/>
      <c r="TGC155" s="487"/>
      <c r="TGD155" s="487"/>
      <c r="TGE155" s="487"/>
      <c r="TGF155" s="487"/>
      <c r="TGG155" s="487"/>
      <c r="TGH155" s="487"/>
      <c r="TGI155" s="487"/>
      <c r="TGJ155" s="487"/>
      <c r="TGK155" s="487"/>
      <c r="TGL155" s="487"/>
      <c r="TGM155" s="487"/>
      <c r="TGN155" s="487"/>
      <c r="TGO155" s="487"/>
      <c r="TGP155" s="487"/>
      <c r="TGQ155" s="487"/>
      <c r="TGR155" s="487"/>
      <c r="TGS155" s="487"/>
      <c r="TGT155" s="487"/>
      <c r="TGU155" s="487"/>
      <c r="TGV155" s="487"/>
      <c r="TGW155" s="487"/>
      <c r="TGX155" s="487"/>
      <c r="TGY155" s="487"/>
      <c r="TGZ155" s="487"/>
      <c r="THA155" s="487"/>
      <c r="THB155" s="487"/>
      <c r="THC155" s="487"/>
      <c r="THD155" s="487"/>
      <c r="THE155" s="487"/>
      <c r="THF155" s="487"/>
      <c r="THG155" s="487"/>
      <c r="THH155" s="487"/>
      <c r="THI155" s="487"/>
      <c r="THJ155" s="487"/>
      <c r="THK155" s="487"/>
      <c r="THL155" s="487"/>
      <c r="THM155" s="487"/>
      <c r="THN155" s="487"/>
      <c r="THO155" s="487"/>
      <c r="THP155" s="487"/>
      <c r="THQ155" s="487"/>
      <c r="THR155" s="487"/>
      <c r="THS155" s="487"/>
      <c r="THT155" s="487"/>
      <c r="THU155" s="487"/>
      <c r="THV155" s="487"/>
      <c r="THW155" s="487"/>
      <c r="THX155" s="487"/>
      <c r="THY155" s="487"/>
      <c r="THZ155" s="487"/>
      <c r="TIA155" s="487"/>
      <c r="TIB155" s="487"/>
      <c r="TIC155" s="487"/>
      <c r="TID155" s="487"/>
      <c r="TIE155" s="487"/>
      <c r="TIF155" s="487"/>
      <c r="TIG155" s="487"/>
      <c r="TIH155" s="487"/>
      <c r="TII155" s="487"/>
      <c r="TIJ155" s="487"/>
      <c r="TIK155" s="487"/>
      <c r="TIL155" s="487"/>
      <c r="TIM155" s="487"/>
      <c r="TIN155" s="487"/>
      <c r="TIO155" s="487"/>
      <c r="TIP155" s="487"/>
      <c r="TIQ155" s="487"/>
      <c r="TIR155" s="487"/>
      <c r="TIS155" s="487"/>
      <c r="TIT155" s="487"/>
      <c r="TIU155" s="487"/>
      <c r="TIV155" s="487"/>
      <c r="TIW155" s="487"/>
      <c r="TIX155" s="487"/>
      <c r="TIY155" s="487"/>
      <c r="TIZ155" s="487"/>
      <c r="TJA155" s="487"/>
      <c r="TJB155" s="487"/>
      <c r="TJC155" s="487"/>
      <c r="TJD155" s="487"/>
      <c r="TJE155" s="487"/>
      <c r="TJF155" s="487"/>
      <c r="TJG155" s="487"/>
      <c r="TJH155" s="487"/>
      <c r="TJI155" s="487"/>
      <c r="TJJ155" s="487"/>
      <c r="TJK155" s="487"/>
      <c r="TJL155" s="487"/>
      <c r="TJM155" s="487"/>
      <c r="TJN155" s="487"/>
      <c r="TJO155" s="487"/>
      <c r="TJP155" s="487"/>
      <c r="TJQ155" s="487"/>
      <c r="TJR155" s="487"/>
      <c r="TJS155" s="487"/>
      <c r="TJT155" s="487"/>
      <c r="TJU155" s="487"/>
      <c r="TJV155" s="487"/>
      <c r="TJW155" s="487"/>
      <c r="TJX155" s="487"/>
      <c r="TJY155" s="487"/>
      <c r="TJZ155" s="487"/>
      <c r="TKA155" s="487"/>
      <c r="TKB155" s="487"/>
      <c r="TKC155" s="487"/>
      <c r="TKD155" s="487"/>
      <c r="TKE155" s="487"/>
      <c r="TKF155" s="487"/>
      <c r="TKG155" s="487"/>
      <c r="TKH155" s="487"/>
      <c r="TKI155" s="487"/>
      <c r="TKJ155" s="487"/>
      <c r="TKK155" s="487"/>
      <c r="TKL155" s="487"/>
      <c r="TKM155" s="487"/>
      <c r="TKN155" s="487"/>
      <c r="TKO155" s="487"/>
      <c r="TKP155" s="487"/>
      <c r="TKQ155" s="487"/>
      <c r="TKR155" s="487"/>
      <c r="TKS155" s="487"/>
      <c r="TKT155" s="487"/>
      <c r="TKU155" s="487"/>
      <c r="TKV155" s="487"/>
      <c r="TKW155" s="487"/>
      <c r="TKX155" s="487"/>
      <c r="TKY155" s="487"/>
      <c r="TKZ155" s="487"/>
      <c r="TLA155" s="487"/>
      <c r="TLB155" s="487"/>
      <c r="TLC155" s="487"/>
      <c r="TLD155" s="487"/>
      <c r="TLE155" s="487"/>
      <c r="TLF155" s="487"/>
      <c r="TLG155" s="487"/>
      <c r="TLH155" s="487"/>
      <c r="TLI155" s="487"/>
      <c r="TLJ155" s="487"/>
      <c r="TLK155" s="487"/>
      <c r="TLL155" s="487"/>
      <c r="TLM155" s="487"/>
      <c r="TLN155" s="487"/>
      <c r="TLO155" s="487"/>
      <c r="TLP155" s="487"/>
      <c r="TLQ155" s="487"/>
      <c r="TLR155" s="487"/>
      <c r="TLS155" s="487"/>
      <c r="TLT155" s="487"/>
      <c r="TLU155" s="487"/>
      <c r="TLV155" s="487"/>
      <c r="TLW155" s="487"/>
      <c r="TLX155" s="487"/>
      <c r="TLY155" s="487"/>
      <c r="TLZ155" s="487"/>
      <c r="TMA155" s="487"/>
      <c r="TMB155" s="487"/>
      <c r="TMC155" s="487"/>
      <c r="TMD155" s="487"/>
      <c r="TME155" s="487"/>
      <c r="TMF155" s="487"/>
      <c r="TMG155" s="487"/>
      <c r="TMH155" s="487"/>
      <c r="TMI155" s="487"/>
      <c r="TMJ155" s="487"/>
      <c r="TMK155" s="487"/>
      <c r="TML155" s="487"/>
      <c r="TMM155" s="487"/>
      <c r="TMN155" s="487"/>
      <c r="TMO155" s="487"/>
      <c r="TMP155" s="487"/>
      <c r="TMQ155" s="487"/>
      <c r="TMR155" s="487"/>
      <c r="TMS155" s="487"/>
      <c r="TMT155" s="487"/>
      <c r="TMU155" s="487"/>
      <c r="TMV155" s="487"/>
      <c r="TMW155" s="487"/>
      <c r="TMX155" s="487"/>
      <c r="TMY155" s="487"/>
      <c r="TMZ155" s="487"/>
      <c r="TNA155" s="487"/>
      <c r="TNB155" s="487"/>
      <c r="TNC155" s="487"/>
      <c r="TND155" s="487"/>
      <c r="TNE155" s="487"/>
      <c r="TNF155" s="487"/>
      <c r="TNG155" s="487"/>
      <c r="TNH155" s="487"/>
      <c r="TNI155" s="487"/>
      <c r="TNJ155" s="487"/>
      <c r="TNK155" s="487"/>
      <c r="TNL155" s="487"/>
      <c r="TNM155" s="487"/>
      <c r="TNN155" s="487"/>
      <c r="TNO155" s="487"/>
      <c r="TNP155" s="487"/>
      <c r="TNQ155" s="487"/>
      <c r="TNR155" s="487"/>
      <c r="TNS155" s="487"/>
      <c r="TNT155" s="487"/>
      <c r="TNU155" s="487"/>
      <c r="TNV155" s="487"/>
      <c r="TNW155" s="487"/>
      <c r="TNX155" s="487"/>
      <c r="TNY155" s="487"/>
      <c r="TNZ155" s="487"/>
      <c r="TOA155" s="487"/>
      <c r="TOB155" s="487"/>
      <c r="TOC155" s="487"/>
      <c r="TOD155" s="487"/>
      <c r="TOE155" s="487"/>
      <c r="TOF155" s="487"/>
      <c r="TOG155" s="487"/>
      <c r="TOH155" s="487"/>
      <c r="TOI155" s="487"/>
      <c r="TOJ155" s="487"/>
      <c r="TOK155" s="487"/>
      <c r="TOL155" s="487"/>
      <c r="TOM155" s="487"/>
      <c r="TON155" s="487"/>
      <c r="TOO155" s="487"/>
      <c r="TOP155" s="487"/>
      <c r="TOQ155" s="487"/>
      <c r="TOR155" s="487"/>
      <c r="TOS155" s="487"/>
      <c r="TOT155" s="487"/>
      <c r="TOU155" s="487"/>
      <c r="TOV155" s="487"/>
      <c r="TOW155" s="487"/>
      <c r="TOX155" s="487"/>
      <c r="TOY155" s="487"/>
      <c r="TOZ155" s="487"/>
      <c r="TPA155" s="487"/>
      <c r="TPB155" s="487"/>
      <c r="TPC155" s="487"/>
      <c r="TPD155" s="487"/>
      <c r="TPE155" s="487"/>
      <c r="TPF155" s="487"/>
      <c r="TPG155" s="487"/>
      <c r="TPH155" s="487"/>
      <c r="TPI155" s="487"/>
      <c r="TPJ155" s="487"/>
      <c r="TPK155" s="487"/>
      <c r="TPL155" s="487"/>
      <c r="TPM155" s="487"/>
      <c r="TPN155" s="487"/>
      <c r="TPO155" s="487"/>
      <c r="TPP155" s="487"/>
      <c r="TPQ155" s="487"/>
      <c r="TPR155" s="487"/>
      <c r="TPS155" s="487"/>
      <c r="TPT155" s="487"/>
      <c r="TPU155" s="487"/>
      <c r="TPV155" s="487"/>
      <c r="TPW155" s="487"/>
      <c r="TPX155" s="487"/>
      <c r="TPY155" s="487"/>
      <c r="TPZ155" s="487"/>
      <c r="TQA155" s="487"/>
      <c r="TQB155" s="487"/>
      <c r="TQC155" s="487"/>
      <c r="TQD155" s="487"/>
      <c r="TQE155" s="487"/>
      <c r="TQF155" s="487"/>
      <c r="TQG155" s="487"/>
      <c r="TQH155" s="487"/>
      <c r="TQI155" s="487"/>
      <c r="TQJ155" s="487"/>
      <c r="TQK155" s="487"/>
      <c r="TQL155" s="487"/>
      <c r="TQM155" s="487"/>
      <c r="TQN155" s="487"/>
      <c r="TQO155" s="487"/>
      <c r="TQP155" s="487"/>
      <c r="TQQ155" s="487"/>
      <c r="TQR155" s="487"/>
      <c r="TQS155" s="487"/>
      <c r="TQT155" s="487"/>
      <c r="TQU155" s="487"/>
      <c r="TQV155" s="487"/>
      <c r="TQW155" s="487"/>
      <c r="TQX155" s="487"/>
      <c r="TQY155" s="487"/>
      <c r="TQZ155" s="487"/>
      <c r="TRA155" s="487"/>
      <c r="TRB155" s="487"/>
      <c r="TRC155" s="487"/>
      <c r="TRD155" s="487"/>
      <c r="TRE155" s="487"/>
      <c r="TRF155" s="487"/>
      <c r="TRG155" s="487"/>
      <c r="TRH155" s="487"/>
      <c r="TRI155" s="487"/>
      <c r="TRJ155" s="487"/>
      <c r="TRK155" s="487"/>
      <c r="TRL155" s="487"/>
      <c r="TRM155" s="487"/>
      <c r="TRN155" s="487"/>
      <c r="TRO155" s="487"/>
      <c r="TRP155" s="487"/>
      <c r="TRQ155" s="487"/>
      <c r="TRR155" s="487"/>
      <c r="TRS155" s="487"/>
      <c r="TRT155" s="487"/>
      <c r="TRU155" s="487"/>
      <c r="TRV155" s="487"/>
      <c r="TRW155" s="487"/>
      <c r="TRX155" s="487"/>
      <c r="TRY155" s="487"/>
      <c r="TRZ155" s="487"/>
      <c r="TSA155" s="487"/>
      <c r="TSB155" s="487"/>
      <c r="TSC155" s="487"/>
      <c r="TSD155" s="487"/>
      <c r="TSE155" s="487"/>
      <c r="TSF155" s="487"/>
      <c r="TSG155" s="487"/>
      <c r="TSH155" s="487"/>
      <c r="TSI155" s="487"/>
      <c r="TSJ155" s="487"/>
      <c r="TSK155" s="487"/>
      <c r="TSL155" s="487"/>
      <c r="TSM155" s="487"/>
      <c r="TSN155" s="487"/>
      <c r="TSO155" s="487"/>
      <c r="TSP155" s="487"/>
      <c r="TSQ155" s="487"/>
      <c r="TSR155" s="487"/>
      <c r="TSS155" s="487"/>
      <c r="TST155" s="487"/>
      <c r="TSU155" s="487"/>
      <c r="TSV155" s="487"/>
      <c r="TSW155" s="487"/>
      <c r="TSX155" s="487"/>
      <c r="TSY155" s="487"/>
      <c r="TSZ155" s="487"/>
      <c r="TTA155" s="487"/>
      <c r="TTB155" s="487"/>
      <c r="TTC155" s="487"/>
      <c r="TTD155" s="487"/>
      <c r="TTE155" s="487"/>
      <c r="TTF155" s="487"/>
      <c r="TTG155" s="487"/>
      <c r="TTH155" s="487"/>
      <c r="TTI155" s="487"/>
      <c r="TTJ155" s="487"/>
      <c r="TTK155" s="487"/>
      <c r="TTL155" s="487"/>
      <c r="TTM155" s="487"/>
      <c r="TTN155" s="487"/>
      <c r="TTO155" s="487"/>
      <c r="TTP155" s="487"/>
      <c r="TTQ155" s="487"/>
      <c r="TTR155" s="487"/>
      <c r="TTS155" s="487"/>
      <c r="TTT155" s="487"/>
      <c r="TTU155" s="487"/>
      <c r="TTV155" s="487"/>
      <c r="TTW155" s="487"/>
      <c r="TTX155" s="487"/>
      <c r="TTY155" s="487"/>
      <c r="TTZ155" s="487"/>
      <c r="TUA155" s="487"/>
      <c r="TUB155" s="487"/>
      <c r="TUC155" s="487"/>
      <c r="TUD155" s="487"/>
      <c r="TUE155" s="487"/>
      <c r="TUF155" s="487"/>
      <c r="TUG155" s="487"/>
      <c r="TUH155" s="487"/>
      <c r="TUI155" s="487"/>
      <c r="TUJ155" s="487"/>
      <c r="TUK155" s="487"/>
      <c r="TUL155" s="487"/>
      <c r="TUM155" s="487"/>
      <c r="TUN155" s="487"/>
      <c r="TUO155" s="487"/>
      <c r="TUP155" s="487"/>
      <c r="TUQ155" s="487"/>
      <c r="TUR155" s="487"/>
      <c r="TUS155" s="487"/>
      <c r="TUT155" s="487"/>
      <c r="TUU155" s="487"/>
      <c r="TUV155" s="487"/>
      <c r="TUW155" s="487"/>
      <c r="TUX155" s="487"/>
      <c r="TUY155" s="487"/>
      <c r="TUZ155" s="487"/>
      <c r="TVA155" s="487"/>
      <c r="TVB155" s="487"/>
      <c r="TVC155" s="487"/>
      <c r="TVD155" s="487"/>
      <c r="TVE155" s="487"/>
      <c r="TVF155" s="487"/>
      <c r="TVG155" s="487"/>
      <c r="TVH155" s="487"/>
      <c r="TVI155" s="487"/>
      <c r="TVJ155" s="487"/>
      <c r="TVK155" s="487"/>
      <c r="TVL155" s="487"/>
      <c r="TVM155" s="487"/>
      <c r="TVN155" s="487"/>
      <c r="TVO155" s="487"/>
      <c r="TVP155" s="487"/>
      <c r="TVQ155" s="487"/>
      <c r="TVR155" s="487"/>
      <c r="TVS155" s="487"/>
      <c r="TVT155" s="487"/>
      <c r="TVU155" s="487"/>
      <c r="TVV155" s="487"/>
      <c r="TVW155" s="487"/>
      <c r="TVX155" s="487"/>
      <c r="TVY155" s="487"/>
      <c r="TVZ155" s="487"/>
      <c r="TWA155" s="487"/>
      <c r="TWB155" s="487"/>
      <c r="TWC155" s="487"/>
      <c r="TWD155" s="487"/>
      <c r="TWE155" s="487"/>
      <c r="TWF155" s="487"/>
      <c r="TWG155" s="487"/>
      <c r="TWH155" s="487"/>
      <c r="TWI155" s="487"/>
      <c r="TWJ155" s="487"/>
      <c r="TWK155" s="487"/>
      <c r="TWL155" s="487"/>
      <c r="TWM155" s="487"/>
      <c r="TWN155" s="487"/>
      <c r="TWO155" s="487"/>
      <c r="TWP155" s="487"/>
      <c r="TWQ155" s="487"/>
      <c r="TWR155" s="487"/>
      <c r="TWS155" s="487"/>
      <c r="TWT155" s="487"/>
      <c r="TWU155" s="487"/>
      <c r="TWV155" s="487"/>
      <c r="TWW155" s="487"/>
      <c r="TWX155" s="487"/>
      <c r="TWY155" s="487"/>
      <c r="TWZ155" s="487"/>
      <c r="TXA155" s="487"/>
      <c r="TXB155" s="487"/>
      <c r="TXC155" s="487"/>
      <c r="TXD155" s="487"/>
      <c r="TXE155" s="487"/>
      <c r="TXF155" s="487"/>
      <c r="TXG155" s="487"/>
      <c r="TXH155" s="487"/>
      <c r="TXI155" s="487"/>
      <c r="TXJ155" s="487"/>
      <c r="TXK155" s="487"/>
      <c r="TXL155" s="487"/>
      <c r="TXM155" s="487"/>
      <c r="TXN155" s="487"/>
      <c r="TXO155" s="487"/>
      <c r="TXP155" s="487"/>
      <c r="TXQ155" s="487"/>
      <c r="TXR155" s="487"/>
      <c r="TXS155" s="487"/>
      <c r="TXT155" s="487"/>
      <c r="TXU155" s="487"/>
      <c r="TXV155" s="487"/>
      <c r="TXW155" s="487"/>
      <c r="TXX155" s="487"/>
      <c r="TXY155" s="487"/>
      <c r="TXZ155" s="487"/>
      <c r="TYA155" s="487"/>
      <c r="TYB155" s="487"/>
      <c r="TYC155" s="487"/>
      <c r="TYD155" s="487"/>
      <c r="TYE155" s="487"/>
      <c r="TYF155" s="487"/>
      <c r="TYG155" s="487"/>
      <c r="TYH155" s="487"/>
      <c r="TYI155" s="487"/>
      <c r="TYJ155" s="487"/>
      <c r="TYK155" s="487"/>
      <c r="TYL155" s="487"/>
      <c r="TYM155" s="487"/>
      <c r="TYN155" s="487"/>
      <c r="TYO155" s="487"/>
      <c r="TYP155" s="487"/>
      <c r="TYQ155" s="487"/>
      <c r="TYR155" s="487"/>
      <c r="TYS155" s="487"/>
      <c r="TYT155" s="487"/>
      <c r="TYU155" s="487"/>
      <c r="TYV155" s="487"/>
      <c r="TYW155" s="487"/>
      <c r="TYX155" s="487"/>
      <c r="TYY155" s="487"/>
      <c r="TYZ155" s="487"/>
      <c r="TZA155" s="487"/>
      <c r="TZB155" s="487"/>
      <c r="TZC155" s="487"/>
      <c r="TZD155" s="487"/>
      <c r="TZE155" s="487"/>
      <c r="TZF155" s="487"/>
      <c r="TZG155" s="487"/>
      <c r="TZH155" s="487"/>
      <c r="TZI155" s="487"/>
      <c r="TZJ155" s="487"/>
      <c r="TZK155" s="487"/>
      <c r="TZL155" s="487"/>
      <c r="TZM155" s="487"/>
      <c r="TZN155" s="487"/>
      <c r="TZO155" s="487"/>
      <c r="TZP155" s="487"/>
      <c r="TZQ155" s="487"/>
      <c r="TZR155" s="487"/>
      <c r="TZS155" s="487"/>
      <c r="TZT155" s="487"/>
      <c r="TZU155" s="487"/>
      <c r="TZV155" s="487"/>
      <c r="TZW155" s="487"/>
      <c r="TZX155" s="487"/>
      <c r="TZY155" s="487"/>
      <c r="TZZ155" s="487"/>
      <c r="UAA155" s="487"/>
      <c r="UAB155" s="487"/>
      <c r="UAC155" s="487"/>
      <c r="UAD155" s="487"/>
      <c r="UAE155" s="487"/>
      <c r="UAF155" s="487"/>
      <c r="UAG155" s="487"/>
      <c r="UAH155" s="487"/>
      <c r="UAI155" s="487"/>
      <c r="UAJ155" s="487"/>
      <c r="UAK155" s="487"/>
      <c r="UAL155" s="487"/>
      <c r="UAM155" s="487"/>
      <c r="UAN155" s="487"/>
      <c r="UAO155" s="487"/>
      <c r="UAP155" s="487"/>
      <c r="UAQ155" s="487"/>
      <c r="UAR155" s="487"/>
      <c r="UAS155" s="487"/>
      <c r="UAT155" s="487"/>
      <c r="UAU155" s="487"/>
      <c r="UAV155" s="487"/>
      <c r="UAW155" s="487"/>
      <c r="UAX155" s="487"/>
      <c r="UAY155" s="487"/>
      <c r="UAZ155" s="487"/>
      <c r="UBA155" s="487"/>
      <c r="UBB155" s="487"/>
      <c r="UBC155" s="487"/>
      <c r="UBD155" s="487"/>
      <c r="UBE155" s="487"/>
      <c r="UBF155" s="487"/>
      <c r="UBG155" s="487"/>
      <c r="UBH155" s="487"/>
      <c r="UBI155" s="487"/>
      <c r="UBJ155" s="487"/>
      <c r="UBK155" s="487"/>
      <c r="UBL155" s="487"/>
      <c r="UBM155" s="487"/>
      <c r="UBN155" s="487"/>
      <c r="UBO155" s="487"/>
      <c r="UBP155" s="487"/>
      <c r="UBQ155" s="487"/>
      <c r="UBR155" s="487"/>
      <c r="UBS155" s="487"/>
      <c r="UBT155" s="487"/>
      <c r="UBU155" s="487"/>
      <c r="UBV155" s="487"/>
      <c r="UBW155" s="487"/>
      <c r="UBX155" s="487"/>
      <c r="UBY155" s="487"/>
      <c r="UBZ155" s="487"/>
      <c r="UCA155" s="487"/>
      <c r="UCB155" s="487"/>
      <c r="UCC155" s="487"/>
      <c r="UCD155" s="487"/>
      <c r="UCE155" s="487"/>
      <c r="UCF155" s="487"/>
      <c r="UCG155" s="487"/>
      <c r="UCH155" s="487"/>
      <c r="UCI155" s="487"/>
      <c r="UCJ155" s="487"/>
      <c r="UCK155" s="487"/>
      <c r="UCL155" s="487"/>
      <c r="UCM155" s="487"/>
      <c r="UCN155" s="487"/>
      <c r="UCO155" s="487"/>
      <c r="UCP155" s="487"/>
      <c r="UCQ155" s="487"/>
      <c r="UCR155" s="487"/>
      <c r="UCS155" s="487"/>
      <c r="UCT155" s="487"/>
      <c r="UCU155" s="487"/>
      <c r="UCV155" s="487"/>
      <c r="UCW155" s="487"/>
      <c r="UCX155" s="487"/>
      <c r="UCY155" s="487"/>
      <c r="UCZ155" s="487"/>
      <c r="UDA155" s="487"/>
      <c r="UDB155" s="487"/>
      <c r="UDC155" s="487"/>
      <c r="UDD155" s="487"/>
      <c r="UDE155" s="487"/>
      <c r="UDF155" s="487"/>
      <c r="UDG155" s="487"/>
      <c r="UDH155" s="487"/>
      <c r="UDI155" s="487"/>
      <c r="UDJ155" s="487"/>
      <c r="UDK155" s="487"/>
      <c r="UDL155" s="487"/>
      <c r="UDM155" s="487"/>
      <c r="UDN155" s="487"/>
      <c r="UDO155" s="487"/>
      <c r="UDP155" s="487"/>
      <c r="UDQ155" s="487"/>
      <c r="UDR155" s="487"/>
      <c r="UDS155" s="487"/>
      <c r="UDT155" s="487"/>
      <c r="UDU155" s="487"/>
      <c r="UDV155" s="487"/>
      <c r="UDW155" s="487"/>
      <c r="UDX155" s="487"/>
      <c r="UDY155" s="487"/>
      <c r="UDZ155" s="487"/>
      <c r="UEA155" s="487"/>
      <c r="UEB155" s="487"/>
      <c r="UEC155" s="487"/>
      <c r="UED155" s="487"/>
      <c r="UEE155" s="487"/>
      <c r="UEF155" s="487"/>
      <c r="UEG155" s="487"/>
      <c r="UEH155" s="487"/>
      <c r="UEI155" s="487"/>
      <c r="UEJ155" s="487"/>
      <c r="UEK155" s="487"/>
      <c r="UEL155" s="487"/>
      <c r="UEM155" s="487"/>
      <c r="UEN155" s="487"/>
      <c r="UEO155" s="487"/>
      <c r="UEP155" s="487"/>
      <c r="UEQ155" s="487"/>
      <c r="UER155" s="487"/>
      <c r="UES155" s="487"/>
      <c r="UET155" s="487"/>
      <c r="UEU155" s="487"/>
      <c r="UEV155" s="487"/>
      <c r="UEW155" s="487"/>
      <c r="UEX155" s="487"/>
      <c r="UEY155" s="487"/>
      <c r="UEZ155" s="487"/>
      <c r="UFA155" s="487"/>
      <c r="UFB155" s="487"/>
      <c r="UFC155" s="487"/>
      <c r="UFD155" s="487"/>
      <c r="UFE155" s="487"/>
      <c r="UFF155" s="487"/>
      <c r="UFG155" s="487"/>
      <c r="UFH155" s="487"/>
      <c r="UFI155" s="487"/>
      <c r="UFJ155" s="487"/>
      <c r="UFK155" s="487"/>
      <c r="UFL155" s="487"/>
      <c r="UFM155" s="487"/>
      <c r="UFN155" s="487"/>
      <c r="UFO155" s="487"/>
      <c r="UFP155" s="487"/>
      <c r="UFQ155" s="487"/>
      <c r="UFR155" s="487"/>
      <c r="UFS155" s="487"/>
      <c r="UFT155" s="487"/>
      <c r="UFU155" s="487"/>
      <c r="UFV155" s="487"/>
      <c r="UFW155" s="487"/>
      <c r="UFX155" s="487"/>
      <c r="UFY155" s="487"/>
      <c r="UFZ155" s="487"/>
      <c r="UGA155" s="487"/>
      <c r="UGB155" s="487"/>
      <c r="UGC155" s="487"/>
      <c r="UGD155" s="487"/>
      <c r="UGE155" s="487"/>
      <c r="UGF155" s="487"/>
      <c r="UGG155" s="487"/>
      <c r="UGH155" s="487"/>
      <c r="UGI155" s="487"/>
      <c r="UGJ155" s="487"/>
      <c r="UGK155" s="487"/>
      <c r="UGL155" s="487"/>
      <c r="UGM155" s="487"/>
      <c r="UGN155" s="487"/>
      <c r="UGO155" s="487"/>
      <c r="UGP155" s="487"/>
      <c r="UGQ155" s="487"/>
      <c r="UGR155" s="487"/>
      <c r="UGS155" s="487"/>
      <c r="UGT155" s="487"/>
      <c r="UGU155" s="487"/>
      <c r="UGV155" s="487"/>
      <c r="UGW155" s="487"/>
      <c r="UGX155" s="487"/>
      <c r="UGY155" s="487"/>
      <c r="UGZ155" s="487"/>
      <c r="UHA155" s="487"/>
      <c r="UHB155" s="487"/>
      <c r="UHC155" s="487"/>
      <c r="UHD155" s="487"/>
      <c r="UHE155" s="487"/>
      <c r="UHF155" s="487"/>
      <c r="UHG155" s="487"/>
      <c r="UHH155" s="487"/>
      <c r="UHI155" s="487"/>
      <c r="UHJ155" s="487"/>
      <c r="UHK155" s="487"/>
      <c r="UHL155" s="487"/>
      <c r="UHM155" s="487"/>
      <c r="UHN155" s="487"/>
      <c r="UHO155" s="487"/>
      <c r="UHP155" s="487"/>
      <c r="UHQ155" s="487"/>
      <c r="UHR155" s="487"/>
      <c r="UHS155" s="487"/>
      <c r="UHT155" s="487"/>
      <c r="UHU155" s="487"/>
      <c r="UHV155" s="487"/>
      <c r="UHW155" s="487"/>
      <c r="UHX155" s="487"/>
      <c r="UHY155" s="487"/>
      <c r="UHZ155" s="487"/>
      <c r="UIA155" s="487"/>
      <c r="UIB155" s="487"/>
      <c r="UIC155" s="487"/>
      <c r="UID155" s="487"/>
      <c r="UIE155" s="487"/>
      <c r="UIF155" s="487"/>
      <c r="UIG155" s="487"/>
      <c r="UIH155" s="487"/>
      <c r="UII155" s="487"/>
      <c r="UIJ155" s="487"/>
      <c r="UIK155" s="487"/>
      <c r="UIL155" s="487"/>
      <c r="UIM155" s="487"/>
      <c r="UIN155" s="487"/>
      <c r="UIO155" s="487"/>
      <c r="UIP155" s="487"/>
      <c r="UIQ155" s="487"/>
      <c r="UIR155" s="487"/>
      <c r="UIS155" s="487"/>
      <c r="UIT155" s="487"/>
      <c r="UIU155" s="487"/>
      <c r="UIV155" s="487"/>
      <c r="UIW155" s="487"/>
      <c r="UIX155" s="487"/>
      <c r="UIY155" s="487"/>
      <c r="UIZ155" s="487"/>
      <c r="UJA155" s="487"/>
      <c r="UJB155" s="487"/>
      <c r="UJC155" s="487"/>
      <c r="UJD155" s="487"/>
      <c r="UJE155" s="487"/>
      <c r="UJF155" s="487"/>
      <c r="UJG155" s="487"/>
      <c r="UJH155" s="487"/>
      <c r="UJI155" s="487"/>
      <c r="UJJ155" s="487"/>
      <c r="UJK155" s="487"/>
      <c r="UJL155" s="487"/>
      <c r="UJM155" s="487"/>
      <c r="UJN155" s="487"/>
      <c r="UJO155" s="487"/>
      <c r="UJP155" s="487"/>
      <c r="UJQ155" s="487"/>
      <c r="UJR155" s="487"/>
      <c r="UJS155" s="487"/>
      <c r="UJT155" s="487"/>
      <c r="UJU155" s="487"/>
      <c r="UJV155" s="487"/>
      <c r="UJW155" s="487"/>
      <c r="UJX155" s="487"/>
      <c r="UJY155" s="487"/>
      <c r="UJZ155" s="487"/>
      <c r="UKA155" s="487"/>
      <c r="UKB155" s="487"/>
      <c r="UKC155" s="487"/>
      <c r="UKD155" s="487"/>
      <c r="UKE155" s="487"/>
      <c r="UKF155" s="487"/>
      <c r="UKG155" s="487"/>
      <c r="UKH155" s="487"/>
      <c r="UKI155" s="487"/>
      <c r="UKJ155" s="487"/>
      <c r="UKK155" s="487"/>
      <c r="UKL155" s="487"/>
      <c r="UKM155" s="487"/>
      <c r="UKN155" s="487"/>
      <c r="UKO155" s="487"/>
      <c r="UKP155" s="487"/>
      <c r="UKQ155" s="487"/>
      <c r="UKR155" s="487"/>
      <c r="UKS155" s="487"/>
      <c r="UKT155" s="487"/>
      <c r="UKU155" s="487"/>
      <c r="UKV155" s="487"/>
      <c r="UKW155" s="487"/>
      <c r="UKX155" s="487"/>
      <c r="UKY155" s="487"/>
      <c r="UKZ155" s="487"/>
      <c r="ULA155" s="487"/>
      <c r="ULB155" s="487"/>
      <c r="ULC155" s="487"/>
      <c r="ULD155" s="487"/>
      <c r="ULE155" s="487"/>
      <c r="ULF155" s="487"/>
      <c r="ULG155" s="487"/>
      <c r="ULH155" s="487"/>
      <c r="ULI155" s="487"/>
      <c r="ULJ155" s="487"/>
      <c r="ULK155" s="487"/>
      <c r="ULL155" s="487"/>
      <c r="ULM155" s="487"/>
      <c r="ULN155" s="487"/>
      <c r="ULO155" s="487"/>
      <c r="ULP155" s="487"/>
      <c r="ULQ155" s="487"/>
      <c r="ULR155" s="487"/>
      <c r="ULS155" s="487"/>
      <c r="ULT155" s="487"/>
      <c r="ULU155" s="487"/>
      <c r="ULV155" s="487"/>
      <c r="ULW155" s="487"/>
      <c r="ULX155" s="487"/>
      <c r="ULY155" s="487"/>
      <c r="ULZ155" s="487"/>
      <c r="UMA155" s="487"/>
      <c r="UMB155" s="487"/>
      <c r="UMC155" s="487"/>
      <c r="UMD155" s="487"/>
      <c r="UME155" s="487"/>
      <c r="UMF155" s="487"/>
      <c r="UMG155" s="487"/>
      <c r="UMH155" s="487"/>
      <c r="UMI155" s="487"/>
      <c r="UMJ155" s="487"/>
      <c r="UMK155" s="487"/>
      <c r="UML155" s="487"/>
      <c r="UMM155" s="487"/>
      <c r="UMN155" s="487"/>
      <c r="UMO155" s="487"/>
      <c r="UMP155" s="487"/>
      <c r="UMQ155" s="487"/>
      <c r="UMR155" s="487"/>
      <c r="UMS155" s="487"/>
      <c r="UMT155" s="487"/>
      <c r="UMU155" s="487"/>
      <c r="UMV155" s="487"/>
      <c r="UMW155" s="487"/>
      <c r="UMX155" s="487"/>
      <c r="UMY155" s="487"/>
      <c r="UMZ155" s="487"/>
      <c r="UNA155" s="487"/>
      <c r="UNB155" s="487"/>
      <c r="UNC155" s="487"/>
      <c r="UND155" s="487"/>
      <c r="UNE155" s="487"/>
      <c r="UNF155" s="487"/>
      <c r="UNG155" s="487"/>
      <c r="UNH155" s="487"/>
      <c r="UNI155" s="487"/>
      <c r="UNJ155" s="487"/>
      <c r="UNK155" s="487"/>
      <c r="UNL155" s="487"/>
      <c r="UNM155" s="487"/>
      <c r="UNN155" s="487"/>
      <c r="UNO155" s="487"/>
      <c r="UNP155" s="487"/>
      <c r="UNQ155" s="487"/>
      <c r="UNR155" s="487"/>
      <c r="UNS155" s="487"/>
      <c r="UNT155" s="487"/>
      <c r="UNU155" s="487"/>
      <c r="UNV155" s="487"/>
      <c r="UNW155" s="487"/>
      <c r="UNX155" s="487"/>
      <c r="UNY155" s="487"/>
      <c r="UNZ155" s="487"/>
      <c r="UOA155" s="487"/>
      <c r="UOB155" s="487"/>
      <c r="UOC155" s="487"/>
      <c r="UOD155" s="487"/>
      <c r="UOE155" s="487"/>
      <c r="UOF155" s="487"/>
      <c r="UOG155" s="487"/>
      <c r="UOH155" s="487"/>
      <c r="UOI155" s="487"/>
      <c r="UOJ155" s="487"/>
      <c r="UOK155" s="487"/>
      <c r="UOL155" s="487"/>
      <c r="UOM155" s="487"/>
      <c r="UON155" s="487"/>
      <c r="UOO155" s="487"/>
      <c r="UOP155" s="487"/>
      <c r="UOQ155" s="487"/>
      <c r="UOR155" s="487"/>
      <c r="UOS155" s="487"/>
      <c r="UOT155" s="487"/>
      <c r="UOU155" s="487"/>
      <c r="UOV155" s="487"/>
      <c r="UOW155" s="487"/>
      <c r="UOX155" s="487"/>
      <c r="UOY155" s="487"/>
      <c r="UOZ155" s="487"/>
      <c r="UPA155" s="487"/>
      <c r="UPB155" s="487"/>
      <c r="UPC155" s="487"/>
      <c r="UPD155" s="487"/>
      <c r="UPE155" s="487"/>
      <c r="UPF155" s="487"/>
      <c r="UPG155" s="487"/>
      <c r="UPH155" s="487"/>
      <c r="UPI155" s="487"/>
      <c r="UPJ155" s="487"/>
      <c r="UPK155" s="487"/>
      <c r="UPL155" s="487"/>
      <c r="UPM155" s="487"/>
      <c r="UPN155" s="487"/>
      <c r="UPO155" s="487"/>
      <c r="UPP155" s="487"/>
      <c r="UPQ155" s="487"/>
      <c r="UPR155" s="487"/>
      <c r="UPS155" s="487"/>
      <c r="UPT155" s="487"/>
      <c r="UPU155" s="487"/>
      <c r="UPV155" s="487"/>
      <c r="UPW155" s="487"/>
      <c r="UPX155" s="487"/>
      <c r="UPY155" s="487"/>
      <c r="UPZ155" s="487"/>
      <c r="UQA155" s="487"/>
      <c r="UQB155" s="487"/>
      <c r="UQC155" s="487"/>
      <c r="UQD155" s="487"/>
      <c r="UQE155" s="487"/>
      <c r="UQF155" s="487"/>
      <c r="UQG155" s="487"/>
      <c r="UQH155" s="487"/>
      <c r="UQI155" s="487"/>
      <c r="UQJ155" s="487"/>
      <c r="UQK155" s="487"/>
      <c r="UQL155" s="487"/>
      <c r="UQM155" s="487"/>
      <c r="UQN155" s="487"/>
      <c r="UQO155" s="487"/>
      <c r="UQP155" s="487"/>
      <c r="UQQ155" s="487"/>
      <c r="UQR155" s="487"/>
      <c r="UQS155" s="487"/>
      <c r="UQT155" s="487"/>
      <c r="UQU155" s="487"/>
      <c r="UQV155" s="487"/>
      <c r="UQW155" s="487"/>
      <c r="UQX155" s="487"/>
      <c r="UQY155" s="487"/>
      <c r="UQZ155" s="487"/>
      <c r="URA155" s="487"/>
      <c r="URB155" s="487"/>
      <c r="URC155" s="487"/>
      <c r="URD155" s="487"/>
      <c r="URE155" s="487"/>
      <c r="URF155" s="487"/>
      <c r="URG155" s="487"/>
      <c r="URH155" s="487"/>
      <c r="URI155" s="487"/>
      <c r="URJ155" s="487"/>
      <c r="URK155" s="487"/>
      <c r="URL155" s="487"/>
      <c r="URM155" s="487"/>
      <c r="URN155" s="487"/>
      <c r="URO155" s="487"/>
      <c r="URP155" s="487"/>
      <c r="URQ155" s="487"/>
      <c r="URR155" s="487"/>
      <c r="URS155" s="487"/>
      <c r="URT155" s="487"/>
      <c r="URU155" s="487"/>
      <c r="URV155" s="487"/>
      <c r="URW155" s="487"/>
      <c r="URX155" s="487"/>
      <c r="URY155" s="487"/>
      <c r="URZ155" s="487"/>
      <c r="USA155" s="487"/>
      <c r="USB155" s="487"/>
      <c r="USC155" s="487"/>
      <c r="USD155" s="487"/>
      <c r="USE155" s="487"/>
      <c r="USF155" s="487"/>
      <c r="USG155" s="487"/>
      <c r="USH155" s="487"/>
      <c r="USI155" s="487"/>
      <c r="USJ155" s="487"/>
      <c r="USK155" s="487"/>
      <c r="USL155" s="487"/>
      <c r="USM155" s="487"/>
      <c r="USN155" s="487"/>
      <c r="USO155" s="487"/>
      <c r="USP155" s="487"/>
      <c r="USQ155" s="487"/>
      <c r="USR155" s="487"/>
      <c r="USS155" s="487"/>
      <c r="UST155" s="487"/>
      <c r="USU155" s="487"/>
      <c r="USV155" s="487"/>
      <c r="USW155" s="487"/>
      <c r="USX155" s="487"/>
      <c r="USY155" s="487"/>
      <c r="USZ155" s="487"/>
      <c r="UTA155" s="487"/>
      <c r="UTB155" s="487"/>
      <c r="UTC155" s="487"/>
      <c r="UTD155" s="487"/>
      <c r="UTE155" s="487"/>
      <c r="UTF155" s="487"/>
      <c r="UTG155" s="487"/>
      <c r="UTH155" s="487"/>
      <c r="UTI155" s="487"/>
      <c r="UTJ155" s="487"/>
      <c r="UTK155" s="487"/>
      <c r="UTL155" s="487"/>
      <c r="UTM155" s="487"/>
      <c r="UTN155" s="487"/>
      <c r="UTO155" s="487"/>
      <c r="UTP155" s="487"/>
      <c r="UTQ155" s="487"/>
      <c r="UTR155" s="487"/>
      <c r="UTS155" s="487"/>
      <c r="UTT155" s="487"/>
      <c r="UTU155" s="487"/>
      <c r="UTV155" s="487"/>
      <c r="UTW155" s="487"/>
      <c r="UTX155" s="487"/>
      <c r="UTY155" s="487"/>
      <c r="UTZ155" s="487"/>
      <c r="UUA155" s="487"/>
      <c r="UUB155" s="487"/>
      <c r="UUC155" s="487"/>
      <c r="UUD155" s="487"/>
      <c r="UUE155" s="487"/>
      <c r="UUF155" s="487"/>
      <c r="UUG155" s="487"/>
      <c r="UUH155" s="487"/>
      <c r="UUI155" s="487"/>
      <c r="UUJ155" s="487"/>
      <c r="UUK155" s="487"/>
      <c r="UUL155" s="487"/>
      <c r="UUM155" s="487"/>
      <c r="UUN155" s="487"/>
      <c r="UUO155" s="487"/>
      <c r="UUP155" s="487"/>
      <c r="UUQ155" s="487"/>
      <c r="UUR155" s="487"/>
      <c r="UUS155" s="487"/>
      <c r="UUT155" s="487"/>
      <c r="UUU155" s="487"/>
      <c r="UUV155" s="487"/>
      <c r="UUW155" s="487"/>
      <c r="UUX155" s="487"/>
      <c r="UUY155" s="487"/>
      <c r="UUZ155" s="487"/>
      <c r="UVA155" s="487"/>
      <c r="UVB155" s="487"/>
      <c r="UVC155" s="487"/>
      <c r="UVD155" s="487"/>
      <c r="UVE155" s="487"/>
      <c r="UVF155" s="487"/>
      <c r="UVG155" s="487"/>
      <c r="UVH155" s="487"/>
      <c r="UVI155" s="487"/>
      <c r="UVJ155" s="487"/>
      <c r="UVK155" s="487"/>
      <c r="UVL155" s="487"/>
      <c r="UVM155" s="487"/>
      <c r="UVN155" s="487"/>
      <c r="UVO155" s="487"/>
      <c r="UVP155" s="487"/>
      <c r="UVQ155" s="487"/>
      <c r="UVR155" s="487"/>
      <c r="UVS155" s="487"/>
      <c r="UVT155" s="487"/>
      <c r="UVU155" s="487"/>
      <c r="UVV155" s="487"/>
      <c r="UVW155" s="487"/>
      <c r="UVX155" s="487"/>
      <c r="UVY155" s="487"/>
      <c r="UVZ155" s="487"/>
      <c r="UWA155" s="487"/>
      <c r="UWB155" s="487"/>
      <c r="UWC155" s="487"/>
      <c r="UWD155" s="487"/>
      <c r="UWE155" s="487"/>
      <c r="UWF155" s="487"/>
      <c r="UWG155" s="487"/>
      <c r="UWH155" s="487"/>
      <c r="UWI155" s="487"/>
      <c r="UWJ155" s="487"/>
      <c r="UWK155" s="487"/>
      <c r="UWL155" s="487"/>
      <c r="UWM155" s="487"/>
      <c r="UWN155" s="487"/>
      <c r="UWO155" s="487"/>
      <c r="UWP155" s="487"/>
      <c r="UWQ155" s="487"/>
      <c r="UWR155" s="487"/>
      <c r="UWS155" s="487"/>
      <c r="UWT155" s="487"/>
      <c r="UWU155" s="487"/>
      <c r="UWV155" s="487"/>
      <c r="UWW155" s="487"/>
      <c r="UWX155" s="487"/>
      <c r="UWY155" s="487"/>
      <c r="UWZ155" s="487"/>
      <c r="UXA155" s="487"/>
      <c r="UXB155" s="487"/>
      <c r="UXC155" s="487"/>
      <c r="UXD155" s="487"/>
      <c r="UXE155" s="487"/>
      <c r="UXF155" s="487"/>
      <c r="UXG155" s="487"/>
      <c r="UXH155" s="487"/>
      <c r="UXI155" s="487"/>
      <c r="UXJ155" s="487"/>
      <c r="UXK155" s="487"/>
      <c r="UXL155" s="487"/>
      <c r="UXM155" s="487"/>
      <c r="UXN155" s="487"/>
      <c r="UXO155" s="487"/>
      <c r="UXP155" s="487"/>
      <c r="UXQ155" s="487"/>
      <c r="UXR155" s="487"/>
      <c r="UXS155" s="487"/>
      <c r="UXT155" s="487"/>
      <c r="UXU155" s="487"/>
      <c r="UXV155" s="487"/>
      <c r="UXW155" s="487"/>
      <c r="UXX155" s="487"/>
      <c r="UXY155" s="487"/>
      <c r="UXZ155" s="487"/>
      <c r="UYA155" s="487"/>
      <c r="UYB155" s="487"/>
      <c r="UYC155" s="487"/>
      <c r="UYD155" s="487"/>
      <c r="UYE155" s="487"/>
      <c r="UYF155" s="487"/>
      <c r="UYG155" s="487"/>
      <c r="UYH155" s="487"/>
      <c r="UYI155" s="487"/>
      <c r="UYJ155" s="487"/>
      <c r="UYK155" s="487"/>
      <c r="UYL155" s="487"/>
      <c r="UYM155" s="487"/>
      <c r="UYN155" s="487"/>
      <c r="UYO155" s="487"/>
      <c r="UYP155" s="487"/>
      <c r="UYQ155" s="487"/>
      <c r="UYR155" s="487"/>
      <c r="UYS155" s="487"/>
      <c r="UYT155" s="487"/>
      <c r="UYU155" s="487"/>
      <c r="UYV155" s="487"/>
      <c r="UYW155" s="487"/>
      <c r="UYX155" s="487"/>
      <c r="UYY155" s="487"/>
      <c r="UYZ155" s="487"/>
      <c r="UZA155" s="487"/>
      <c r="UZB155" s="487"/>
      <c r="UZC155" s="487"/>
      <c r="UZD155" s="487"/>
      <c r="UZE155" s="487"/>
      <c r="UZF155" s="487"/>
      <c r="UZG155" s="487"/>
      <c r="UZH155" s="487"/>
      <c r="UZI155" s="487"/>
      <c r="UZJ155" s="487"/>
      <c r="UZK155" s="487"/>
      <c r="UZL155" s="487"/>
      <c r="UZM155" s="487"/>
      <c r="UZN155" s="487"/>
      <c r="UZO155" s="487"/>
      <c r="UZP155" s="487"/>
      <c r="UZQ155" s="487"/>
      <c r="UZR155" s="487"/>
      <c r="UZS155" s="487"/>
      <c r="UZT155" s="487"/>
      <c r="UZU155" s="487"/>
      <c r="UZV155" s="487"/>
      <c r="UZW155" s="487"/>
      <c r="UZX155" s="487"/>
      <c r="UZY155" s="487"/>
      <c r="UZZ155" s="487"/>
      <c r="VAA155" s="487"/>
      <c r="VAB155" s="487"/>
      <c r="VAC155" s="487"/>
      <c r="VAD155" s="487"/>
      <c r="VAE155" s="487"/>
      <c r="VAF155" s="487"/>
      <c r="VAG155" s="487"/>
      <c r="VAH155" s="487"/>
      <c r="VAI155" s="487"/>
      <c r="VAJ155" s="487"/>
      <c r="VAK155" s="487"/>
      <c r="VAL155" s="487"/>
      <c r="VAM155" s="487"/>
      <c r="VAN155" s="487"/>
      <c r="VAO155" s="487"/>
      <c r="VAP155" s="487"/>
      <c r="VAQ155" s="487"/>
      <c r="VAR155" s="487"/>
      <c r="VAS155" s="487"/>
      <c r="VAT155" s="487"/>
      <c r="VAU155" s="487"/>
      <c r="VAV155" s="487"/>
      <c r="VAW155" s="487"/>
      <c r="VAX155" s="487"/>
      <c r="VAY155" s="487"/>
      <c r="VAZ155" s="487"/>
      <c r="VBA155" s="487"/>
      <c r="VBB155" s="487"/>
      <c r="VBC155" s="487"/>
      <c r="VBD155" s="487"/>
      <c r="VBE155" s="487"/>
      <c r="VBF155" s="487"/>
      <c r="VBG155" s="487"/>
      <c r="VBH155" s="487"/>
      <c r="VBI155" s="487"/>
      <c r="VBJ155" s="487"/>
      <c r="VBK155" s="487"/>
      <c r="VBL155" s="487"/>
      <c r="VBM155" s="487"/>
      <c r="VBN155" s="487"/>
      <c r="VBO155" s="487"/>
      <c r="VBP155" s="487"/>
      <c r="VBQ155" s="487"/>
      <c r="VBR155" s="487"/>
      <c r="VBS155" s="487"/>
      <c r="VBT155" s="487"/>
      <c r="VBU155" s="487"/>
      <c r="VBV155" s="487"/>
      <c r="VBW155" s="487"/>
      <c r="VBX155" s="487"/>
      <c r="VBY155" s="487"/>
      <c r="VBZ155" s="487"/>
      <c r="VCA155" s="487"/>
      <c r="VCB155" s="487"/>
      <c r="VCC155" s="487"/>
      <c r="VCD155" s="487"/>
      <c r="VCE155" s="487"/>
      <c r="VCF155" s="487"/>
      <c r="VCG155" s="487"/>
      <c r="VCH155" s="487"/>
      <c r="VCI155" s="487"/>
      <c r="VCJ155" s="487"/>
      <c r="VCK155" s="487"/>
      <c r="VCL155" s="487"/>
      <c r="VCM155" s="487"/>
      <c r="VCN155" s="487"/>
      <c r="VCO155" s="487"/>
      <c r="VCP155" s="487"/>
      <c r="VCQ155" s="487"/>
      <c r="VCR155" s="487"/>
      <c r="VCS155" s="487"/>
      <c r="VCT155" s="487"/>
      <c r="VCU155" s="487"/>
      <c r="VCV155" s="487"/>
      <c r="VCW155" s="487"/>
      <c r="VCX155" s="487"/>
      <c r="VCY155" s="487"/>
      <c r="VCZ155" s="487"/>
      <c r="VDA155" s="487"/>
      <c r="VDB155" s="487"/>
      <c r="VDC155" s="487"/>
      <c r="VDD155" s="487"/>
      <c r="VDE155" s="487"/>
      <c r="VDF155" s="487"/>
      <c r="VDG155" s="487"/>
      <c r="VDH155" s="487"/>
      <c r="VDI155" s="487"/>
      <c r="VDJ155" s="487"/>
      <c r="VDK155" s="487"/>
      <c r="VDL155" s="487"/>
      <c r="VDM155" s="487"/>
      <c r="VDN155" s="487"/>
      <c r="VDO155" s="487"/>
      <c r="VDP155" s="487"/>
      <c r="VDQ155" s="487"/>
      <c r="VDR155" s="487"/>
      <c r="VDS155" s="487"/>
      <c r="VDT155" s="487"/>
      <c r="VDU155" s="487"/>
      <c r="VDV155" s="487"/>
      <c r="VDW155" s="487"/>
      <c r="VDX155" s="487"/>
      <c r="VDY155" s="487"/>
      <c r="VDZ155" s="487"/>
      <c r="VEA155" s="487"/>
      <c r="VEB155" s="487"/>
      <c r="VEC155" s="487"/>
      <c r="VED155" s="487"/>
      <c r="VEE155" s="487"/>
      <c r="VEF155" s="487"/>
      <c r="VEG155" s="487"/>
      <c r="VEH155" s="487"/>
      <c r="VEI155" s="487"/>
      <c r="VEJ155" s="487"/>
      <c r="VEK155" s="487"/>
      <c r="VEL155" s="487"/>
      <c r="VEM155" s="487"/>
      <c r="VEN155" s="487"/>
      <c r="VEO155" s="487"/>
      <c r="VEP155" s="487"/>
      <c r="VEQ155" s="487"/>
      <c r="VER155" s="487"/>
      <c r="VES155" s="487"/>
      <c r="VET155" s="487"/>
      <c r="VEU155" s="487"/>
      <c r="VEV155" s="487"/>
      <c r="VEW155" s="487"/>
      <c r="VEX155" s="487"/>
      <c r="VEY155" s="487"/>
      <c r="VEZ155" s="487"/>
      <c r="VFA155" s="487"/>
      <c r="VFB155" s="487"/>
      <c r="VFC155" s="487"/>
      <c r="VFD155" s="487"/>
      <c r="VFE155" s="487"/>
      <c r="VFF155" s="487"/>
      <c r="VFG155" s="487"/>
      <c r="VFH155" s="487"/>
      <c r="VFI155" s="487"/>
      <c r="VFJ155" s="487"/>
      <c r="VFK155" s="487"/>
      <c r="VFL155" s="487"/>
      <c r="VFM155" s="487"/>
      <c r="VFN155" s="487"/>
      <c r="VFO155" s="487"/>
      <c r="VFP155" s="487"/>
      <c r="VFQ155" s="487"/>
      <c r="VFR155" s="487"/>
      <c r="VFS155" s="487"/>
      <c r="VFT155" s="487"/>
      <c r="VFU155" s="487"/>
      <c r="VFV155" s="487"/>
      <c r="VFW155" s="487"/>
      <c r="VFX155" s="487"/>
      <c r="VFY155" s="487"/>
      <c r="VFZ155" s="487"/>
      <c r="VGA155" s="487"/>
      <c r="VGB155" s="487"/>
      <c r="VGC155" s="487"/>
      <c r="VGD155" s="487"/>
      <c r="VGE155" s="487"/>
      <c r="VGF155" s="487"/>
      <c r="VGG155" s="487"/>
      <c r="VGH155" s="487"/>
      <c r="VGI155" s="487"/>
      <c r="VGJ155" s="487"/>
      <c r="VGK155" s="487"/>
      <c r="VGL155" s="487"/>
      <c r="VGM155" s="487"/>
      <c r="VGN155" s="487"/>
      <c r="VGO155" s="487"/>
      <c r="VGP155" s="487"/>
      <c r="VGQ155" s="487"/>
      <c r="VGR155" s="487"/>
      <c r="VGS155" s="487"/>
      <c r="VGT155" s="487"/>
      <c r="VGU155" s="487"/>
      <c r="VGV155" s="487"/>
      <c r="VGW155" s="487"/>
      <c r="VGX155" s="487"/>
      <c r="VGY155" s="487"/>
      <c r="VGZ155" s="487"/>
      <c r="VHA155" s="487"/>
      <c r="VHB155" s="487"/>
      <c r="VHC155" s="487"/>
      <c r="VHD155" s="487"/>
      <c r="VHE155" s="487"/>
      <c r="VHF155" s="487"/>
      <c r="VHG155" s="487"/>
      <c r="VHH155" s="487"/>
      <c r="VHI155" s="487"/>
      <c r="VHJ155" s="487"/>
      <c r="VHK155" s="487"/>
      <c r="VHL155" s="487"/>
      <c r="VHM155" s="487"/>
      <c r="VHN155" s="487"/>
      <c r="VHO155" s="487"/>
      <c r="VHP155" s="487"/>
      <c r="VHQ155" s="487"/>
      <c r="VHR155" s="487"/>
      <c r="VHS155" s="487"/>
      <c r="VHT155" s="487"/>
      <c r="VHU155" s="487"/>
      <c r="VHV155" s="487"/>
      <c r="VHW155" s="487"/>
      <c r="VHX155" s="487"/>
      <c r="VHY155" s="487"/>
      <c r="VHZ155" s="487"/>
      <c r="VIA155" s="487"/>
      <c r="VIB155" s="487"/>
      <c r="VIC155" s="487"/>
      <c r="VID155" s="487"/>
      <c r="VIE155" s="487"/>
      <c r="VIF155" s="487"/>
      <c r="VIG155" s="487"/>
      <c r="VIH155" s="487"/>
      <c r="VII155" s="487"/>
      <c r="VIJ155" s="487"/>
      <c r="VIK155" s="487"/>
      <c r="VIL155" s="487"/>
      <c r="VIM155" s="487"/>
      <c r="VIN155" s="487"/>
      <c r="VIO155" s="487"/>
      <c r="VIP155" s="487"/>
      <c r="VIQ155" s="487"/>
      <c r="VIR155" s="487"/>
      <c r="VIS155" s="487"/>
      <c r="VIT155" s="487"/>
      <c r="VIU155" s="487"/>
      <c r="VIV155" s="487"/>
      <c r="VIW155" s="487"/>
      <c r="VIX155" s="487"/>
      <c r="VIY155" s="487"/>
      <c r="VIZ155" s="487"/>
      <c r="VJA155" s="487"/>
      <c r="VJB155" s="487"/>
      <c r="VJC155" s="487"/>
      <c r="VJD155" s="487"/>
      <c r="VJE155" s="487"/>
      <c r="VJF155" s="487"/>
      <c r="VJG155" s="487"/>
      <c r="VJH155" s="487"/>
      <c r="VJI155" s="487"/>
      <c r="VJJ155" s="487"/>
      <c r="VJK155" s="487"/>
      <c r="VJL155" s="487"/>
      <c r="VJM155" s="487"/>
      <c r="VJN155" s="487"/>
      <c r="VJO155" s="487"/>
      <c r="VJP155" s="487"/>
      <c r="VJQ155" s="487"/>
      <c r="VJR155" s="487"/>
      <c r="VJS155" s="487"/>
      <c r="VJT155" s="487"/>
      <c r="VJU155" s="487"/>
      <c r="VJV155" s="487"/>
      <c r="VJW155" s="487"/>
      <c r="VJX155" s="487"/>
      <c r="VJY155" s="487"/>
      <c r="VJZ155" s="487"/>
      <c r="VKA155" s="487"/>
      <c r="VKB155" s="487"/>
      <c r="VKC155" s="487"/>
      <c r="VKD155" s="487"/>
      <c r="VKE155" s="487"/>
      <c r="VKF155" s="487"/>
      <c r="VKG155" s="487"/>
      <c r="VKH155" s="487"/>
      <c r="VKI155" s="487"/>
      <c r="VKJ155" s="487"/>
      <c r="VKK155" s="487"/>
      <c r="VKL155" s="487"/>
      <c r="VKM155" s="487"/>
      <c r="VKN155" s="487"/>
      <c r="VKO155" s="487"/>
      <c r="VKP155" s="487"/>
      <c r="VKQ155" s="487"/>
      <c r="VKR155" s="487"/>
      <c r="VKS155" s="487"/>
      <c r="VKT155" s="487"/>
      <c r="VKU155" s="487"/>
      <c r="VKV155" s="487"/>
      <c r="VKW155" s="487"/>
      <c r="VKX155" s="487"/>
      <c r="VKY155" s="487"/>
      <c r="VKZ155" s="487"/>
      <c r="VLA155" s="487"/>
      <c r="VLB155" s="487"/>
      <c r="VLC155" s="487"/>
      <c r="VLD155" s="487"/>
      <c r="VLE155" s="487"/>
      <c r="VLF155" s="487"/>
      <c r="VLG155" s="487"/>
      <c r="VLH155" s="487"/>
      <c r="VLI155" s="487"/>
      <c r="VLJ155" s="487"/>
      <c r="VLK155" s="487"/>
      <c r="VLL155" s="487"/>
      <c r="VLM155" s="487"/>
      <c r="VLN155" s="487"/>
      <c r="VLO155" s="487"/>
      <c r="VLP155" s="487"/>
      <c r="VLQ155" s="487"/>
      <c r="VLR155" s="487"/>
      <c r="VLS155" s="487"/>
      <c r="VLT155" s="487"/>
      <c r="VLU155" s="487"/>
      <c r="VLV155" s="487"/>
      <c r="VLW155" s="487"/>
      <c r="VLX155" s="487"/>
      <c r="VLY155" s="487"/>
      <c r="VLZ155" s="487"/>
      <c r="VMA155" s="487"/>
      <c r="VMB155" s="487"/>
      <c r="VMC155" s="487"/>
      <c r="VMD155" s="487"/>
      <c r="VME155" s="487"/>
      <c r="VMF155" s="487"/>
      <c r="VMG155" s="487"/>
      <c r="VMH155" s="487"/>
      <c r="VMI155" s="487"/>
      <c r="VMJ155" s="487"/>
      <c r="VMK155" s="487"/>
      <c r="VML155" s="487"/>
      <c r="VMM155" s="487"/>
      <c r="VMN155" s="487"/>
      <c r="VMO155" s="487"/>
      <c r="VMP155" s="487"/>
      <c r="VMQ155" s="487"/>
      <c r="VMR155" s="487"/>
      <c r="VMS155" s="487"/>
      <c r="VMT155" s="487"/>
      <c r="VMU155" s="487"/>
      <c r="VMV155" s="487"/>
      <c r="VMW155" s="487"/>
      <c r="VMX155" s="487"/>
      <c r="VMY155" s="487"/>
      <c r="VMZ155" s="487"/>
      <c r="VNA155" s="487"/>
      <c r="VNB155" s="487"/>
      <c r="VNC155" s="487"/>
      <c r="VND155" s="487"/>
      <c r="VNE155" s="487"/>
      <c r="VNF155" s="487"/>
      <c r="VNG155" s="487"/>
      <c r="VNH155" s="487"/>
      <c r="VNI155" s="487"/>
      <c r="VNJ155" s="487"/>
      <c r="VNK155" s="487"/>
      <c r="VNL155" s="487"/>
      <c r="VNM155" s="487"/>
      <c r="VNN155" s="487"/>
      <c r="VNO155" s="487"/>
      <c r="VNP155" s="487"/>
      <c r="VNQ155" s="487"/>
      <c r="VNR155" s="487"/>
      <c r="VNS155" s="487"/>
      <c r="VNT155" s="487"/>
      <c r="VNU155" s="487"/>
      <c r="VNV155" s="487"/>
      <c r="VNW155" s="487"/>
      <c r="VNX155" s="487"/>
      <c r="VNY155" s="487"/>
      <c r="VNZ155" s="487"/>
      <c r="VOA155" s="487"/>
      <c r="VOB155" s="487"/>
      <c r="VOC155" s="487"/>
      <c r="VOD155" s="487"/>
      <c r="VOE155" s="487"/>
      <c r="VOF155" s="487"/>
      <c r="VOG155" s="487"/>
      <c r="VOH155" s="487"/>
      <c r="VOI155" s="487"/>
      <c r="VOJ155" s="487"/>
      <c r="VOK155" s="487"/>
      <c r="VOL155" s="487"/>
      <c r="VOM155" s="487"/>
      <c r="VON155" s="487"/>
      <c r="VOO155" s="487"/>
      <c r="VOP155" s="487"/>
      <c r="VOQ155" s="487"/>
      <c r="VOR155" s="487"/>
      <c r="VOS155" s="487"/>
      <c r="VOT155" s="487"/>
      <c r="VOU155" s="487"/>
      <c r="VOV155" s="487"/>
      <c r="VOW155" s="487"/>
      <c r="VOX155" s="487"/>
      <c r="VOY155" s="487"/>
      <c r="VOZ155" s="487"/>
      <c r="VPA155" s="487"/>
      <c r="VPB155" s="487"/>
      <c r="VPC155" s="487"/>
      <c r="VPD155" s="487"/>
      <c r="VPE155" s="487"/>
      <c r="VPF155" s="487"/>
      <c r="VPG155" s="487"/>
      <c r="VPH155" s="487"/>
      <c r="VPI155" s="487"/>
      <c r="VPJ155" s="487"/>
      <c r="VPK155" s="487"/>
      <c r="VPL155" s="487"/>
      <c r="VPM155" s="487"/>
      <c r="VPN155" s="487"/>
      <c r="VPO155" s="487"/>
      <c r="VPP155" s="487"/>
      <c r="VPQ155" s="487"/>
      <c r="VPR155" s="487"/>
      <c r="VPS155" s="487"/>
      <c r="VPT155" s="487"/>
      <c r="VPU155" s="487"/>
      <c r="VPV155" s="487"/>
      <c r="VPW155" s="487"/>
      <c r="VPX155" s="487"/>
      <c r="VPY155" s="487"/>
      <c r="VPZ155" s="487"/>
      <c r="VQA155" s="487"/>
      <c r="VQB155" s="487"/>
      <c r="VQC155" s="487"/>
      <c r="VQD155" s="487"/>
      <c r="VQE155" s="487"/>
      <c r="VQF155" s="487"/>
      <c r="VQG155" s="487"/>
      <c r="VQH155" s="487"/>
      <c r="VQI155" s="487"/>
      <c r="VQJ155" s="487"/>
      <c r="VQK155" s="487"/>
      <c r="VQL155" s="487"/>
      <c r="VQM155" s="487"/>
      <c r="VQN155" s="487"/>
      <c r="VQO155" s="487"/>
      <c r="VQP155" s="487"/>
      <c r="VQQ155" s="487"/>
      <c r="VQR155" s="487"/>
      <c r="VQS155" s="487"/>
      <c r="VQT155" s="487"/>
      <c r="VQU155" s="487"/>
      <c r="VQV155" s="487"/>
      <c r="VQW155" s="487"/>
      <c r="VQX155" s="487"/>
      <c r="VQY155" s="487"/>
      <c r="VQZ155" s="487"/>
      <c r="VRA155" s="487"/>
      <c r="VRB155" s="487"/>
      <c r="VRC155" s="487"/>
      <c r="VRD155" s="487"/>
      <c r="VRE155" s="487"/>
      <c r="VRF155" s="487"/>
      <c r="VRG155" s="487"/>
      <c r="VRH155" s="487"/>
      <c r="VRI155" s="487"/>
      <c r="VRJ155" s="487"/>
      <c r="VRK155" s="487"/>
      <c r="VRL155" s="487"/>
      <c r="VRM155" s="487"/>
      <c r="VRN155" s="487"/>
      <c r="VRO155" s="487"/>
      <c r="VRP155" s="487"/>
      <c r="VRQ155" s="487"/>
      <c r="VRR155" s="487"/>
      <c r="VRS155" s="487"/>
      <c r="VRT155" s="487"/>
      <c r="VRU155" s="487"/>
      <c r="VRV155" s="487"/>
      <c r="VRW155" s="487"/>
      <c r="VRX155" s="487"/>
      <c r="VRY155" s="487"/>
      <c r="VRZ155" s="487"/>
      <c r="VSA155" s="487"/>
      <c r="VSB155" s="487"/>
      <c r="VSC155" s="487"/>
      <c r="VSD155" s="487"/>
      <c r="VSE155" s="487"/>
      <c r="VSF155" s="487"/>
      <c r="VSG155" s="487"/>
      <c r="VSH155" s="487"/>
      <c r="VSI155" s="487"/>
      <c r="VSJ155" s="487"/>
      <c r="VSK155" s="487"/>
      <c r="VSL155" s="487"/>
      <c r="VSM155" s="487"/>
      <c r="VSN155" s="487"/>
      <c r="VSO155" s="487"/>
      <c r="VSP155" s="487"/>
      <c r="VSQ155" s="487"/>
      <c r="VSR155" s="487"/>
      <c r="VSS155" s="487"/>
      <c r="VST155" s="487"/>
      <c r="VSU155" s="487"/>
      <c r="VSV155" s="487"/>
      <c r="VSW155" s="487"/>
      <c r="VSX155" s="487"/>
      <c r="VSY155" s="487"/>
      <c r="VSZ155" s="487"/>
      <c r="VTA155" s="487"/>
      <c r="VTB155" s="487"/>
      <c r="VTC155" s="487"/>
      <c r="VTD155" s="487"/>
      <c r="VTE155" s="487"/>
      <c r="VTF155" s="487"/>
      <c r="VTG155" s="487"/>
      <c r="VTH155" s="487"/>
      <c r="VTI155" s="487"/>
      <c r="VTJ155" s="487"/>
      <c r="VTK155" s="487"/>
      <c r="VTL155" s="487"/>
      <c r="VTM155" s="487"/>
      <c r="VTN155" s="487"/>
      <c r="VTO155" s="487"/>
      <c r="VTP155" s="487"/>
      <c r="VTQ155" s="487"/>
      <c r="VTR155" s="487"/>
      <c r="VTS155" s="487"/>
      <c r="VTT155" s="487"/>
      <c r="VTU155" s="487"/>
      <c r="VTV155" s="487"/>
      <c r="VTW155" s="487"/>
      <c r="VTX155" s="487"/>
      <c r="VTY155" s="487"/>
      <c r="VTZ155" s="487"/>
      <c r="VUA155" s="487"/>
      <c r="VUB155" s="487"/>
      <c r="VUC155" s="487"/>
      <c r="VUD155" s="487"/>
      <c r="VUE155" s="487"/>
      <c r="VUF155" s="487"/>
      <c r="VUG155" s="487"/>
      <c r="VUH155" s="487"/>
      <c r="VUI155" s="487"/>
      <c r="VUJ155" s="487"/>
      <c r="VUK155" s="487"/>
      <c r="VUL155" s="487"/>
      <c r="VUM155" s="487"/>
      <c r="VUN155" s="487"/>
      <c r="VUO155" s="487"/>
      <c r="VUP155" s="487"/>
      <c r="VUQ155" s="487"/>
      <c r="VUR155" s="487"/>
      <c r="VUS155" s="487"/>
      <c r="VUT155" s="487"/>
      <c r="VUU155" s="487"/>
      <c r="VUV155" s="487"/>
      <c r="VUW155" s="487"/>
      <c r="VUX155" s="487"/>
      <c r="VUY155" s="487"/>
      <c r="VUZ155" s="487"/>
      <c r="VVA155" s="487"/>
      <c r="VVB155" s="487"/>
      <c r="VVC155" s="487"/>
      <c r="VVD155" s="487"/>
      <c r="VVE155" s="487"/>
      <c r="VVF155" s="487"/>
      <c r="VVG155" s="487"/>
      <c r="VVH155" s="487"/>
      <c r="VVI155" s="487"/>
      <c r="VVJ155" s="487"/>
      <c r="VVK155" s="487"/>
      <c r="VVL155" s="487"/>
      <c r="VVM155" s="487"/>
      <c r="VVN155" s="487"/>
      <c r="VVO155" s="487"/>
      <c r="VVP155" s="487"/>
      <c r="VVQ155" s="487"/>
      <c r="VVR155" s="487"/>
      <c r="VVS155" s="487"/>
      <c r="VVT155" s="487"/>
      <c r="VVU155" s="487"/>
      <c r="VVV155" s="487"/>
      <c r="VVW155" s="487"/>
      <c r="VVX155" s="487"/>
      <c r="VVY155" s="487"/>
      <c r="VVZ155" s="487"/>
      <c r="VWA155" s="487"/>
      <c r="VWB155" s="487"/>
      <c r="VWC155" s="487"/>
      <c r="VWD155" s="487"/>
      <c r="VWE155" s="487"/>
      <c r="VWF155" s="487"/>
      <c r="VWG155" s="487"/>
      <c r="VWH155" s="487"/>
      <c r="VWI155" s="487"/>
      <c r="VWJ155" s="487"/>
      <c r="VWK155" s="487"/>
      <c r="VWL155" s="487"/>
      <c r="VWM155" s="487"/>
      <c r="VWN155" s="487"/>
      <c r="VWO155" s="487"/>
      <c r="VWP155" s="487"/>
      <c r="VWQ155" s="487"/>
      <c r="VWR155" s="487"/>
      <c r="VWS155" s="487"/>
      <c r="VWT155" s="487"/>
      <c r="VWU155" s="487"/>
      <c r="VWV155" s="487"/>
      <c r="VWW155" s="487"/>
      <c r="VWX155" s="487"/>
      <c r="VWY155" s="487"/>
      <c r="VWZ155" s="487"/>
      <c r="VXA155" s="487"/>
      <c r="VXB155" s="487"/>
      <c r="VXC155" s="487"/>
      <c r="VXD155" s="487"/>
      <c r="VXE155" s="487"/>
      <c r="VXF155" s="487"/>
      <c r="VXG155" s="487"/>
      <c r="VXH155" s="487"/>
      <c r="VXI155" s="487"/>
      <c r="VXJ155" s="487"/>
      <c r="VXK155" s="487"/>
      <c r="VXL155" s="487"/>
      <c r="VXM155" s="487"/>
      <c r="VXN155" s="487"/>
      <c r="VXO155" s="487"/>
      <c r="VXP155" s="487"/>
      <c r="VXQ155" s="487"/>
      <c r="VXR155" s="487"/>
      <c r="VXS155" s="487"/>
      <c r="VXT155" s="487"/>
      <c r="VXU155" s="487"/>
      <c r="VXV155" s="487"/>
      <c r="VXW155" s="487"/>
      <c r="VXX155" s="487"/>
      <c r="VXY155" s="487"/>
      <c r="VXZ155" s="487"/>
      <c r="VYA155" s="487"/>
      <c r="VYB155" s="487"/>
      <c r="VYC155" s="487"/>
      <c r="VYD155" s="487"/>
      <c r="VYE155" s="487"/>
      <c r="VYF155" s="487"/>
      <c r="VYG155" s="487"/>
      <c r="VYH155" s="487"/>
      <c r="VYI155" s="487"/>
      <c r="VYJ155" s="487"/>
      <c r="VYK155" s="487"/>
      <c r="VYL155" s="487"/>
      <c r="VYM155" s="487"/>
      <c r="VYN155" s="487"/>
      <c r="VYO155" s="487"/>
      <c r="VYP155" s="487"/>
      <c r="VYQ155" s="487"/>
      <c r="VYR155" s="487"/>
      <c r="VYS155" s="487"/>
      <c r="VYT155" s="487"/>
      <c r="VYU155" s="487"/>
      <c r="VYV155" s="487"/>
      <c r="VYW155" s="487"/>
      <c r="VYX155" s="487"/>
      <c r="VYY155" s="487"/>
      <c r="VYZ155" s="487"/>
      <c r="VZA155" s="487"/>
      <c r="VZB155" s="487"/>
      <c r="VZC155" s="487"/>
      <c r="VZD155" s="487"/>
      <c r="VZE155" s="487"/>
      <c r="VZF155" s="487"/>
      <c r="VZG155" s="487"/>
      <c r="VZH155" s="487"/>
      <c r="VZI155" s="487"/>
      <c r="VZJ155" s="487"/>
      <c r="VZK155" s="487"/>
      <c r="VZL155" s="487"/>
      <c r="VZM155" s="487"/>
      <c r="VZN155" s="487"/>
      <c r="VZO155" s="487"/>
      <c r="VZP155" s="487"/>
      <c r="VZQ155" s="487"/>
      <c r="VZR155" s="487"/>
      <c r="VZS155" s="487"/>
      <c r="VZT155" s="487"/>
      <c r="VZU155" s="487"/>
      <c r="VZV155" s="487"/>
      <c r="VZW155" s="487"/>
      <c r="VZX155" s="487"/>
      <c r="VZY155" s="487"/>
      <c r="VZZ155" s="487"/>
      <c r="WAA155" s="487"/>
      <c r="WAB155" s="487"/>
      <c r="WAC155" s="487"/>
      <c r="WAD155" s="487"/>
      <c r="WAE155" s="487"/>
      <c r="WAF155" s="487"/>
      <c r="WAG155" s="487"/>
      <c r="WAH155" s="487"/>
      <c r="WAI155" s="487"/>
      <c r="WAJ155" s="487"/>
      <c r="WAK155" s="487"/>
      <c r="WAL155" s="487"/>
      <c r="WAM155" s="487"/>
      <c r="WAN155" s="487"/>
      <c r="WAO155" s="487"/>
      <c r="WAP155" s="487"/>
      <c r="WAQ155" s="487"/>
      <c r="WAR155" s="487"/>
      <c r="WAS155" s="487"/>
      <c r="WAT155" s="487"/>
      <c r="WAU155" s="487"/>
      <c r="WAV155" s="487"/>
      <c r="WAW155" s="487"/>
      <c r="WAX155" s="487"/>
      <c r="WAY155" s="487"/>
      <c r="WAZ155" s="487"/>
      <c r="WBA155" s="487"/>
      <c r="WBB155" s="487"/>
      <c r="WBC155" s="487"/>
      <c r="WBD155" s="487"/>
      <c r="WBE155" s="487"/>
      <c r="WBF155" s="487"/>
      <c r="WBG155" s="487"/>
      <c r="WBH155" s="487"/>
      <c r="WBI155" s="487"/>
      <c r="WBJ155" s="487"/>
      <c r="WBK155" s="487"/>
      <c r="WBL155" s="487"/>
      <c r="WBM155" s="487"/>
      <c r="WBN155" s="487"/>
      <c r="WBO155" s="487"/>
      <c r="WBP155" s="487"/>
      <c r="WBQ155" s="487"/>
      <c r="WBR155" s="487"/>
      <c r="WBS155" s="487"/>
      <c r="WBT155" s="487"/>
      <c r="WBU155" s="487"/>
      <c r="WBV155" s="487"/>
      <c r="WBW155" s="487"/>
      <c r="WBX155" s="487"/>
      <c r="WBY155" s="487"/>
      <c r="WBZ155" s="487"/>
      <c r="WCA155" s="487"/>
      <c r="WCB155" s="487"/>
      <c r="WCC155" s="487"/>
      <c r="WCD155" s="487"/>
      <c r="WCE155" s="487"/>
      <c r="WCF155" s="487"/>
      <c r="WCG155" s="487"/>
      <c r="WCH155" s="487"/>
      <c r="WCI155" s="487"/>
      <c r="WCJ155" s="487"/>
      <c r="WCK155" s="487"/>
      <c r="WCL155" s="487"/>
      <c r="WCM155" s="487"/>
      <c r="WCN155" s="487"/>
      <c r="WCO155" s="487"/>
      <c r="WCP155" s="487"/>
      <c r="WCQ155" s="487"/>
      <c r="WCR155" s="487"/>
      <c r="WCS155" s="487"/>
      <c r="WCT155" s="487"/>
      <c r="WCU155" s="487"/>
      <c r="WCV155" s="487"/>
      <c r="WCW155" s="487"/>
      <c r="WCX155" s="487"/>
      <c r="WCY155" s="487"/>
      <c r="WCZ155" s="487"/>
      <c r="WDA155" s="487"/>
      <c r="WDB155" s="487"/>
      <c r="WDC155" s="487"/>
      <c r="WDD155" s="487"/>
      <c r="WDE155" s="487"/>
      <c r="WDF155" s="487"/>
      <c r="WDG155" s="487"/>
      <c r="WDH155" s="487"/>
      <c r="WDI155" s="487"/>
      <c r="WDJ155" s="487"/>
      <c r="WDK155" s="487"/>
      <c r="WDL155" s="487"/>
      <c r="WDM155" s="487"/>
      <c r="WDN155" s="487"/>
      <c r="WDO155" s="487"/>
      <c r="WDP155" s="487"/>
      <c r="WDQ155" s="487"/>
      <c r="WDR155" s="487"/>
      <c r="WDS155" s="487"/>
      <c r="WDT155" s="487"/>
      <c r="WDU155" s="487"/>
      <c r="WDV155" s="487"/>
      <c r="WDW155" s="487"/>
      <c r="WDX155" s="487"/>
      <c r="WDY155" s="487"/>
      <c r="WDZ155" s="487"/>
      <c r="WEA155" s="487"/>
      <c r="WEB155" s="487"/>
      <c r="WEC155" s="487"/>
      <c r="WED155" s="487"/>
      <c r="WEE155" s="487"/>
      <c r="WEF155" s="487"/>
      <c r="WEG155" s="487"/>
      <c r="WEH155" s="487"/>
      <c r="WEI155" s="487"/>
      <c r="WEJ155" s="487"/>
      <c r="WEK155" s="487"/>
      <c r="WEL155" s="487"/>
      <c r="WEM155" s="487"/>
      <c r="WEN155" s="487"/>
      <c r="WEO155" s="487"/>
      <c r="WEP155" s="487"/>
      <c r="WEQ155" s="487"/>
      <c r="WER155" s="487"/>
      <c r="WES155" s="487"/>
      <c r="WET155" s="487"/>
      <c r="WEU155" s="487"/>
      <c r="WEV155" s="487"/>
      <c r="WEW155" s="487"/>
      <c r="WEX155" s="487"/>
      <c r="WEY155" s="487"/>
      <c r="WEZ155" s="487"/>
      <c r="WFA155" s="487"/>
      <c r="WFB155" s="487"/>
      <c r="WFC155" s="487"/>
      <c r="WFD155" s="487"/>
      <c r="WFE155" s="487"/>
      <c r="WFF155" s="487"/>
      <c r="WFG155" s="487"/>
      <c r="WFH155" s="487"/>
      <c r="WFI155" s="487"/>
      <c r="WFJ155" s="487"/>
      <c r="WFK155" s="487"/>
      <c r="WFL155" s="487"/>
      <c r="WFM155" s="487"/>
      <c r="WFN155" s="487"/>
      <c r="WFO155" s="487"/>
      <c r="WFP155" s="487"/>
      <c r="WFQ155" s="487"/>
      <c r="WFR155" s="487"/>
      <c r="WFS155" s="487"/>
      <c r="WFT155" s="487"/>
      <c r="WFU155" s="487"/>
      <c r="WFV155" s="487"/>
      <c r="WFW155" s="487"/>
      <c r="WFX155" s="487"/>
      <c r="WFY155" s="487"/>
      <c r="WFZ155" s="487"/>
      <c r="WGA155" s="487"/>
      <c r="WGB155" s="487"/>
      <c r="WGC155" s="487"/>
      <c r="WGD155" s="487"/>
      <c r="WGE155" s="487"/>
      <c r="WGF155" s="487"/>
      <c r="WGG155" s="487"/>
      <c r="WGH155" s="487"/>
      <c r="WGI155" s="487"/>
      <c r="WGJ155" s="487"/>
      <c r="WGK155" s="487"/>
      <c r="WGL155" s="487"/>
      <c r="WGM155" s="487"/>
      <c r="WGN155" s="487"/>
      <c r="WGO155" s="487"/>
      <c r="WGP155" s="487"/>
      <c r="WGQ155" s="487"/>
      <c r="WGR155" s="487"/>
      <c r="WGS155" s="487"/>
      <c r="WGT155" s="487"/>
      <c r="WGU155" s="487"/>
      <c r="WGV155" s="487"/>
      <c r="WGW155" s="487"/>
      <c r="WGX155" s="487"/>
      <c r="WGY155" s="487"/>
      <c r="WGZ155" s="487"/>
      <c r="WHA155" s="487"/>
      <c r="WHB155" s="487"/>
      <c r="WHC155" s="487"/>
      <c r="WHD155" s="487"/>
      <c r="WHE155" s="487"/>
      <c r="WHF155" s="487"/>
      <c r="WHG155" s="487"/>
      <c r="WHH155" s="487"/>
      <c r="WHI155" s="487"/>
      <c r="WHJ155" s="487"/>
      <c r="WHK155" s="487"/>
      <c r="WHL155" s="487"/>
      <c r="WHM155" s="487"/>
      <c r="WHN155" s="487"/>
      <c r="WHO155" s="487"/>
      <c r="WHP155" s="487"/>
      <c r="WHQ155" s="487"/>
      <c r="WHR155" s="487"/>
      <c r="WHS155" s="487"/>
      <c r="WHT155" s="487"/>
      <c r="WHU155" s="487"/>
      <c r="WHV155" s="487"/>
      <c r="WHW155" s="487"/>
      <c r="WHX155" s="487"/>
      <c r="WHY155" s="487"/>
      <c r="WHZ155" s="487"/>
      <c r="WIA155" s="487"/>
      <c r="WIB155" s="487"/>
      <c r="WIC155" s="487"/>
      <c r="WID155" s="487"/>
      <c r="WIE155" s="487"/>
      <c r="WIF155" s="487"/>
      <c r="WIG155" s="487"/>
      <c r="WIH155" s="487"/>
      <c r="WII155" s="487"/>
      <c r="WIJ155" s="487"/>
      <c r="WIK155" s="487"/>
      <c r="WIL155" s="487"/>
      <c r="WIM155" s="487"/>
      <c r="WIN155" s="487"/>
      <c r="WIO155" s="487"/>
      <c r="WIP155" s="487"/>
      <c r="WIQ155" s="487"/>
      <c r="WIR155" s="487"/>
      <c r="WIS155" s="487"/>
      <c r="WIT155" s="487"/>
      <c r="WIU155" s="487"/>
      <c r="WIV155" s="487"/>
      <c r="WIW155" s="487"/>
      <c r="WIX155" s="487"/>
      <c r="WIY155" s="487"/>
      <c r="WIZ155" s="487"/>
      <c r="WJA155" s="487"/>
      <c r="WJB155" s="487"/>
      <c r="WJC155" s="487"/>
      <c r="WJD155" s="487"/>
      <c r="WJE155" s="487"/>
      <c r="WJF155" s="487"/>
      <c r="WJG155" s="487"/>
      <c r="WJH155" s="487"/>
      <c r="WJI155" s="487"/>
      <c r="WJJ155" s="487"/>
      <c r="WJK155" s="487"/>
      <c r="WJL155" s="487"/>
      <c r="WJM155" s="487"/>
      <c r="WJN155" s="487"/>
      <c r="WJO155" s="487"/>
      <c r="WJP155" s="487"/>
      <c r="WJQ155" s="487"/>
      <c r="WJR155" s="487"/>
      <c r="WJS155" s="487"/>
      <c r="WJT155" s="487"/>
      <c r="WJU155" s="487"/>
      <c r="WJV155" s="487"/>
      <c r="WJW155" s="487"/>
      <c r="WJX155" s="487"/>
      <c r="WJY155" s="487"/>
      <c r="WJZ155" s="487"/>
      <c r="WKA155" s="487"/>
      <c r="WKB155" s="487"/>
      <c r="WKC155" s="487"/>
      <c r="WKD155" s="487"/>
      <c r="WKE155" s="487"/>
      <c r="WKF155" s="487"/>
      <c r="WKG155" s="487"/>
      <c r="WKH155" s="487"/>
      <c r="WKI155" s="487"/>
      <c r="WKJ155" s="487"/>
      <c r="WKK155" s="487"/>
      <c r="WKL155" s="487"/>
      <c r="WKM155" s="487"/>
      <c r="WKN155" s="487"/>
      <c r="WKO155" s="487"/>
      <c r="WKP155" s="487"/>
      <c r="WKQ155" s="487"/>
      <c r="WKR155" s="487"/>
      <c r="WKS155" s="487"/>
      <c r="WKT155" s="487"/>
      <c r="WKU155" s="487"/>
      <c r="WKV155" s="487"/>
      <c r="WKW155" s="487"/>
      <c r="WKX155" s="487"/>
      <c r="WKY155" s="487"/>
      <c r="WKZ155" s="487"/>
      <c r="WLA155" s="487"/>
      <c r="WLB155" s="487"/>
      <c r="WLC155" s="487"/>
      <c r="WLD155" s="487"/>
      <c r="WLE155" s="487"/>
      <c r="WLF155" s="487"/>
      <c r="WLG155" s="487"/>
      <c r="WLH155" s="487"/>
      <c r="WLI155" s="487"/>
      <c r="WLJ155" s="487"/>
      <c r="WLK155" s="487"/>
      <c r="WLL155" s="487"/>
      <c r="WLM155" s="487"/>
      <c r="WLN155" s="487"/>
      <c r="WLO155" s="487"/>
      <c r="WLP155" s="487"/>
      <c r="WLQ155" s="487"/>
      <c r="WLR155" s="487"/>
      <c r="WLS155" s="487"/>
      <c r="WLT155" s="487"/>
      <c r="WLU155" s="487"/>
      <c r="WLV155" s="487"/>
      <c r="WLW155" s="487"/>
      <c r="WLX155" s="487"/>
      <c r="WLY155" s="487"/>
      <c r="WLZ155" s="487"/>
      <c r="WMA155" s="487"/>
      <c r="WMB155" s="487"/>
      <c r="WMC155" s="487"/>
      <c r="WMD155" s="487"/>
      <c r="WME155" s="487"/>
      <c r="WMF155" s="487"/>
      <c r="WMG155" s="487"/>
      <c r="WMH155" s="487"/>
      <c r="WMI155" s="487"/>
      <c r="WMJ155" s="487"/>
      <c r="WMK155" s="487"/>
      <c r="WML155" s="487"/>
      <c r="WMM155" s="487"/>
      <c r="WMN155" s="487"/>
      <c r="WMO155" s="487"/>
      <c r="WMP155" s="487"/>
      <c r="WMQ155" s="487"/>
      <c r="WMR155" s="487"/>
      <c r="WMS155" s="487"/>
      <c r="WMT155" s="487"/>
      <c r="WMU155" s="487"/>
      <c r="WMV155" s="487"/>
      <c r="WMW155" s="487"/>
      <c r="WMX155" s="487"/>
      <c r="WMY155" s="487"/>
      <c r="WMZ155" s="487"/>
      <c r="WNA155" s="487"/>
      <c r="WNB155" s="487"/>
      <c r="WNC155" s="487"/>
      <c r="WND155" s="487"/>
      <c r="WNE155" s="487"/>
      <c r="WNF155" s="487"/>
      <c r="WNG155" s="487"/>
      <c r="WNH155" s="487"/>
      <c r="WNI155" s="487"/>
      <c r="WNJ155" s="487"/>
      <c r="WNK155" s="487"/>
      <c r="WNL155" s="487"/>
      <c r="WNM155" s="487"/>
      <c r="WNN155" s="487"/>
      <c r="WNO155" s="487"/>
      <c r="WNP155" s="487"/>
      <c r="WNQ155" s="487"/>
      <c r="WNR155" s="487"/>
      <c r="WNS155" s="487"/>
      <c r="WNT155" s="487"/>
      <c r="WNU155" s="487"/>
      <c r="WNV155" s="487"/>
      <c r="WNW155" s="487"/>
      <c r="WNX155" s="487"/>
      <c r="WNY155" s="487"/>
      <c r="WNZ155" s="487"/>
      <c r="WOA155" s="487"/>
      <c r="WOB155" s="487"/>
      <c r="WOC155" s="487"/>
      <c r="WOD155" s="487"/>
      <c r="WOE155" s="487"/>
      <c r="WOF155" s="487"/>
      <c r="WOG155" s="487"/>
      <c r="WOH155" s="487"/>
      <c r="WOI155" s="487"/>
      <c r="WOJ155" s="487"/>
      <c r="WOK155" s="487"/>
      <c r="WOL155" s="487"/>
      <c r="WOM155" s="487"/>
      <c r="WON155" s="487"/>
      <c r="WOO155" s="487"/>
      <c r="WOP155" s="487"/>
      <c r="WOQ155" s="487"/>
      <c r="WOR155" s="487"/>
      <c r="WOS155" s="487"/>
      <c r="WOT155" s="487"/>
      <c r="WOU155" s="487"/>
      <c r="WOV155" s="487"/>
      <c r="WOW155" s="487"/>
      <c r="WOX155" s="487"/>
      <c r="WOY155" s="487"/>
      <c r="WOZ155" s="487"/>
      <c r="WPA155" s="487"/>
      <c r="WPB155" s="487"/>
      <c r="WPC155" s="487"/>
      <c r="WPD155" s="487"/>
      <c r="WPE155" s="487"/>
      <c r="WPF155" s="487"/>
      <c r="WPG155" s="487"/>
      <c r="WPH155" s="487"/>
      <c r="WPI155" s="487"/>
      <c r="WPJ155" s="487"/>
      <c r="WPK155" s="487"/>
      <c r="WPL155" s="487"/>
      <c r="WPM155" s="487"/>
      <c r="WPN155" s="487"/>
      <c r="WPO155" s="487"/>
      <c r="WPP155" s="487"/>
      <c r="WPQ155" s="487"/>
      <c r="WPR155" s="487"/>
      <c r="WPS155" s="487"/>
      <c r="WPT155" s="487"/>
      <c r="WPU155" s="487"/>
      <c r="WPV155" s="487"/>
      <c r="WPW155" s="487"/>
      <c r="WPX155" s="487"/>
      <c r="WPY155" s="487"/>
      <c r="WPZ155" s="487"/>
      <c r="WQA155" s="487"/>
      <c r="WQB155" s="487"/>
      <c r="WQC155" s="487"/>
      <c r="WQD155" s="487"/>
      <c r="WQE155" s="487"/>
      <c r="WQF155" s="487"/>
      <c r="WQG155" s="487"/>
      <c r="WQH155" s="487"/>
      <c r="WQI155" s="487"/>
      <c r="WQJ155" s="487"/>
      <c r="WQK155" s="487"/>
      <c r="WQL155" s="487"/>
      <c r="WQM155" s="487"/>
      <c r="WQN155" s="487"/>
      <c r="WQO155" s="487"/>
      <c r="WQP155" s="487"/>
      <c r="WQQ155" s="487"/>
      <c r="WQR155" s="487"/>
      <c r="WQS155" s="487"/>
      <c r="WQT155" s="487"/>
      <c r="WQU155" s="487"/>
      <c r="WQV155" s="487"/>
      <c r="WQW155" s="487"/>
      <c r="WQX155" s="487"/>
      <c r="WQY155" s="487"/>
      <c r="WQZ155" s="487"/>
      <c r="WRA155" s="487"/>
      <c r="WRB155" s="487"/>
      <c r="WRC155" s="487"/>
      <c r="WRD155" s="487"/>
      <c r="WRE155" s="487"/>
      <c r="WRF155" s="487"/>
      <c r="WRG155" s="487"/>
      <c r="WRH155" s="487"/>
      <c r="WRI155" s="487"/>
      <c r="WRJ155" s="487"/>
      <c r="WRK155" s="487"/>
      <c r="WRL155" s="487"/>
      <c r="WRM155" s="487"/>
      <c r="WRN155" s="487"/>
      <c r="WRO155" s="487"/>
      <c r="WRP155" s="487"/>
      <c r="WRQ155" s="487"/>
      <c r="WRR155" s="487"/>
      <c r="WRS155" s="487"/>
      <c r="WRT155" s="487"/>
      <c r="WRU155" s="487"/>
      <c r="WRV155" s="487"/>
      <c r="WRW155" s="487"/>
      <c r="WRX155" s="487"/>
      <c r="WRY155" s="487"/>
      <c r="WRZ155" s="487"/>
      <c r="WSA155" s="487"/>
      <c r="WSB155" s="487"/>
      <c r="WSC155" s="487"/>
      <c r="WSD155" s="487"/>
      <c r="WSE155" s="487"/>
      <c r="WSF155" s="487"/>
      <c r="WSG155" s="487"/>
      <c r="WSH155" s="487"/>
      <c r="WSI155" s="487"/>
      <c r="WSJ155" s="487"/>
      <c r="WSK155" s="487"/>
      <c r="WSL155" s="487"/>
      <c r="WSM155" s="487"/>
      <c r="WSN155" s="487"/>
      <c r="WSO155" s="487"/>
      <c r="WSP155" s="487"/>
      <c r="WSQ155" s="487"/>
      <c r="WSR155" s="487"/>
      <c r="WSS155" s="487"/>
      <c r="WST155" s="487"/>
      <c r="WSU155" s="487"/>
      <c r="WSV155" s="487"/>
      <c r="WSW155" s="487"/>
      <c r="WSX155" s="487"/>
      <c r="WSY155" s="487"/>
      <c r="WSZ155" s="487"/>
      <c r="WTA155" s="487"/>
      <c r="WTB155" s="487"/>
      <c r="WTC155" s="487"/>
      <c r="WTD155" s="487"/>
      <c r="WTE155" s="487"/>
      <c r="WTF155" s="487"/>
      <c r="WTG155" s="487"/>
      <c r="WTH155" s="487"/>
      <c r="WTI155" s="487"/>
      <c r="WTJ155" s="487"/>
      <c r="WTK155" s="487"/>
      <c r="WTL155" s="487"/>
      <c r="WTM155" s="487"/>
      <c r="WTN155" s="487"/>
      <c r="WTO155" s="487"/>
      <c r="WTP155" s="487"/>
      <c r="WTQ155" s="487"/>
      <c r="WTR155" s="487"/>
      <c r="WTS155" s="487"/>
      <c r="WTT155" s="487"/>
      <c r="WTU155" s="487"/>
      <c r="WTV155" s="487"/>
      <c r="WTW155" s="487"/>
      <c r="WTX155" s="487"/>
      <c r="WTY155" s="487"/>
      <c r="WTZ155" s="487"/>
      <c r="WUA155" s="487"/>
      <c r="WUB155" s="487"/>
      <c r="WUC155" s="487"/>
      <c r="WUD155" s="487"/>
      <c r="WUE155" s="487"/>
      <c r="WUF155" s="487"/>
      <c r="WUG155" s="487"/>
      <c r="WUH155" s="487"/>
      <c r="WUI155" s="487"/>
      <c r="WUJ155" s="487"/>
      <c r="WUK155" s="487"/>
      <c r="WUL155" s="487"/>
      <c r="WUM155" s="487"/>
      <c r="WUN155" s="487"/>
      <c r="WUO155" s="487"/>
      <c r="WUP155" s="487"/>
      <c r="WUQ155" s="487"/>
      <c r="WUR155" s="487"/>
      <c r="WUS155" s="487"/>
      <c r="WUT155" s="487"/>
      <c r="WUU155" s="487"/>
      <c r="WUV155" s="487"/>
      <c r="WUW155" s="487"/>
      <c r="WUX155" s="487"/>
      <c r="WUY155" s="487"/>
      <c r="WUZ155" s="487"/>
      <c r="WVA155" s="487"/>
      <c r="WVB155" s="487"/>
      <c r="WVC155" s="487"/>
      <c r="WVD155" s="487"/>
      <c r="WVE155" s="487"/>
      <c r="WVF155" s="487"/>
      <c r="WVG155" s="487"/>
      <c r="WVH155" s="487"/>
      <c r="WVI155" s="487"/>
      <c r="WVJ155" s="487"/>
      <c r="WVK155" s="487"/>
      <c r="WVL155" s="487"/>
      <c r="WVM155" s="487"/>
      <c r="WVN155" s="487"/>
      <c r="WVO155" s="487"/>
      <c r="WVP155" s="487"/>
      <c r="WVQ155" s="487"/>
      <c r="WVR155" s="487"/>
      <c r="WVS155" s="487"/>
      <c r="WVT155" s="487"/>
      <c r="WVU155" s="487"/>
      <c r="WVV155" s="487"/>
      <c r="WVW155" s="487"/>
      <c r="WVX155" s="487"/>
      <c r="WVY155" s="487"/>
      <c r="WVZ155" s="487"/>
      <c r="WWA155" s="487"/>
      <c r="WWB155" s="487"/>
      <c r="WWC155" s="487"/>
      <c r="WWD155" s="487"/>
      <c r="WWE155" s="487"/>
      <c r="WWF155" s="487"/>
      <c r="WWG155" s="487"/>
      <c r="WWH155" s="487"/>
      <c r="WWI155" s="487"/>
      <c r="WWJ155" s="487"/>
      <c r="WWK155" s="487"/>
      <c r="WWL155" s="487"/>
      <c r="WWM155" s="487"/>
      <c r="WWN155" s="487"/>
      <c r="WWO155" s="487"/>
      <c r="WWP155" s="487"/>
      <c r="WWQ155" s="487"/>
      <c r="WWR155" s="487"/>
      <c r="WWS155" s="487"/>
      <c r="WWT155" s="487"/>
      <c r="WWU155" s="487"/>
      <c r="WWV155" s="487"/>
      <c r="WWW155" s="487"/>
      <c r="WWX155" s="487"/>
      <c r="WWY155" s="487"/>
      <c r="WWZ155" s="487"/>
      <c r="WXA155" s="487"/>
      <c r="WXB155" s="487"/>
      <c r="WXC155" s="487"/>
      <c r="WXD155" s="487"/>
      <c r="WXE155" s="487"/>
      <c r="WXF155" s="487"/>
      <c r="WXG155" s="487"/>
      <c r="WXH155" s="487"/>
      <c r="WXI155" s="487"/>
      <c r="WXJ155" s="487"/>
      <c r="WXK155" s="487"/>
      <c r="WXL155" s="487"/>
      <c r="WXM155" s="487"/>
      <c r="WXN155" s="487"/>
      <c r="WXO155" s="487"/>
      <c r="WXP155" s="487"/>
    </row>
    <row r="156" spans="1:16188" s="487" customFormat="1" ht="16.5" customHeight="1" outlineLevel="1" x14ac:dyDescent="0.2">
      <c r="A156" s="507" t="s">
        <v>375</v>
      </c>
      <c r="B156" s="506" t="s">
        <v>183</v>
      </c>
      <c r="C156" s="505" t="s">
        <v>51</v>
      </c>
      <c r="D156" s="506" t="s">
        <v>233</v>
      </c>
      <c r="E156" s="506" t="s">
        <v>179</v>
      </c>
      <c r="F156" s="505">
        <v>9</v>
      </c>
      <c r="G156" s="506">
        <f>21+21</f>
        <v>42</v>
      </c>
      <c r="H156" s="506">
        <v>1</v>
      </c>
      <c r="I156" s="506">
        <v>2</v>
      </c>
      <c r="J156" s="506">
        <f t="shared" si="493"/>
        <v>4</v>
      </c>
      <c r="K156" s="507"/>
      <c r="L156" s="508">
        <f>SUM(M156+O156+Q156+S156+U156)</f>
        <v>0</v>
      </c>
      <c r="M156" s="509"/>
      <c r="N156" s="710">
        <f>SUM(M156)*H156</f>
        <v>0</v>
      </c>
      <c r="O156" s="509"/>
      <c r="P156" s="510">
        <f>I156*O156</f>
        <v>0</v>
      </c>
      <c r="Q156" s="509"/>
      <c r="R156" s="510">
        <f>SUM(Q156)*I156</f>
        <v>0</v>
      </c>
      <c r="S156" s="509"/>
      <c r="T156" s="510">
        <f>SUM(S156)*J156</f>
        <v>0</v>
      </c>
      <c r="U156" s="509"/>
      <c r="V156" s="510">
        <f>SUM(U156)*I156*5</f>
        <v>0</v>
      </c>
      <c r="W156" s="511">
        <f>SUM(I156*AW156*2+J156*AY156*2)</f>
        <v>0</v>
      </c>
      <c r="X156" s="535">
        <f>SUM(K156*15/100*I156)</f>
        <v>0</v>
      </c>
      <c r="Y156" s="509"/>
      <c r="Z156" s="510"/>
      <c r="AA156" s="509"/>
      <c r="AB156" s="754">
        <f>SUM(AA156)*G156/3</f>
        <v>0</v>
      </c>
      <c r="AC156" s="509"/>
      <c r="AD156" s="512">
        <f>SUM(AC156*G156*(30+4))</f>
        <v>0</v>
      </c>
      <c r="AE156" s="509"/>
      <c r="AF156" s="510">
        <f>SUM(AE156*G156*3)</f>
        <v>0</v>
      </c>
      <c r="AG156" s="509"/>
      <c r="AH156" s="511">
        <f>SUM(AG156*G156/3)</f>
        <v>0</v>
      </c>
      <c r="AI156" s="509"/>
      <c r="AJ156" s="511">
        <f t="shared" ref="AJ156" si="496">SUM(AI156*G156*2/3)</f>
        <v>0</v>
      </c>
      <c r="AK156" s="509"/>
      <c r="AL156" s="510">
        <f>SUM(AK156*G156*2)</f>
        <v>0</v>
      </c>
      <c r="AM156" s="509"/>
      <c r="AN156" s="510">
        <f>SUM(AM156*I156*2)</f>
        <v>0</v>
      </c>
      <c r="AO156" s="509">
        <v>1</v>
      </c>
      <c r="AP156" s="754">
        <f>AO156*G156/3</f>
        <v>14</v>
      </c>
      <c r="AQ156" s="509"/>
      <c r="AR156" s="511">
        <f t="shared" si="487"/>
        <v>0</v>
      </c>
      <c r="AS156" s="514"/>
      <c r="AT156" s="511">
        <f t="shared" si="488"/>
        <v>0</v>
      </c>
      <c r="AU156" s="509"/>
      <c r="AV156" s="510">
        <f>SUM(I156*AU156*6)</f>
        <v>0</v>
      </c>
      <c r="AW156" s="509"/>
      <c r="AX156" s="511">
        <f>SUM(I156*AW156*8)</f>
        <v>0</v>
      </c>
      <c r="AY156" s="509"/>
      <c r="AZ156" s="511">
        <f>SUM(AY156*J156*5*6)/2</f>
        <v>0</v>
      </c>
      <c r="BA156" s="509"/>
      <c r="BB156" s="511">
        <f>SUM(BA156*J156*4*6)</f>
        <v>0</v>
      </c>
      <c r="BC156" s="509"/>
      <c r="BD156" s="515">
        <f>SUM(BC156*50)</f>
        <v>0</v>
      </c>
      <c r="BE156" s="511">
        <f t="shared" si="491"/>
        <v>14</v>
      </c>
      <c r="BF156" s="511">
        <f t="shared" si="492"/>
        <v>14</v>
      </c>
      <c r="BM156" s="493"/>
      <c r="BN156" s="493"/>
      <c r="BS156" s="492"/>
    </row>
    <row r="157" spans="1:16188" s="159" customFormat="1" ht="12.75" customHeight="1" outlineLevel="1" x14ac:dyDescent="0.2">
      <c r="A157" s="507" t="s">
        <v>422</v>
      </c>
      <c r="B157" s="506" t="s">
        <v>183</v>
      </c>
      <c r="C157" s="505" t="s">
        <v>24</v>
      </c>
      <c r="D157" s="506" t="s">
        <v>323</v>
      </c>
      <c r="E157" s="506" t="s">
        <v>126</v>
      </c>
      <c r="F157" s="505">
        <v>9</v>
      </c>
      <c r="G157" s="506">
        <v>20</v>
      </c>
      <c r="H157" s="506">
        <v>1</v>
      </c>
      <c r="I157" s="506">
        <v>3</v>
      </c>
      <c r="J157" s="506">
        <f t="shared" ref="J157" si="497">SUM(I157)*2</f>
        <v>6</v>
      </c>
      <c r="K157" s="505"/>
      <c r="L157" s="508">
        <f t="shared" ref="L157:L161" si="498">SUM(M157+O157+Q157+S157+U157)</f>
        <v>0</v>
      </c>
      <c r="M157" s="509"/>
      <c r="N157" s="510">
        <f t="shared" ref="N157:N161" si="499">SUM(M157)*H157</f>
        <v>0</v>
      </c>
      <c r="O157" s="509"/>
      <c r="P157" s="510">
        <f t="shared" ref="P157:P161" si="500">O157*I157</f>
        <v>0</v>
      </c>
      <c r="Q157" s="509"/>
      <c r="R157" s="510">
        <f t="shared" ref="R157:R161" si="501">SUM(Q157)*I157</f>
        <v>0</v>
      </c>
      <c r="S157" s="509"/>
      <c r="T157" s="510">
        <f t="shared" ref="T157:T161" si="502">SUM(S157)*J157</f>
        <v>0</v>
      </c>
      <c r="U157" s="509"/>
      <c r="V157" s="510">
        <f t="shared" ref="V157:V161" si="503">SUM(U157)*I157*5</f>
        <v>0</v>
      </c>
      <c r="W157" s="511">
        <f t="shared" ref="W157:W161" si="504">SUM(I157*AW157*2+J157*AY157*2)</f>
        <v>0</v>
      </c>
      <c r="X157" s="511">
        <f t="shared" ref="X157:X161" si="505">K157*I157*0.05</f>
        <v>0</v>
      </c>
      <c r="Y157" s="509"/>
      <c r="Z157" s="510"/>
      <c r="AA157" s="509">
        <v>17</v>
      </c>
      <c r="AB157" s="754">
        <f>AA157*G157*2</f>
        <v>680</v>
      </c>
      <c r="AC157" s="509"/>
      <c r="AD157" s="512">
        <f>SUM(AC157*G157*(30+4))/5</f>
        <v>0</v>
      </c>
      <c r="AE157" s="509"/>
      <c r="AF157" s="515">
        <f t="shared" ref="AF157" si="506">SUM(AE157*G157*3)</f>
        <v>0</v>
      </c>
      <c r="AG157" s="509"/>
      <c r="AH157" s="511">
        <f t="shared" ref="AH157" si="507">SUM(AG157*G157/3)</f>
        <v>0</v>
      </c>
      <c r="AI157" s="509"/>
      <c r="AJ157" s="511">
        <f t="shared" ref="AJ157:AJ161" si="508">SUM(AI157*G157*2/3)</f>
        <v>0</v>
      </c>
      <c r="AK157" s="509"/>
      <c r="AL157" s="510">
        <f t="shared" ref="AL157:AL161" si="509">SUM(AK157*G157*2)</f>
        <v>0</v>
      </c>
      <c r="AM157" s="509"/>
      <c r="AN157" s="510">
        <f>SUM(AM157*I157)</f>
        <v>0</v>
      </c>
      <c r="AO157" s="509"/>
      <c r="AP157" s="754">
        <f>G157*AO157/3</f>
        <v>0</v>
      </c>
      <c r="AQ157" s="509"/>
      <c r="AR157" s="511">
        <f t="shared" si="487"/>
        <v>0</v>
      </c>
      <c r="AS157" s="514"/>
      <c r="AT157" s="511">
        <f t="shared" si="488"/>
        <v>0</v>
      </c>
      <c r="AU157" s="509"/>
      <c r="AV157" s="515">
        <f>SUM(AU157*G157/3)</f>
        <v>0</v>
      </c>
      <c r="AW157" s="509"/>
      <c r="AX157" s="511">
        <f t="shared" ref="AX157" si="510">SUM(I157*AW157*8)</f>
        <v>0</v>
      </c>
      <c r="AY157" s="509"/>
      <c r="AZ157" s="511">
        <f>SUM(AY157*J157*5*6)</f>
        <v>0</v>
      </c>
      <c r="BA157" s="509"/>
      <c r="BB157" s="511">
        <f t="shared" ref="BB157" si="511">SUM(BA157*J157*4*6)</f>
        <v>0</v>
      </c>
      <c r="BC157" s="509"/>
      <c r="BD157" s="515">
        <f t="shared" ref="BD157:BD161" si="512">SUM(BC157*50)</f>
        <v>0</v>
      </c>
      <c r="BE157" s="511">
        <f t="shared" si="491"/>
        <v>680</v>
      </c>
      <c r="BF157" s="511">
        <f t="shared" si="492"/>
        <v>0</v>
      </c>
      <c r="BM157" s="167"/>
      <c r="BN157" s="167"/>
      <c r="BS157" s="257"/>
    </row>
    <row r="158" spans="1:16188" s="159" customFormat="1" ht="12.75" customHeight="1" outlineLevel="1" x14ac:dyDescent="0.2">
      <c r="A158" s="507" t="s">
        <v>423</v>
      </c>
      <c r="B158" s="506" t="s">
        <v>183</v>
      </c>
      <c r="C158" s="505" t="s">
        <v>24</v>
      </c>
      <c r="D158" s="506" t="s">
        <v>323</v>
      </c>
      <c r="E158" s="506" t="s">
        <v>126</v>
      </c>
      <c r="F158" s="505">
        <v>9</v>
      </c>
      <c r="G158" s="506">
        <v>12</v>
      </c>
      <c r="H158" s="506">
        <v>1</v>
      </c>
      <c r="I158" s="506">
        <v>3</v>
      </c>
      <c r="J158" s="506">
        <f t="shared" ref="J158:J161" si="513">SUM(I158)*2</f>
        <v>6</v>
      </c>
      <c r="K158" s="505"/>
      <c r="L158" s="508">
        <f t="shared" si="498"/>
        <v>0</v>
      </c>
      <c r="M158" s="509"/>
      <c r="N158" s="510">
        <f t="shared" si="499"/>
        <v>0</v>
      </c>
      <c r="O158" s="509"/>
      <c r="P158" s="510">
        <f t="shared" si="500"/>
        <v>0</v>
      </c>
      <c r="Q158" s="509"/>
      <c r="R158" s="510">
        <f t="shared" si="501"/>
        <v>0</v>
      </c>
      <c r="S158" s="509"/>
      <c r="T158" s="510">
        <f t="shared" si="502"/>
        <v>0</v>
      </c>
      <c r="U158" s="509"/>
      <c r="V158" s="510">
        <f t="shared" si="503"/>
        <v>0</v>
      </c>
      <c r="W158" s="511">
        <f t="shared" si="504"/>
        <v>0</v>
      </c>
      <c r="X158" s="511">
        <f t="shared" si="505"/>
        <v>0</v>
      </c>
      <c r="Y158" s="509"/>
      <c r="Z158" s="510"/>
      <c r="AA158" s="509">
        <v>17</v>
      </c>
      <c r="AB158" s="754">
        <f>AA158*G158*0.5</f>
        <v>102</v>
      </c>
      <c r="AC158" s="509"/>
      <c r="AD158" s="512">
        <f>SUM(AC158*G158*(30+4))/5</f>
        <v>0</v>
      </c>
      <c r="AE158" s="509"/>
      <c r="AF158" s="515">
        <f t="shared" ref="AF158:AF161" si="514">SUM(AE158*G158*3)</f>
        <v>0</v>
      </c>
      <c r="AG158" s="509"/>
      <c r="AH158" s="511">
        <f t="shared" ref="AH158:AH161" si="515">SUM(AG158*G158/3)</f>
        <v>0</v>
      </c>
      <c r="AI158" s="509"/>
      <c r="AJ158" s="511">
        <f t="shared" si="508"/>
        <v>0</v>
      </c>
      <c r="AK158" s="509"/>
      <c r="AL158" s="510">
        <f t="shared" si="509"/>
        <v>0</v>
      </c>
      <c r="AM158" s="509"/>
      <c r="AN158" s="510">
        <f>SUM(AM158*I158)</f>
        <v>0</v>
      </c>
      <c r="AO158" s="509"/>
      <c r="AP158" s="754">
        <f>G158*AO158/3</f>
        <v>0</v>
      </c>
      <c r="AQ158" s="509"/>
      <c r="AR158" s="511">
        <f t="shared" si="487"/>
        <v>0</v>
      </c>
      <c r="AS158" s="514"/>
      <c r="AT158" s="511">
        <f t="shared" si="488"/>
        <v>0</v>
      </c>
      <c r="AU158" s="509"/>
      <c r="AV158" s="515">
        <f>SUM(AU158*G158/3)</f>
        <v>0</v>
      </c>
      <c r="AW158" s="509"/>
      <c r="AX158" s="511">
        <f t="shared" ref="AX158:AX161" si="516">SUM(I158*AW158*8)</f>
        <v>0</v>
      </c>
      <c r="AY158" s="509"/>
      <c r="AZ158" s="511">
        <f>SUM(AY158*J158*5*6)</f>
        <v>0</v>
      </c>
      <c r="BA158" s="509"/>
      <c r="BB158" s="511">
        <f t="shared" ref="BB158:BB161" si="517">SUM(BA158*J158*4*6)</f>
        <v>0</v>
      </c>
      <c r="BC158" s="509"/>
      <c r="BD158" s="515">
        <f t="shared" si="512"/>
        <v>0</v>
      </c>
      <c r="BE158" s="511">
        <f t="shared" si="491"/>
        <v>102</v>
      </c>
      <c r="BF158" s="511">
        <f t="shared" si="492"/>
        <v>0</v>
      </c>
      <c r="BM158" s="167"/>
      <c r="BN158" s="167"/>
      <c r="BS158" s="257"/>
    </row>
    <row r="159" spans="1:16188" s="159" customFormat="1" ht="15" customHeight="1" outlineLevel="1" x14ac:dyDescent="0.2">
      <c r="A159" s="507" t="s">
        <v>423</v>
      </c>
      <c r="B159" s="505" t="s">
        <v>183</v>
      </c>
      <c r="C159" s="505" t="s">
        <v>24</v>
      </c>
      <c r="D159" s="506" t="s">
        <v>323</v>
      </c>
      <c r="E159" s="506" t="s">
        <v>512</v>
      </c>
      <c r="F159" s="506">
        <v>9</v>
      </c>
      <c r="G159" s="506">
        <v>43</v>
      </c>
      <c r="H159" s="506">
        <v>1</v>
      </c>
      <c r="I159" s="506">
        <v>3</v>
      </c>
      <c r="J159" s="506">
        <f t="shared" si="513"/>
        <v>6</v>
      </c>
      <c r="K159" s="505"/>
      <c r="L159" s="508">
        <f t="shared" si="498"/>
        <v>0</v>
      </c>
      <c r="M159" s="509"/>
      <c r="N159" s="510">
        <f t="shared" si="499"/>
        <v>0</v>
      </c>
      <c r="O159" s="509"/>
      <c r="P159" s="510">
        <f t="shared" si="500"/>
        <v>0</v>
      </c>
      <c r="Q159" s="509"/>
      <c r="R159" s="510">
        <f t="shared" si="501"/>
        <v>0</v>
      </c>
      <c r="S159" s="509"/>
      <c r="T159" s="510">
        <f t="shared" si="502"/>
        <v>0</v>
      </c>
      <c r="U159" s="509"/>
      <c r="V159" s="510">
        <f t="shared" si="503"/>
        <v>0</v>
      </c>
      <c r="W159" s="511">
        <f t="shared" si="504"/>
        <v>0</v>
      </c>
      <c r="X159" s="511">
        <f t="shared" si="505"/>
        <v>0</v>
      </c>
      <c r="Y159" s="509"/>
      <c r="Z159" s="510"/>
      <c r="AA159" s="509">
        <v>17</v>
      </c>
      <c r="AB159" s="754">
        <f>AA159*G159*0.5</f>
        <v>365.5</v>
      </c>
      <c r="AC159" s="509"/>
      <c r="AD159" s="512">
        <f>SUM(AC159*G159*(30+4))/5</f>
        <v>0</v>
      </c>
      <c r="AE159" s="509"/>
      <c r="AF159" s="515">
        <f t="shared" ref="AF159:AF160" si="518">SUM(AE159*G159*3)</f>
        <v>0</v>
      </c>
      <c r="AG159" s="509"/>
      <c r="AH159" s="511">
        <f t="shared" ref="AH159:AH160" si="519">SUM(AG159*G159/3)</f>
        <v>0</v>
      </c>
      <c r="AI159" s="509"/>
      <c r="AJ159" s="511">
        <f t="shared" si="508"/>
        <v>0</v>
      </c>
      <c r="AK159" s="509"/>
      <c r="AL159" s="510">
        <f t="shared" si="509"/>
        <v>0</v>
      </c>
      <c r="AM159" s="509"/>
      <c r="AN159" s="510">
        <f>SUM(AM159*I159)</f>
        <v>0</v>
      </c>
      <c r="AO159" s="509"/>
      <c r="AP159" s="754">
        <f>G159*AO159/3</f>
        <v>0</v>
      </c>
      <c r="AQ159" s="509"/>
      <c r="AR159" s="511">
        <f t="shared" si="487"/>
        <v>0</v>
      </c>
      <c r="AS159" s="514"/>
      <c r="AT159" s="511">
        <f t="shared" si="488"/>
        <v>0</v>
      </c>
      <c r="AU159" s="509"/>
      <c r="AV159" s="515">
        <f>SUM(AU159*G159/3)</f>
        <v>0</v>
      </c>
      <c r="AW159" s="509"/>
      <c r="AX159" s="511">
        <f t="shared" ref="AX159:AX160" si="520">SUM(I159*AW159*8)</f>
        <v>0</v>
      </c>
      <c r="AY159" s="509"/>
      <c r="AZ159" s="511">
        <f>SUM(AY159*J159*5*6)</f>
        <v>0</v>
      </c>
      <c r="BA159" s="509"/>
      <c r="BB159" s="511">
        <f t="shared" ref="BB159:BB160" si="521">SUM(BA159*J159*4*6)</f>
        <v>0</v>
      </c>
      <c r="BC159" s="509"/>
      <c r="BD159" s="515">
        <f t="shared" si="512"/>
        <v>0</v>
      </c>
      <c r="BE159" s="511">
        <f t="shared" si="491"/>
        <v>365.5</v>
      </c>
      <c r="BF159" s="511">
        <f t="shared" si="492"/>
        <v>0</v>
      </c>
      <c r="BM159" s="167"/>
      <c r="BN159" s="167"/>
      <c r="BS159" s="257"/>
    </row>
    <row r="160" spans="1:16188" s="159" customFormat="1" ht="15" customHeight="1" outlineLevel="1" x14ac:dyDescent="0.2">
      <c r="A160" s="507" t="s">
        <v>422</v>
      </c>
      <c r="B160" s="505" t="s">
        <v>183</v>
      </c>
      <c r="C160" s="505" t="s">
        <v>24</v>
      </c>
      <c r="D160" s="506" t="s">
        <v>323</v>
      </c>
      <c r="E160" s="506" t="s">
        <v>512</v>
      </c>
      <c r="F160" s="506">
        <v>9</v>
      </c>
      <c r="G160" s="506">
        <v>19</v>
      </c>
      <c r="H160" s="506">
        <v>1</v>
      </c>
      <c r="I160" s="506">
        <v>1</v>
      </c>
      <c r="J160" s="506">
        <f t="shared" si="513"/>
        <v>2</v>
      </c>
      <c r="K160" s="507"/>
      <c r="L160" s="508">
        <f t="shared" si="498"/>
        <v>0</v>
      </c>
      <c r="M160" s="509"/>
      <c r="N160" s="510">
        <f t="shared" si="499"/>
        <v>0</v>
      </c>
      <c r="O160" s="509"/>
      <c r="P160" s="510">
        <f t="shared" si="500"/>
        <v>0</v>
      </c>
      <c r="Q160" s="509"/>
      <c r="R160" s="510">
        <f t="shared" si="501"/>
        <v>0</v>
      </c>
      <c r="S160" s="509"/>
      <c r="T160" s="510">
        <f t="shared" si="502"/>
        <v>0</v>
      </c>
      <c r="U160" s="509"/>
      <c r="V160" s="510">
        <f t="shared" si="503"/>
        <v>0</v>
      </c>
      <c r="W160" s="511">
        <f t="shared" si="504"/>
        <v>0</v>
      </c>
      <c r="X160" s="511">
        <f t="shared" si="505"/>
        <v>0</v>
      </c>
      <c r="Y160" s="509"/>
      <c r="Z160" s="510"/>
      <c r="AA160" s="509">
        <v>17</v>
      </c>
      <c r="AB160" s="754">
        <f>AA160*G160*2</f>
        <v>646</v>
      </c>
      <c r="AC160" s="509"/>
      <c r="AD160" s="512">
        <f>SUM(AC160*G160*(30+4))/5</f>
        <v>0</v>
      </c>
      <c r="AE160" s="509"/>
      <c r="AF160" s="515">
        <f t="shared" si="518"/>
        <v>0</v>
      </c>
      <c r="AG160" s="509"/>
      <c r="AH160" s="511">
        <f t="shared" si="519"/>
        <v>0</v>
      </c>
      <c r="AI160" s="509"/>
      <c r="AJ160" s="511">
        <f t="shared" si="508"/>
        <v>0</v>
      </c>
      <c r="AK160" s="509"/>
      <c r="AL160" s="510">
        <f t="shared" si="509"/>
        <v>0</v>
      </c>
      <c r="AM160" s="509"/>
      <c r="AN160" s="510">
        <f>SUM(AM160*I160)</f>
        <v>0</v>
      </c>
      <c r="AO160" s="509"/>
      <c r="AP160" s="756">
        <f>G160*AO160*3/3</f>
        <v>0</v>
      </c>
      <c r="AQ160" s="509"/>
      <c r="AR160" s="511">
        <f t="shared" si="487"/>
        <v>0</v>
      </c>
      <c r="AS160" s="514"/>
      <c r="AT160" s="511">
        <f t="shared" si="488"/>
        <v>0</v>
      </c>
      <c r="AU160" s="509"/>
      <c r="AV160" s="515">
        <f>SUM(AU160*G160/3)</f>
        <v>0</v>
      </c>
      <c r="AW160" s="509"/>
      <c r="AX160" s="511">
        <f t="shared" si="520"/>
        <v>0</v>
      </c>
      <c r="AY160" s="509"/>
      <c r="AZ160" s="511">
        <f>SUM(AY160*J160*5*6)</f>
        <v>0</v>
      </c>
      <c r="BA160" s="509"/>
      <c r="BB160" s="511">
        <f t="shared" si="521"/>
        <v>0</v>
      </c>
      <c r="BC160" s="509"/>
      <c r="BD160" s="515">
        <f t="shared" si="512"/>
        <v>0</v>
      </c>
      <c r="BE160" s="511">
        <f t="shared" si="491"/>
        <v>646</v>
      </c>
      <c r="BF160" s="511">
        <f t="shared" si="492"/>
        <v>0</v>
      </c>
      <c r="BM160" s="167"/>
      <c r="BN160" s="167"/>
      <c r="BS160" s="257"/>
    </row>
    <row r="161" spans="1:71" s="507" customFormat="1" ht="15" customHeight="1" outlineLevel="1" x14ac:dyDescent="0.2">
      <c r="A161" s="507" t="s">
        <v>410</v>
      </c>
      <c r="B161" s="505" t="s">
        <v>183</v>
      </c>
      <c r="C161" s="505" t="s">
        <v>24</v>
      </c>
      <c r="D161" s="506" t="s">
        <v>323</v>
      </c>
      <c r="E161" s="506" t="s">
        <v>512</v>
      </c>
      <c r="F161" s="506">
        <v>9</v>
      </c>
      <c r="G161" s="506">
        <v>62</v>
      </c>
      <c r="H161" s="506">
        <v>1</v>
      </c>
      <c r="I161" s="506">
        <v>1</v>
      </c>
      <c r="J161" s="506">
        <f t="shared" si="513"/>
        <v>2</v>
      </c>
      <c r="L161" s="508">
        <f t="shared" si="498"/>
        <v>0</v>
      </c>
      <c r="M161" s="509"/>
      <c r="N161" s="510">
        <f t="shared" si="499"/>
        <v>0</v>
      </c>
      <c r="O161" s="509"/>
      <c r="P161" s="510">
        <f t="shared" si="500"/>
        <v>0</v>
      </c>
      <c r="Q161" s="509"/>
      <c r="R161" s="510">
        <f t="shared" si="501"/>
        <v>0</v>
      </c>
      <c r="S161" s="509"/>
      <c r="T161" s="510">
        <f t="shared" si="502"/>
        <v>0</v>
      </c>
      <c r="U161" s="509"/>
      <c r="V161" s="510">
        <f t="shared" si="503"/>
        <v>0</v>
      </c>
      <c r="W161" s="511">
        <f t="shared" si="504"/>
        <v>0</v>
      </c>
      <c r="X161" s="511">
        <f t="shared" si="505"/>
        <v>0</v>
      </c>
      <c r="Y161" s="509"/>
      <c r="Z161" s="510"/>
      <c r="AA161" s="509"/>
      <c r="AB161" s="511">
        <f>AA161*G161*2</f>
        <v>0</v>
      </c>
      <c r="AC161" s="509"/>
      <c r="AD161" s="512">
        <f>SUM(AC161*G161*(30+4))/5</f>
        <v>0</v>
      </c>
      <c r="AE161" s="509"/>
      <c r="AF161" s="515">
        <f t="shared" si="514"/>
        <v>0</v>
      </c>
      <c r="AG161" s="509"/>
      <c r="AH161" s="511">
        <f t="shared" si="515"/>
        <v>0</v>
      </c>
      <c r="AI161" s="509"/>
      <c r="AJ161" s="511">
        <f t="shared" si="508"/>
        <v>0</v>
      </c>
      <c r="AK161" s="509"/>
      <c r="AL161" s="510">
        <f t="shared" si="509"/>
        <v>0</v>
      </c>
      <c r="AM161" s="509"/>
      <c r="AN161" s="510">
        <f>SUM(AM161*I161)</f>
        <v>0</v>
      </c>
      <c r="AO161" s="509">
        <v>3</v>
      </c>
      <c r="AP161" s="535">
        <f>G161*AO161/3</f>
        <v>62</v>
      </c>
      <c r="AQ161" s="509"/>
      <c r="AR161" s="511">
        <f t="shared" si="487"/>
        <v>0</v>
      </c>
      <c r="AS161" s="514"/>
      <c r="AT161" s="511">
        <f t="shared" si="488"/>
        <v>0</v>
      </c>
      <c r="AU161" s="509"/>
      <c r="AV161" s="515">
        <f>SUM(AU161*G161/3)</f>
        <v>0</v>
      </c>
      <c r="AW161" s="509"/>
      <c r="AX161" s="511">
        <f t="shared" si="516"/>
        <v>0</v>
      </c>
      <c r="AY161" s="509"/>
      <c r="AZ161" s="511">
        <f>SUM(AY161*J161*5*6)</f>
        <v>0</v>
      </c>
      <c r="BA161" s="509"/>
      <c r="BB161" s="511">
        <f t="shared" si="517"/>
        <v>0</v>
      </c>
      <c r="BC161" s="509"/>
      <c r="BD161" s="515">
        <f t="shared" si="512"/>
        <v>0</v>
      </c>
      <c r="BE161" s="511">
        <f t="shared" si="491"/>
        <v>62</v>
      </c>
      <c r="BF161" s="511">
        <f t="shared" si="492"/>
        <v>62</v>
      </c>
      <c r="BM161" s="515"/>
      <c r="BN161" s="515"/>
      <c r="BS161" s="510"/>
    </row>
    <row r="162" spans="1:71" s="159" customFormat="1" ht="12.75" customHeight="1" outlineLevel="1" x14ac:dyDescent="0.2">
      <c r="A162" s="507" t="s">
        <v>369</v>
      </c>
      <c r="B162" s="506" t="s">
        <v>183</v>
      </c>
      <c r="C162" s="505" t="s">
        <v>51</v>
      </c>
      <c r="D162" s="506" t="s">
        <v>233</v>
      </c>
      <c r="E162" s="506" t="s">
        <v>242</v>
      </c>
      <c r="F162" s="505">
        <v>11</v>
      </c>
      <c r="G162" s="506">
        <v>21</v>
      </c>
      <c r="H162" s="506">
        <v>1</v>
      </c>
      <c r="I162" s="506">
        <v>1</v>
      </c>
      <c r="J162" s="506">
        <f t="shared" si="493"/>
        <v>2</v>
      </c>
      <c r="K162" s="527"/>
      <c r="L162" s="508">
        <f t="shared" si="477"/>
        <v>0</v>
      </c>
      <c r="M162" s="509"/>
      <c r="N162" s="510">
        <f t="shared" si="478"/>
        <v>0</v>
      </c>
      <c r="O162" s="509"/>
      <c r="P162" s="510">
        <f t="shared" si="479"/>
        <v>0</v>
      </c>
      <c r="Q162" s="509"/>
      <c r="R162" s="510">
        <f t="shared" si="480"/>
        <v>0</v>
      </c>
      <c r="S162" s="509"/>
      <c r="T162" s="510">
        <f t="shared" si="481"/>
        <v>0</v>
      </c>
      <c r="U162" s="509"/>
      <c r="V162" s="510">
        <f t="shared" si="482"/>
        <v>0</v>
      </c>
      <c r="W162" s="511">
        <f t="shared" si="494"/>
        <v>0</v>
      </c>
      <c r="X162" s="535">
        <f>SUM(K162*15/100*I162)</f>
        <v>0</v>
      </c>
      <c r="Y162" s="509"/>
      <c r="Z162" s="510"/>
      <c r="AA162" s="509">
        <v>7</v>
      </c>
      <c r="AB162" s="754">
        <f>AA162*I162*8</f>
        <v>56</v>
      </c>
      <c r="AC162" s="509"/>
      <c r="AD162" s="512">
        <f>SUM(AC162*G162*(30+4))</f>
        <v>0</v>
      </c>
      <c r="AE162" s="509"/>
      <c r="AF162" s="510">
        <f t="shared" si="483"/>
        <v>0</v>
      </c>
      <c r="AG162" s="509"/>
      <c r="AH162" s="511">
        <f t="shared" si="484"/>
        <v>0</v>
      </c>
      <c r="AI162" s="509"/>
      <c r="AJ162" s="511">
        <f t="shared" si="485"/>
        <v>0</v>
      </c>
      <c r="AK162" s="509"/>
      <c r="AL162" s="510">
        <f t="shared" ref="AL162:AL163" si="522">SUM(AK162*G162*2)</f>
        <v>0</v>
      </c>
      <c r="AM162" s="509"/>
      <c r="AN162" s="510">
        <f>SUM(AM162*I162*2)</f>
        <v>0</v>
      </c>
      <c r="AO162" s="509"/>
      <c r="AP162" s="754">
        <f>AO162*42/3</f>
        <v>0</v>
      </c>
      <c r="AQ162" s="509"/>
      <c r="AR162" s="511">
        <f t="shared" si="487"/>
        <v>0</v>
      </c>
      <c r="AS162" s="514"/>
      <c r="AT162" s="511">
        <f t="shared" si="488"/>
        <v>0</v>
      </c>
      <c r="AU162" s="509"/>
      <c r="AV162" s="510">
        <f>SUM(I162*AU162*6)</f>
        <v>0</v>
      </c>
      <c r="AW162" s="509"/>
      <c r="AX162" s="511">
        <f t="shared" si="495"/>
        <v>0</v>
      </c>
      <c r="AY162" s="509"/>
      <c r="AZ162" s="511">
        <f>SUM(AY162*J162*5*6)/2</f>
        <v>0</v>
      </c>
      <c r="BA162" s="509"/>
      <c r="BB162" s="511">
        <f t="shared" si="489"/>
        <v>0</v>
      </c>
      <c r="BC162" s="509"/>
      <c r="BD162" s="515">
        <f t="shared" si="490"/>
        <v>0</v>
      </c>
      <c r="BE162" s="511">
        <f t="shared" si="491"/>
        <v>56</v>
      </c>
      <c r="BF162" s="511">
        <f t="shared" si="492"/>
        <v>0</v>
      </c>
      <c r="BS162" s="257"/>
    </row>
    <row r="163" spans="1:71" s="159" customFormat="1" ht="12.75" customHeight="1" outlineLevel="1" x14ac:dyDescent="0.2">
      <c r="A163" s="507" t="s">
        <v>369</v>
      </c>
      <c r="B163" s="532" t="s">
        <v>183</v>
      </c>
      <c r="C163" s="505" t="s">
        <v>24</v>
      </c>
      <c r="D163" s="505" t="s">
        <v>87</v>
      </c>
      <c r="E163" s="506" t="s">
        <v>49</v>
      </c>
      <c r="F163" s="505">
        <v>9</v>
      </c>
      <c r="G163" s="506">
        <v>5</v>
      </c>
      <c r="H163" s="506">
        <v>1</v>
      </c>
      <c r="I163" s="506">
        <v>1</v>
      </c>
      <c r="J163" s="506">
        <v>1</v>
      </c>
      <c r="K163" s="507"/>
      <c r="L163" s="508">
        <f t="shared" si="477"/>
        <v>0</v>
      </c>
      <c r="M163" s="509"/>
      <c r="N163" s="510">
        <f t="shared" si="478"/>
        <v>0</v>
      </c>
      <c r="O163" s="509"/>
      <c r="P163" s="510">
        <f t="shared" si="479"/>
        <v>0</v>
      </c>
      <c r="Q163" s="509"/>
      <c r="R163" s="510">
        <f t="shared" si="480"/>
        <v>0</v>
      </c>
      <c r="S163" s="509"/>
      <c r="T163" s="510">
        <f t="shared" si="481"/>
        <v>0</v>
      </c>
      <c r="U163" s="509"/>
      <c r="V163" s="510">
        <f t="shared" si="482"/>
        <v>0</v>
      </c>
      <c r="W163" s="511">
        <f t="shared" si="494"/>
        <v>0</v>
      </c>
      <c r="X163" s="535">
        <f t="shared" ref="X163" si="523">SUM(K163*5/100*I163)</f>
        <v>0</v>
      </c>
      <c r="Y163" s="509"/>
      <c r="Z163" s="510"/>
      <c r="AA163" s="509">
        <v>19</v>
      </c>
      <c r="AB163" s="754">
        <f>AA163*G163/3</f>
        <v>31.666666666666668</v>
      </c>
      <c r="AC163" s="509"/>
      <c r="AD163" s="512">
        <f t="shared" ref="AD163" si="524">SUM(AC163*G163*(15))</f>
        <v>0</v>
      </c>
      <c r="AE163" s="509"/>
      <c r="AF163" s="510">
        <f t="shared" si="483"/>
        <v>0</v>
      </c>
      <c r="AG163" s="509"/>
      <c r="AH163" s="511">
        <f t="shared" si="484"/>
        <v>0</v>
      </c>
      <c r="AI163" s="509"/>
      <c r="AJ163" s="511">
        <f t="shared" si="485"/>
        <v>0</v>
      </c>
      <c r="AK163" s="509"/>
      <c r="AL163" s="510">
        <f t="shared" si="522"/>
        <v>0</v>
      </c>
      <c r="AM163" s="509"/>
      <c r="AN163" s="510">
        <f>SUM(AM163*I163)</f>
        <v>0</v>
      </c>
      <c r="AO163" s="509">
        <v>1</v>
      </c>
      <c r="AP163" s="754">
        <f>AO163*11/3</f>
        <v>3.6666666666666665</v>
      </c>
      <c r="AQ163" s="509"/>
      <c r="AR163" s="511">
        <f t="shared" si="487"/>
        <v>0</v>
      </c>
      <c r="AS163" s="514"/>
      <c r="AT163" s="511">
        <f t="shared" si="488"/>
        <v>0</v>
      </c>
      <c r="AU163" s="509"/>
      <c r="AV163" s="510">
        <f t="shared" ref="AV163:AV167" si="525">SUM(AU163*G163/3)</f>
        <v>0</v>
      </c>
      <c r="AW163" s="509"/>
      <c r="AX163" s="511">
        <f t="shared" si="495"/>
        <v>0</v>
      </c>
      <c r="AY163" s="509"/>
      <c r="AZ163" s="511">
        <f>SUM(AY163*J163*5*6)</f>
        <v>0</v>
      </c>
      <c r="BA163" s="509"/>
      <c r="BB163" s="511">
        <f t="shared" si="489"/>
        <v>0</v>
      </c>
      <c r="BC163" s="509"/>
      <c r="BD163" s="515">
        <f t="shared" si="490"/>
        <v>0</v>
      </c>
      <c r="BE163" s="511">
        <f t="shared" si="491"/>
        <v>35.333333333333336</v>
      </c>
      <c r="BF163" s="511">
        <f t="shared" si="492"/>
        <v>3.6666666666666665</v>
      </c>
      <c r="BM163" s="167"/>
      <c r="BN163" s="167"/>
    </row>
    <row r="164" spans="1:71" s="159" customFormat="1" ht="12.75" customHeight="1" outlineLevel="1" x14ac:dyDescent="0.2">
      <c r="A164" s="507" t="s">
        <v>150</v>
      </c>
      <c r="B164" s="506" t="s">
        <v>186</v>
      </c>
      <c r="C164" s="506" t="s">
        <v>140</v>
      </c>
      <c r="D164" s="506" t="s">
        <v>233</v>
      </c>
      <c r="E164" s="506" t="s">
        <v>180</v>
      </c>
      <c r="F164" s="505">
        <v>5</v>
      </c>
      <c r="G164" s="506">
        <v>2</v>
      </c>
      <c r="H164" s="506">
        <v>1</v>
      </c>
      <c r="I164" s="506">
        <v>1</v>
      </c>
      <c r="J164" s="506">
        <v>1</v>
      </c>
      <c r="K164" s="507"/>
      <c r="L164" s="508">
        <f t="shared" si="477"/>
        <v>0</v>
      </c>
      <c r="M164" s="509"/>
      <c r="N164" s="710">
        <f t="shared" si="478"/>
        <v>0</v>
      </c>
      <c r="O164" s="509"/>
      <c r="P164" s="510">
        <f t="shared" si="479"/>
        <v>0</v>
      </c>
      <c r="Q164" s="509"/>
      <c r="R164" s="510">
        <f t="shared" si="480"/>
        <v>0</v>
      </c>
      <c r="S164" s="509"/>
      <c r="T164" s="510">
        <f t="shared" ref="T164" si="526">SUM(S164)*J164</f>
        <v>0</v>
      </c>
      <c r="U164" s="509"/>
      <c r="V164" s="510">
        <f t="shared" ref="V164" si="527">SUM(U164)*I164*5</f>
        <v>0</v>
      </c>
      <c r="W164" s="511"/>
      <c r="X164" s="535">
        <f>SUM(K164*15/100*I164)</f>
        <v>0</v>
      </c>
      <c r="Y164" s="509"/>
      <c r="Z164" s="510"/>
      <c r="AA164" s="509"/>
      <c r="AB164" s="754">
        <f t="shared" ref="AB164" si="528">SUM(AA164)*3*G164/5</f>
        <v>0</v>
      </c>
      <c r="AC164" s="509">
        <v>1</v>
      </c>
      <c r="AD164" s="512">
        <f>SUM(AC164*G164*(40))</f>
        <v>80</v>
      </c>
      <c r="AE164" s="509"/>
      <c r="AF164" s="510">
        <f t="shared" ref="AF164:AF171" si="529">SUM(AE164*G164*3)</f>
        <v>0</v>
      </c>
      <c r="AG164" s="510"/>
      <c r="AH164" s="511">
        <f t="shared" ref="AH164" si="530">SUM(AG164*G164/3)</f>
        <v>0</v>
      </c>
      <c r="AI164" s="509"/>
      <c r="AJ164" s="511">
        <f t="shared" ref="AJ164" si="531">SUM(AI164*G164*2/3)</f>
        <v>0</v>
      </c>
      <c r="AK164" s="509"/>
      <c r="AL164" s="510">
        <f t="shared" ref="AL164" si="532">SUM(AK164*G164)</f>
        <v>0</v>
      </c>
      <c r="AM164" s="509"/>
      <c r="AN164" s="510">
        <f t="shared" ref="AN164" si="533">SUM(AM164*I164)</f>
        <v>0</v>
      </c>
      <c r="AO164" s="509"/>
      <c r="AP164" s="754">
        <f t="shared" ref="AP164" si="534">SUM(AO164*G164*2)</f>
        <v>0</v>
      </c>
      <c r="AQ164" s="509"/>
      <c r="AR164" s="511">
        <f>SUM(I164*AQ164*6)</f>
        <v>0</v>
      </c>
      <c r="AS164" s="514"/>
      <c r="AT164" s="511">
        <f t="shared" si="488"/>
        <v>0</v>
      </c>
      <c r="AU164" s="509"/>
      <c r="AV164" s="510">
        <f t="shared" ref="AV164" si="535">SUM(AU164*G164/3)</f>
        <v>0</v>
      </c>
      <c r="AW164" s="509"/>
      <c r="AX164" s="511">
        <f>AW164*G164/3</f>
        <v>0</v>
      </c>
      <c r="AY164" s="510"/>
      <c r="AZ164" s="511">
        <f>SUM(AY164*G164*2*2/3)</f>
        <v>0</v>
      </c>
      <c r="BA164" s="509"/>
      <c r="BB164" s="511">
        <f t="shared" si="489"/>
        <v>0</v>
      </c>
      <c r="BC164" s="509"/>
      <c r="BD164" s="515">
        <f t="shared" si="490"/>
        <v>0</v>
      </c>
      <c r="BE164" s="511">
        <f t="shared" si="491"/>
        <v>80</v>
      </c>
      <c r="BF164" s="511">
        <f t="shared" si="492"/>
        <v>0</v>
      </c>
      <c r="BM164" s="167"/>
      <c r="BN164" s="167"/>
      <c r="BS164" s="257"/>
    </row>
    <row r="165" spans="1:71" s="507" customFormat="1" ht="12.75" customHeight="1" outlineLevel="1" x14ac:dyDescent="0.2">
      <c r="A165" s="507" t="s">
        <v>150</v>
      </c>
      <c r="B165" s="505" t="s">
        <v>183</v>
      </c>
      <c r="C165" s="505" t="s">
        <v>24</v>
      </c>
      <c r="D165" s="506" t="s">
        <v>323</v>
      </c>
      <c r="E165" s="506" t="s">
        <v>512</v>
      </c>
      <c r="F165" s="506">
        <v>9</v>
      </c>
      <c r="G165" s="506">
        <v>51</v>
      </c>
      <c r="H165" s="506">
        <v>1</v>
      </c>
      <c r="I165" s="506">
        <v>1</v>
      </c>
      <c r="J165" s="506">
        <v>1</v>
      </c>
      <c r="L165" s="508">
        <f t="shared" si="477"/>
        <v>0</v>
      </c>
      <c r="M165" s="509"/>
      <c r="N165" s="510">
        <f t="shared" si="478"/>
        <v>0</v>
      </c>
      <c r="O165" s="509"/>
      <c r="P165" s="510">
        <f t="shared" si="479"/>
        <v>0</v>
      </c>
      <c r="Q165" s="509"/>
      <c r="R165" s="510">
        <f t="shared" si="480"/>
        <v>0</v>
      </c>
      <c r="S165" s="509"/>
      <c r="T165" s="510">
        <f t="shared" ref="T165:T171" si="536">SUM(S165)*J165</f>
        <v>0</v>
      </c>
      <c r="U165" s="509"/>
      <c r="V165" s="510">
        <f t="shared" ref="V165:V189" si="537">SUM(U165)*I165*5</f>
        <v>0</v>
      </c>
      <c r="W165" s="511"/>
      <c r="X165" s="511">
        <f t="shared" ref="X165" si="538">K165*I165*0.05</f>
        <v>0</v>
      </c>
      <c r="Y165" s="509"/>
      <c r="Z165" s="510"/>
      <c r="AA165" s="509"/>
      <c r="AB165" s="754">
        <f t="shared" ref="AB165:AB170" si="539">SUM(AA165)*3*G165/5</f>
        <v>0</v>
      </c>
      <c r="AC165" s="509">
        <v>1</v>
      </c>
      <c r="AD165" s="512">
        <f t="shared" ref="AD165:AD168" si="540">SUM(AC165*G165*(15))</f>
        <v>765</v>
      </c>
      <c r="AE165" s="509"/>
      <c r="AF165" s="510">
        <f t="shared" si="529"/>
        <v>0</v>
      </c>
      <c r="AG165" s="509"/>
      <c r="AH165" s="511">
        <f t="shared" si="484"/>
        <v>0</v>
      </c>
      <c r="AI165" s="509"/>
      <c r="AJ165" s="511">
        <f t="shared" si="485"/>
        <v>0</v>
      </c>
      <c r="AK165" s="509"/>
      <c r="AL165" s="510">
        <f t="shared" si="486"/>
        <v>0</v>
      </c>
      <c r="AM165" s="509"/>
      <c r="AN165" s="510">
        <f t="shared" ref="AN165:AN166" si="541">SUM(AM165*I165)</f>
        <v>0</v>
      </c>
      <c r="AO165" s="509"/>
      <c r="AP165" s="754">
        <f t="shared" ref="AP165:AP170" si="542">SUM(AO165*G165*2)</f>
        <v>0</v>
      </c>
      <c r="AQ165" s="509"/>
      <c r="AR165" s="511">
        <f t="shared" ref="AR165:AR171" si="543">SUM(I165*AQ165*6)</f>
        <v>0</v>
      </c>
      <c r="AS165" s="514"/>
      <c r="AT165" s="511">
        <f t="shared" si="488"/>
        <v>0</v>
      </c>
      <c r="AU165" s="509"/>
      <c r="AV165" s="510">
        <f t="shared" si="525"/>
        <v>0</v>
      </c>
      <c r="AW165" s="509"/>
      <c r="AX165" s="511">
        <f t="shared" si="495"/>
        <v>0</v>
      </c>
      <c r="AY165" s="509"/>
      <c r="AZ165" s="511">
        <f>SUM(AY165*G165*5*2/3)</f>
        <v>0</v>
      </c>
      <c r="BA165" s="509"/>
      <c r="BB165" s="511">
        <f t="shared" si="489"/>
        <v>0</v>
      </c>
      <c r="BC165" s="509"/>
      <c r="BD165" s="515">
        <f t="shared" si="490"/>
        <v>0</v>
      </c>
      <c r="BE165" s="511">
        <f t="shared" si="491"/>
        <v>765</v>
      </c>
      <c r="BF165" s="511">
        <f t="shared" si="492"/>
        <v>0</v>
      </c>
      <c r="BM165" s="515"/>
      <c r="BN165" s="515"/>
      <c r="BS165" s="510"/>
    </row>
    <row r="166" spans="1:71" s="159" customFormat="1" ht="12.75" customHeight="1" outlineLevel="1" x14ac:dyDescent="0.2">
      <c r="A166" s="507" t="s">
        <v>150</v>
      </c>
      <c r="B166" s="506" t="s">
        <v>183</v>
      </c>
      <c r="C166" s="505" t="s">
        <v>24</v>
      </c>
      <c r="D166" s="506" t="s">
        <v>323</v>
      </c>
      <c r="E166" s="506" t="s">
        <v>126</v>
      </c>
      <c r="F166" s="505">
        <v>9</v>
      </c>
      <c r="G166" s="506">
        <v>25</v>
      </c>
      <c r="H166" s="506">
        <v>1</v>
      </c>
      <c r="I166" s="506">
        <v>1</v>
      </c>
      <c r="J166" s="506">
        <v>1</v>
      </c>
      <c r="K166" s="507"/>
      <c r="L166" s="508">
        <f t="shared" si="477"/>
        <v>0</v>
      </c>
      <c r="M166" s="509"/>
      <c r="N166" s="710">
        <f t="shared" si="478"/>
        <v>0</v>
      </c>
      <c r="O166" s="509"/>
      <c r="P166" s="510">
        <f t="shared" si="479"/>
        <v>0</v>
      </c>
      <c r="Q166" s="509"/>
      <c r="R166" s="510">
        <f t="shared" si="480"/>
        <v>0</v>
      </c>
      <c r="S166" s="509"/>
      <c r="T166" s="510">
        <f t="shared" si="536"/>
        <v>0</v>
      </c>
      <c r="U166" s="509"/>
      <c r="V166" s="510">
        <f t="shared" si="537"/>
        <v>0</v>
      </c>
      <c r="W166" s="511"/>
      <c r="X166" s="511">
        <f t="shared" ref="X166" si="544">K166*I166*0.05</f>
        <v>0</v>
      </c>
      <c r="Y166" s="509"/>
      <c r="Z166" s="510"/>
      <c r="AA166" s="509"/>
      <c r="AB166" s="754">
        <f t="shared" si="539"/>
        <v>0</v>
      </c>
      <c r="AC166" s="509">
        <v>1</v>
      </c>
      <c r="AD166" s="512">
        <f t="shared" si="540"/>
        <v>375</v>
      </c>
      <c r="AE166" s="509"/>
      <c r="AF166" s="510">
        <f t="shared" si="529"/>
        <v>0</v>
      </c>
      <c r="AG166" s="509"/>
      <c r="AH166" s="511">
        <f t="shared" si="484"/>
        <v>0</v>
      </c>
      <c r="AI166" s="509"/>
      <c r="AJ166" s="511">
        <f t="shared" ref="AJ166:AJ170" si="545">SUM(AI166*G166*2/3)</f>
        <v>0</v>
      </c>
      <c r="AK166" s="509"/>
      <c r="AL166" s="510">
        <f t="shared" si="486"/>
        <v>0</v>
      </c>
      <c r="AM166" s="509"/>
      <c r="AN166" s="510">
        <f t="shared" si="541"/>
        <v>0</v>
      </c>
      <c r="AO166" s="509"/>
      <c r="AP166" s="754">
        <f t="shared" si="542"/>
        <v>0</v>
      </c>
      <c r="AQ166" s="509"/>
      <c r="AR166" s="511">
        <f t="shared" si="543"/>
        <v>0</v>
      </c>
      <c r="AS166" s="514"/>
      <c r="AT166" s="511">
        <f t="shared" si="488"/>
        <v>0</v>
      </c>
      <c r="AU166" s="509"/>
      <c r="AV166" s="510">
        <f t="shared" si="525"/>
        <v>0</v>
      </c>
      <c r="AW166" s="509"/>
      <c r="AX166" s="511">
        <f t="shared" si="495"/>
        <v>0</v>
      </c>
      <c r="AY166" s="509"/>
      <c r="AZ166" s="511">
        <f>SUM(AY166*G166*5*2/3)</f>
        <v>0</v>
      </c>
      <c r="BA166" s="509"/>
      <c r="BB166" s="511">
        <f t="shared" si="489"/>
        <v>0</v>
      </c>
      <c r="BC166" s="509"/>
      <c r="BD166" s="515">
        <f t="shared" si="490"/>
        <v>0</v>
      </c>
      <c r="BE166" s="511">
        <f t="shared" si="491"/>
        <v>375</v>
      </c>
      <c r="BF166" s="511">
        <f t="shared" si="492"/>
        <v>0</v>
      </c>
      <c r="BM166" s="167"/>
      <c r="BN166" s="167"/>
      <c r="BS166" s="257"/>
    </row>
    <row r="167" spans="1:71" s="159" customFormat="1" ht="12.75" customHeight="1" outlineLevel="1" x14ac:dyDescent="0.2">
      <c r="A167" s="507" t="s">
        <v>150</v>
      </c>
      <c r="B167" s="506" t="s">
        <v>183</v>
      </c>
      <c r="C167" s="505" t="s">
        <v>51</v>
      </c>
      <c r="D167" s="506" t="s">
        <v>233</v>
      </c>
      <c r="E167" s="506" t="s">
        <v>242</v>
      </c>
      <c r="F167" s="505">
        <v>11</v>
      </c>
      <c r="G167" s="506">
        <v>11</v>
      </c>
      <c r="H167" s="506">
        <v>1</v>
      </c>
      <c r="I167" s="506">
        <v>1</v>
      </c>
      <c r="J167" s="506">
        <v>1</v>
      </c>
      <c r="K167" s="527"/>
      <c r="L167" s="508">
        <f t="shared" si="477"/>
        <v>0</v>
      </c>
      <c r="M167" s="509"/>
      <c r="N167" s="710">
        <f t="shared" si="478"/>
        <v>0</v>
      </c>
      <c r="O167" s="509"/>
      <c r="P167" s="510">
        <f t="shared" si="479"/>
        <v>0</v>
      </c>
      <c r="Q167" s="509"/>
      <c r="R167" s="510">
        <f>SUM(Q167)*I167</f>
        <v>0</v>
      </c>
      <c r="S167" s="509"/>
      <c r="T167" s="510">
        <f>SUM(S167)*J167</f>
        <v>0</v>
      </c>
      <c r="U167" s="509"/>
      <c r="V167" s="510">
        <f t="shared" si="537"/>
        <v>0</v>
      </c>
      <c r="W167" s="511"/>
      <c r="X167" s="535">
        <f>SUM(K167*15/100*I167)</f>
        <v>0</v>
      </c>
      <c r="Y167" s="509"/>
      <c r="Z167" s="510"/>
      <c r="AA167" s="509"/>
      <c r="AB167" s="754">
        <f t="shared" si="539"/>
        <v>0</v>
      </c>
      <c r="AC167" s="509">
        <v>1</v>
      </c>
      <c r="AD167" s="512">
        <f t="shared" si="540"/>
        <v>165</v>
      </c>
      <c r="AE167" s="509"/>
      <c r="AF167" s="510">
        <f>SUM(AE167*G167*3)</f>
        <v>0</v>
      </c>
      <c r="AG167" s="509"/>
      <c r="AH167" s="511">
        <f t="shared" si="484"/>
        <v>0</v>
      </c>
      <c r="AI167" s="509"/>
      <c r="AJ167" s="511">
        <f>SUM(AI167*G167*2/3)</f>
        <v>0</v>
      </c>
      <c r="AK167" s="509"/>
      <c r="AL167" s="510">
        <f t="shared" si="486"/>
        <v>0</v>
      </c>
      <c r="AM167" s="509"/>
      <c r="AN167" s="510">
        <f>SUM(AM167*I167)</f>
        <v>0</v>
      </c>
      <c r="AO167" s="509"/>
      <c r="AP167" s="754">
        <f>SUM(AO167*G167*2)</f>
        <v>0</v>
      </c>
      <c r="AQ167" s="509"/>
      <c r="AR167" s="511">
        <f t="shared" si="543"/>
        <v>0</v>
      </c>
      <c r="AS167" s="514"/>
      <c r="AT167" s="511">
        <f t="shared" si="488"/>
        <v>0</v>
      </c>
      <c r="AU167" s="509"/>
      <c r="AV167" s="510">
        <f t="shared" si="525"/>
        <v>0</v>
      </c>
      <c r="AW167" s="509"/>
      <c r="AX167" s="511">
        <f t="shared" si="495"/>
        <v>0</v>
      </c>
      <c r="AY167" s="509"/>
      <c r="AZ167" s="511">
        <f>SUM(AY167*J167*3*6)</f>
        <v>0</v>
      </c>
      <c r="BA167" s="509"/>
      <c r="BB167" s="511">
        <f>SUM(BA167*J167*4*6)</f>
        <v>0</v>
      </c>
      <c r="BC167" s="509"/>
      <c r="BD167" s="515">
        <f t="shared" si="490"/>
        <v>0</v>
      </c>
      <c r="BE167" s="511">
        <f t="shared" si="491"/>
        <v>165</v>
      </c>
      <c r="BF167" s="511">
        <f t="shared" si="492"/>
        <v>0</v>
      </c>
      <c r="BM167" s="167"/>
      <c r="BN167" s="167"/>
      <c r="BS167" s="257"/>
    </row>
    <row r="168" spans="1:71" s="241" customFormat="1" ht="12.75" customHeight="1" outlineLevel="1" x14ac:dyDescent="0.2">
      <c r="A168" s="507" t="s">
        <v>150</v>
      </c>
      <c r="B168" s="506" t="s">
        <v>182</v>
      </c>
      <c r="C168" s="505" t="s">
        <v>51</v>
      </c>
      <c r="D168" s="506" t="s">
        <v>233</v>
      </c>
      <c r="E168" s="532" t="s">
        <v>137</v>
      </c>
      <c r="F168" s="505">
        <v>11</v>
      </c>
      <c r="G168" s="506">
        <v>6</v>
      </c>
      <c r="H168" s="506">
        <v>1</v>
      </c>
      <c r="I168" s="506">
        <v>1</v>
      </c>
      <c r="J168" s="506">
        <v>1</v>
      </c>
      <c r="K168" s="560"/>
      <c r="L168" s="508">
        <f>SUM(M168+O168+Q168+S168+U168)</f>
        <v>0</v>
      </c>
      <c r="M168" s="509"/>
      <c r="N168" s="710">
        <f>SUM(M168)*H168</f>
        <v>0</v>
      </c>
      <c r="O168" s="509"/>
      <c r="P168" s="510">
        <f>O168*I168</f>
        <v>0</v>
      </c>
      <c r="Q168" s="509"/>
      <c r="R168" s="510">
        <f>SUM(Q168)*I168</f>
        <v>0</v>
      </c>
      <c r="S168" s="509"/>
      <c r="T168" s="510">
        <f>SUM(S168)*J168</f>
        <v>0</v>
      </c>
      <c r="U168" s="509"/>
      <c r="V168" s="510">
        <f>SUM(U168)*I168*5</f>
        <v>0</v>
      </c>
      <c r="W168" s="511"/>
      <c r="X168" s="511">
        <f>SUM(K168*15/100*I168)</f>
        <v>0</v>
      </c>
      <c r="Y168" s="509"/>
      <c r="Z168" s="510"/>
      <c r="AA168" s="509"/>
      <c r="AB168" s="754">
        <f>SUM(AA168)*3*G168/5</f>
        <v>0</v>
      </c>
      <c r="AC168" s="509">
        <v>1</v>
      </c>
      <c r="AD168" s="512">
        <f t="shared" si="540"/>
        <v>90</v>
      </c>
      <c r="AE168" s="509"/>
      <c r="AF168" s="510">
        <f>SUM(AE168*G168*3)</f>
        <v>0</v>
      </c>
      <c r="AG168" s="509"/>
      <c r="AH168" s="511">
        <f>SUM(AG168*G168/3)</f>
        <v>0</v>
      </c>
      <c r="AI168" s="509"/>
      <c r="AJ168" s="511">
        <f>SUM(AI168*G168*2/3)</f>
        <v>0</v>
      </c>
      <c r="AK168" s="509"/>
      <c r="AL168" s="510">
        <f>SUM(AK168*G168*2)</f>
        <v>0</v>
      </c>
      <c r="AM168" s="509"/>
      <c r="AN168" s="510">
        <f>SUM(AM168*I168)</f>
        <v>0</v>
      </c>
      <c r="AO168" s="509"/>
      <c r="AP168" s="754">
        <f>SUM(AO168*G168*2)</f>
        <v>0</v>
      </c>
      <c r="AQ168" s="509"/>
      <c r="AR168" s="511">
        <f>SUM(I168*AQ168*6)</f>
        <v>0</v>
      </c>
      <c r="AS168" s="514"/>
      <c r="AT168" s="511">
        <f t="shared" si="488"/>
        <v>0</v>
      </c>
      <c r="AU168" s="509"/>
      <c r="AV168" s="510">
        <f>SUM(AU168*G168/3)</f>
        <v>0</v>
      </c>
      <c r="AW168" s="509"/>
      <c r="AX168" s="511">
        <f>SUM(I168*AW168*8)</f>
        <v>0</v>
      </c>
      <c r="AY168" s="509"/>
      <c r="AZ168" s="511">
        <f>SUM(AY168*J168*3*6)</f>
        <v>0</v>
      </c>
      <c r="BA168" s="509"/>
      <c r="BB168" s="511">
        <f>SUM(BA168*J168*4*6)</f>
        <v>0</v>
      </c>
      <c r="BC168" s="509"/>
      <c r="BD168" s="515">
        <f>SUM(BC168*50)</f>
        <v>0</v>
      </c>
      <c r="BE168" s="511">
        <f t="shared" si="491"/>
        <v>90</v>
      </c>
      <c r="BF168" s="511">
        <f t="shared" si="492"/>
        <v>0</v>
      </c>
      <c r="BM168" s="244"/>
      <c r="BN168" s="244"/>
      <c r="BS168" s="242"/>
    </row>
    <row r="169" spans="1:71" s="159" customFormat="1" ht="12.75" customHeight="1" outlineLevel="1" x14ac:dyDescent="0.2">
      <c r="A169" s="529" t="s">
        <v>559</v>
      </c>
      <c r="B169" s="532" t="s">
        <v>186</v>
      </c>
      <c r="C169" s="532" t="s">
        <v>140</v>
      </c>
      <c r="D169" s="532" t="s">
        <v>233</v>
      </c>
      <c r="E169" s="532" t="s">
        <v>180</v>
      </c>
      <c r="F169" s="528">
        <v>5</v>
      </c>
      <c r="G169" s="506">
        <v>13</v>
      </c>
      <c r="H169" s="506">
        <v>1</v>
      </c>
      <c r="I169" s="506">
        <v>1</v>
      </c>
      <c r="J169" s="506">
        <v>1</v>
      </c>
      <c r="K169" s="527"/>
      <c r="L169" s="684">
        <f t="shared" ref="L169" si="546">SUM(M169+O169+Q169+S169+U169)</f>
        <v>0</v>
      </c>
      <c r="M169" s="527"/>
      <c r="N169" s="527">
        <f>SUM(M169)*H169</f>
        <v>0</v>
      </c>
      <c r="O169" s="527"/>
      <c r="P169" s="685">
        <f t="shared" ref="P169" si="547">I169*O169</f>
        <v>0</v>
      </c>
      <c r="Q169" s="527"/>
      <c r="R169" s="685">
        <f t="shared" ref="R169" si="548">SUM(Q169)*I169</f>
        <v>0</v>
      </c>
      <c r="S169" s="509"/>
      <c r="T169" s="510">
        <f t="shared" ref="T169" si="549">SUM(S169)*J169</f>
        <v>0</v>
      </c>
      <c r="U169" s="509"/>
      <c r="V169" s="510">
        <f t="shared" ref="V169" si="550">SUM(U169)*I169*5</f>
        <v>0</v>
      </c>
      <c r="W169" s="511">
        <v>0</v>
      </c>
      <c r="X169" s="535">
        <f>SUM(K169*15/100*I169)</f>
        <v>0</v>
      </c>
      <c r="Y169" s="509"/>
      <c r="Z169" s="510"/>
      <c r="AA169" s="509"/>
      <c r="AB169" s="754">
        <f t="shared" ref="AB169" si="551">SUM(AA169)*3*G169/5</f>
        <v>0</v>
      </c>
      <c r="AC169" s="509"/>
      <c r="AD169" s="512">
        <f>SUM(AC169*G169*(30))</f>
        <v>0</v>
      </c>
      <c r="AE169" s="509"/>
      <c r="AF169" s="510">
        <f t="shared" ref="AF169" si="552">SUM(AE169*G169*3)</f>
        <v>0</v>
      </c>
      <c r="AG169" s="509"/>
      <c r="AH169" s="511">
        <f>SUM(AG169*G169/3)</f>
        <v>0</v>
      </c>
      <c r="AI169" s="509"/>
      <c r="AJ169" s="511">
        <f>SUM(AI169*G169*2/3)</f>
        <v>0</v>
      </c>
      <c r="AK169" s="509"/>
      <c r="AL169" s="510">
        <f>SUM(AK169*G169*2)</f>
        <v>0</v>
      </c>
      <c r="AM169" s="509"/>
      <c r="AN169" s="510">
        <f>SUM(AM169*I169*2)</f>
        <v>0</v>
      </c>
      <c r="AO169" s="509">
        <v>1</v>
      </c>
      <c r="AP169" s="754">
        <f>G169*AO169/3</f>
        <v>4.333333333333333</v>
      </c>
      <c r="AQ169" s="509"/>
      <c r="AR169" s="511">
        <f t="shared" ref="AR169" si="553">SUM(I169*AQ169*6)</f>
        <v>0</v>
      </c>
      <c r="AS169" s="514"/>
      <c r="AT169" s="511">
        <f t="shared" si="488"/>
        <v>0</v>
      </c>
      <c r="AU169" s="509"/>
      <c r="AV169" s="510">
        <f>SUM(I169*AU169*6)</f>
        <v>0</v>
      </c>
      <c r="AW169" s="509"/>
      <c r="AX169" s="511">
        <f>AW169*G169/3</f>
        <v>0</v>
      </c>
      <c r="AY169" s="509"/>
      <c r="AZ169" s="511">
        <f>AY169*I169*8*1</f>
        <v>0</v>
      </c>
      <c r="BA169" s="509"/>
      <c r="BB169" s="511">
        <f t="shared" ref="BB169" si="554">SUM(BA169*J169*4*6)</f>
        <v>0</v>
      </c>
      <c r="BC169" s="509"/>
      <c r="BD169" s="515">
        <f t="shared" ref="BD169" si="555">SUM(BC169*50)</f>
        <v>0</v>
      </c>
      <c r="BE169" s="511">
        <f t="shared" si="491"/>
        <v>4.333333333333333</v>
      </c>
      <c r="BF169" s="511">
        <f t="shared" si="492"/>
        <v>4.333333333333333</v>
      </c>
      <c r="BM169" s="167"/>
      <c r="BN169" s="167"/>
      <c r="BS169" s="257"/>
    </row>
    <row r="170" spans="1:71" s="159" customFormat="1" ht="12.75" customHeight="1" outlineLevel="1" x14ac:dyDescent="0.2">
      <c r="A170" s="718" t="s">
        <v>561</v>
      </c>
      <c r="B170" s="719" t="s">
        <v>186</v>
      </c>
      <c r="C170" s="719" t="s">
        <v>140</v>
      </c>
      <c r="D170" s="719" t="s">
        <v>233</v>
      </c>
      <c r="E170" s="719" t="s">
        <v>180</v>
      </c>
      <c r="F170" s="720">
        <v>5</v>
      </c>
      <c r="G170" s="719">
        <v>13</v>
      </c>
      <c r="H170" s="719">
        <v>1</v>
      </c>
      <c r="I170" s="719">
        <v>1</v>
      </c>
      <c r="J170" s="719">
        <v>1</v>
      </c>
      <c r="K170" s="721"/>
      <c r="L170" s="722">
        <f t="shared" si="477"/>
        <v>0</v>
      </c>
      <c r="M170" s="723"/>
      <c r="N170" s="578">
        <f t="shared" si="478"/>
        <v>0</v>
      </c>
      <c r="O170" s="723"/>
      <c r="P170" s="578">
        <f t="shared" si="479"/>
        <v>0</v>
      </c>
      <c r="Q170" s="723"/>
      <c r="R170" s="578">
        <f t="shared" si="480"/>
        <v>0</v>
      </c>
      <c r="S170" s="723"/>
      <c r="T170" s="578">
        <f t="shared" si="536"/>
        <v>0</v>
      </c>
      <c r="U170" s="723"/>
      <c r="V170" s="578">
        <f t="shared" si="537"/>
        <v>0</v>
      </c>
      <c r="W170" s="577">
        <v>0</v>
      </c>
      <c r="X170" s="577">
        <f>SUM(K170*15/100*I170)</f>
        <v>0</v>
      </c>
      <c r="Y170" s="723"/>
      <c r="Z170" s="578"/>
      <c r="AA170" s="723"/>
      <c r="AB170" s="1050">
        <f t="shared" si="539"/>
        <v>0</v>
      </c>
      <c r="AC170" s="723"/>
      <c r="AD170" s="724">
        <f>SUM(AC170*G170*(30))</f>
        <v>0</v>
      </c>
      <c r="AE170" s="723"/>
      <c r="AF170" s="578">
        <f t="shared" si="529"/>
        <v>0</v>
      </c>
      <c r="AG170" s="723"/>
      <c r="AH170" s="577">
        <f t="shared" si="484"/>
        <v>0</v>
      </c>
      <c r="AI170" s="723"/>
      <c r="AJ170" s="577">
        <f t="shared" si="545"/>
        <v>0</v>
      </c>
      <c r="AK170" s="723"/>
      <c r="AL170" s="578">
        <f t="shared" si="486"/>
        <v>0</v>
      </c>
      <c r="AM170" s="723"/>
      <c r="AN170" s="578">
        <f>SUM(AM170*I170*2)</f>
        <v>0</v>
      </c>
      <c r="AO170" s="723"/>
      <c r="AP170" s="1050">
        <f t="shared" si="542"/>
        <v>0</v>
      </c>
      <c r="AQ170" s="723"/>
      <c r="AR170" s="577">
        <f t="shared" si="543"/>
        <v>0</v>
      </c>
      <c r="AS170" s="723"/>
      <c r="AT170" s="577">
        <f t="shared" si="488"/>
        <v>0</v>
      </c>
      <c r="AU170" s="723"/>
      <c r="AV170" s="578">
        <f>SUM(I170*AU170*6)</f>
        <v>0</v>
      </c>
      <c r="AW170" s="723"/>
      <c r="AX170" s="577">
        <f>AW170*G170/3</f>
        <v>0</v>
      </c>
      <c r="AY170" s="723">
        <v>2</v>
      </c>
      <c r="AZ170" s="577">
        <f>AY170*I170*8*2</f>
        <v>32</v>
      </c>
      <c r="BA170" s="723"/>
      <c r="BB170" s="577">
        <f t="shared" si="489"/>
        <v>0</v>
      </c>
      <c r="BC170" s="723"/>
      <c r="BD170" s="579">
        <f>SUM(BC170*50)</f>
        <v>0</v>
      </c>
      <c r="BE170" s="577">
        <f t="shared" si="491"/>
        <v>32</v>
      </c>
      <c r="BF170" s="577">
        <f t="shared" si="492"/>
        <v>32</v>
      </c>
      <c r="BM170" s="167"/>
      <c r="BN170" s="167"/>
      <c r="BS170" s="257"/>
    </row>
    <row r="171" spans="1:71" s="9" customFormat="1" ht="12.75" customHeight="1" outlineLevel="1" x14ac:dyDescent="0.2">
      <c r="B171" s="17"/>
      <c r="C171" s="31"/>
      <c r="D171" s="17"/>
      <c r="E171" s="17"/>
      <c r="F171" s="31"/>
      <c r="G171" s="17"/>
      <c r="H171" s="17"/>
      <c r="I171" s="17"/>
      <c r="J171" s="17">
        <f>SUM(I171)*2</f>
        <v>0</v>
      </c>
      <c r="K171" s="52"/>
      <c r="L171" s="119">
        <f t="shared" si="477"/>
        <v>0</v>
      </c>
      <c r="M171" s="73"/>
      <c r="N171" s="710">
        <f t="shared" si="478"/>
        <v>0</v>
      </c>
      <c r="O171" s="73"/>
      <c r="P171" s="22">
        <f t="shared" si="479"/>
        <v>0</v>
      </c>
      <c r="Q171" s="73"/>
      <c r="R171" s="22">
        <f t="shared" si="480"/>
        <v>0</v>
      </c>
      <c r="S171" s="73"/>
      <c r="T171" s="22">
        <f t="shared" si="536"/>
        <v>0</v>
      </c>
      <c r="U171" s="73"/>
      <c r="V171" s="22">
        <f t="shared" si="537"/>
        <v>0</v>
      </c>
      <c r="W171" s="29">
        <f>SUM(I171*AW171*2+J171*AY171*2)</f>
        <v>0</v>
      </c>
      <c r="X171" s="29">
        <f>SUM(K171*15/100*I171)</f>
        <v>0</v>
      </c>
      <c r="Y171" s="73"/>
      <c r="Z171" s="22"/>
      <c r="AA171" s="73"/>
      <c r="AB171" s="754">
        <f>SUM(AA171)*G171/3/3</f>
        <v>0</v>
      </c>
      <c r="AC171" s="73"/>
      <c r="AD171" s="96">
        <f>SUM(AC171*G171*(30+4))</f>
        <v>0</v>
      </c>
      <c r="AE171" s="73"/>
      <c r="AF171" s="22">
        <f t="shared" si="529"/>
        <v>0</v>
      </c>
      <c r="AG171" s="73"/>
      <c r="AH171" s="29">
        <f t="shared" si="484"/>
        <v>0</v>
      </c>
      <c r="AI171" s="73"/>
      <c r="AJ171" s="29">
        <f>SUM(AI171*G171*2/3)</f>
        <v>0</v>
      </c>
      <c r="AK171" s="73"/>
      <c r="AL171" s="22">
        <f t="shared" si="486"/>
        <v>0</v>
      </c>
      <c r="AM171" s="73"/>
      <c r="AN171" s="22">
        <f>SUM(AM171*I171*2)</f>
        <v>0</v>
      </c>
      <c r="AO171" s="73"/>
      <c r="AP171" s="754">
        <f>AO171*G171/3</f>
        <v>0</v>
      </c>
      <c r="AQ171" s="73"/>
      <c r="AR171" s="29">
        <f t="shared" si="543"/>
        <v>0</v>
      </c>
      <c r="AS171" s="256"/>
      <c r="AT171" s="239">
        <f t="shared" si="488"/>
        <v>0</v>
      </c>
      <c r="AU171" s="73"/>
      <c r="AV171" s="22">
        <f>SUM(I171*AU171*6)</f>
        <v>0</v>
      </c>
      <c r="AW171" s="73"/>
      <c r="AX171" s="29">
        <f>SUM(I171*AW171*8)</f>
        <v>0</v>
      </c>
      <c r="AY171" s="73"/>
      <c r="AZ171" s="29">
        <f>SUM(AY171*J171*5*6)/2</f>
        <v>0</v>
      </c>
      <c r="BA171" s="73"/>
      <c r="BB171" s="29">
        <f>SUM(BA171*J171*4*6)</f>
        <v>0</v>
      </c>
      <c r="BC171" s="73"/>
      <c r="BD171" s="7">
        <f>SUM(BC171*50)</f>
        <v>0</v>
      </c>
      <c r="BE171" s="239">
        <f t="shared" si="491"/>
        <v>0</v>
      </c>
      <c r="BF171" s="239">
        <f t="shared" si="492"/>
        <v>0</v>
      </c>
      <c r="BS171" s="22"/>
    </row>
    <row r="172" spans="1:71" s="552" customFormat="1" ht="12.75" customHeight="1" outlineLevel="1" x14ac:dyDescent="0.2">
      <c r="A172" s="507" t="s">
        <v>411</v>
      </c>
      <c r="B172" s="505" t="s">
        <v>183</v>
      </c>
      <c r="C172" s="506" t="s">
        <v>24</v>
      </c>
      <c r="D172" s="506" t="s">
        <v>323</v>
      </c>
      <c r="E172" s="506" t="s">
        <v>328</v>
      </c>
      <c r="F172" s="506">
        <v>6</v>
      </c>
      <c r="G172" s="506">
        <v>141</v>
      </c>
      <c r="H172" s="506">
        <v>2</v>
      </c>
      <c r="I172" s="506">
        <v>6</v>
      </c>
      <c r="J172" s="506">
        <v>4</v>
      </c>
      <c r="K172" s="507"/>
      <c r="L172" s="508">
        <f t="shared" si="477"/>
        <v>0</v>
      </c>
      <c r="M172" s="509"/>
      <c r="N172" s="510">
        <f t="shared" ref="N172" si="556">SUM(M172)*H172</f>
        <v>0</v>
      </c>
      <c r="O172" s="509"/>
      <c r="P172" s="510">
        <f t="shared" si="479"/>
        <v>0</v>
      </c>
      <c r="Q172" s="509"/>
      <c r="R172" s="510">
        <f t="shared" ref="R172" si="557">SUM(Q172)*I172</f>
        <v>0</v>
      </c>
      <c r="S172" s="509"/>
      <c r="T172" s="510">
        <f t="shared" ref="T172" si="558">SUM(S172)*J172</f>
        <v>0</v>
      </c>
      <c r="U172" s="509"/>
      <c r="V172" s="510">
        <f t="shared" ref="V172" si="559">SUM(U172)*I172*5</f>
        <v>0</v>
      </c>
      <c r="W172" s="511">
        <f>SUM(I172*AW172*2+J172*AY172*2)</f>
        <v>0</v>
      </c>
      <c r="X172" s="511">
        <f t="shared" ref="X172" si="560">K172*I172*0.05</f>
        <v>0</v>
      </c>
      <c r="Y172" s="509"/>
      <c r="Z172" s="510"/>
      <c r="AA172" s="509">
        <v>4</v>
      </c>
      <c r="AB172" s="754">
        <f>AA172*8*J172</f>
        <v>128</v>
      </c>
      <c r="AC172" s="509"/>
      <c r="AD172" s="512">
        <f>SUM(AC172*G172*(30+4))</f>
        <v>0</v>
      </c>
      <c r="AE172" s="509"/>
      <c r="AF172" s="515">
        <f t="shared" ref="AF172" si="561">SUM(AE172*G172*3)</f>
        <v>0</v>
      </c>
      <c r="AG172" s="509"/>
      <c r="AH172" s="511">
        <f t="shared" ref="AH172" si="562">SUM(AG172*G172/3)</f>
        <v>0</v>
      </c>
      <c r="AI172" s="509"/>
      <c r="AJ172" s="511">
        <f t="shared" ref="AJ172" si="563">SUM(AI172*G172*2/3)</f>
        <v>0</v>
      </c>
      <c r="AK172" s="509"/>
      <c r="AL172" s="510">
        <f t="shared" si="486"/>
        <v>0</v>
      </c>
      <c r="AM172" s="509"/>
      <c r="AN172" s="510">
        <f>SUM(AM172*I172*2)</f>
        <v>0</v>
      </c>
      <c r="AO172" s="509">
        <v>1</v>
      </c>
      <c r="AP172" s="754">
        <f>AO172*G172/3</f>
        <v>47</v>
      </c>
      <c r="AQ172" s="509"/>
      <c r="AR172" s="511">
        <f t="shared" ref="AR172" si="564">SUM(I172*AQ172*6)</f>
        <v>0</v>
      </c>
      <c r="AS172" s="514"/>
      <c r="AT172" s="511">
        <f t="shared" si="488"/>
        <v>0</v>
      </c>
      <c r="AU172" s="509"/>
      <c r="AV172" s="515">
        <f t="shared" ref="AV172" si="565">SUM(AU172*G172/3)</f>
        <v>0</v>
      </c>
      <c r="AW172" s="509"/>
      <c r="AX172" s="511">
        <f>SUM(AW172*G172/3)</f>
        <v>0</v>
      </c>
      <c r="AY172" s="509"/>
      <c r="AZ172" s="511">
        <f>SUM(AY172*J172*5*6)</f>
        <v>0</v>
      </c>
      <c r="BA172" s="509"/>
      <c r="BB172" s="511">
        <f t="shared" ref="BB172" si="566">SUM(BA172*J172*4*6)</f>
        <v>0</v>
      </c>
      <c r="BC172" s="509"/>
      <c r="BD172" s="515">
        <f t="shared" ref="BD172" si="567">SUM(BC172*50)</f>
        <v>0</v>
      </c>
      <c r="BE172" s="511">
        <f t="shared" si="491"/>
        <v>175</v>
      </c>
      <c r="BF172" s="511">
        <f t="shared" si="492"/>
        <v>47</v>
      </c>
      <c r="BM172" s="555"/>
      <c r="BN172" s="555"/>
      <c r="BS172" s="553"/>
    </row>
    <row r="173" spans="1:71" s="159" customFormat="1" ht="12" customHeight="1" outlineLevel="1" x14ac:dyDescent="0.2">
      <c r="A173" s="507" t="s">
        <v>411</v>
      </c>
      <c r="B173" s="506" t="s">
        <v>183</v>
      </c>
      <c r="C173" s="506" t="s">
        <v>24</v>
      </c>
      <c r="D173" s="506" t="s">
        <v>323</v>
      </c>
      <c r="E173" s="506" t="s">
        <v>267</v>
      </c>
      <c r="F173" s="506">
        <v>6</v>
      </c>
      <c r="G173" s="506">
        <v>73</v>
      </c>
      <c r="H173" s="506">
        <v>1</v>
      </c>
      <c r="I173" s="506">
        <v>3</v>
      </c>
      <c r="J173" s="506">
        <v>2</v>
      </c>
      <c r="K173" s="527"/>
      <c r="L173" s="508">
        <f t="shared" si="477"/>
        <v>0</v>
      </c>
      <c r="M173" s="509"/>
      <c r="N173" s="510">
        <f t="shared" ref="N173:N186" si="568">SUM(M173)*H173</f>
        <v>0</v>
      </c>
      <c r="O173" s="509"/>
      <c r="P173" s="510">
        <f t="shared" si="479"/>
        <v>0</v>
      </c>
      <c r="Q173" s="509"/>
      <c r="R173" s="510">
        <f t="shared" ref="R173:R189" si="569">SUM(Q173)*I173</f>
        <v>0</v>
      </c>
      <c r="S173" s="509"/>
      <c r="T173" s="510">
        <f t="shared" ref="T173:T189" si="570">SUM(S173)*J173</f>
        <v>0</v>
      </c>
      <c r="U173" s="509"/>
      <c r="V173" s="510">
        <f t="shared" si="537"/>
        <v>0</v>
      </c>
      <c r="W173" s="511">
        <f>SUM(I173*AW173*2+J173*AY173*2)</f>
        <v>0</v>
      </c>
      <c r="X173" s="511">
        <f t="shared" ref="X173" si="571">K173*I173*0.05</f>
        <v>0</v>
      </c>
      <c r="Y173" s="509"/>
      <c r="Z173" s="510"/>
      <c r="AA173" s="509">
        <v>4</v>
      </c>
      <c r="AB173" s="756">
        <f>AA173*8*J173</f>
        <v>64</v>
      </c>
      <c r="AC173" s="509"/>
      <c r="AD173" s="512">
        <f>SUM(AC173*G173*(30+4))/5</f>
        <v>0</v>
      </c>
      <c r="AE173" s="509"/>
      <c r="AF173" s="510">
        <f t="shared" ref="AF173:AF181" si="572">SUM(AE173*G173*3)</f>
        <v>0</v>
      </c>
      <c r="AG173" s="509"/>
      <c r="AH173" s="511">
        <f t="shared" ref="AH173:AH187" si="573">SUM(AG173*G173/3)</f>
        <v>0</v>
      </c>
      <c r="AI173" s="509"/>
      <c r="AJ173" s="511">
        <f t="shared" ref="AJ173:AJ181" si="574">SUM(AI173*G173*2/3)</f>
        <v>0</v>
      </c>
      <c r="AK173" s="509"/>
      <c r="AL173" s="510">
        <f t="shared" si="486"/>
        <v>0</v>
      </c>
      <c r="AM173" s="509"/>
      <c r="AN173" s="510">
        <f t="shared" ref="AN173:AN189" si="575">SUM(AM173*I173)</f>
        <v>0</v>
      </c>
      <c r="AO173" s="509">
        <v>1</v>
      </c>
      <c r="AP173" s="754">
        <f>AO173*G173/3</f>
        <v>24.333333333333332</v>
      </c>
      <c r="AQ173" s="509"/>
      <c r="AR173" s="511">
        <f t="shared" ref="AR173:AR181" si="576">SUM(I173*AQ173*6)</f>
        <v>0</v>
      </c>
      <c r="AS173" s="514"/>
      <c r="AT173" s="511">
        <f t="shared" si="488"/>
        <v>0</v>
      </c>
      <c r="AU173" s="509"/>
      <c r="AV173" s="510">
        <f t="shared" ref="AV173:AV190" si="577">SUM(AU173*G173/3)</f>
        <v>0</v>
      </c>
      <c r="AW173" s="509"/>
      <c r="AX173" s="511">
        <f t="shared" ref="AX173:AX181" si="578">SUM(I173*AW173*8)</f>
        <v>0</v>
      </c>
      <c r="AY173" s="509"/>
      <c r="AZ173" s="511">
        <f>SUM(AY173*J173*5*6)</f>
        <v>0</v>
      </c>
      <c r="BA173" s="509"/>
      <c r="BB173" s="511">
        <f t="shared" ref="BB173:BB189" si="579">SUM(BA173*J173*4*6)</f>
        <v>0</v>
      </c>
      <c r="BC173" s="509"/>
      <c r="BD173" s="515">
        <f t="shared" ref="BD173:BD187" si="580">SUM(BC173*50)</f>
        <v>0</v>
      </c>
      <c r="BE173" s="511">
        <f t="shared" si="491"/>
        <v>88.333333333333329</v>
      </c>
      <c r="BF173" s="511">
        <f t="shared" si="492"/>
        <v>24.333333333333332</v>
      </c>
      <c r="BM173" s="167"/>
      <c r="BN173" s="167"/>
      <c r="BS173" s="257"/>
    </row>
    <row r="174" spans="1:71" s="159" customFormat="1" ht="12" customHeight="1" outlineLevel="1" x14ac:dyDescent="0.2">
      <c r="A174" s="507" t="s">
        <v>436</v>
      </c>
      <c r="B174" s="506" t="s">
        <v>183</v>
      </c>
      <c r="C174" s="506" t="s">
        <v>51</v>
      </c>
      <c r="D174" s="506" t="s">
        <v>233</v>
      </c>
      <c r="E174" s="506" t="s">
        <v>242</v>
      </c>
      <c r="F174" s="506">
        <v>12</v>
      </c>
      <c r="G174" s="506">
        <v>21</v>
      </c>
      <c r="H174" s="506">
        <v>1</v>
      </c>
      <c r="I174" s="506">
        <v>1</v>
      </c>
      <c r="J174" s="506">
        <f>SUM(I174)*2</f>
        <v>2</v>
      </c>
      <c r="K174" s="527"/>
      <c r="L174" s="508">
        <f>SUM(M174+O174+Q174+S174+U174)</f>
        <v>0</v>
      </c>
      <c r="M174" s="509"/>
      <c r="N174" s="510">
        <f>SUM(M174)*H174</f>
        <v>0</v>
      </c>
      <c r="O174" s="509"/>
      <c r="P174" s="510">
        <f>O174*I174</f>
        <v>0</v>
      </c>
      <c r="Q174" s="509"/>
      <c r="R174" s="510">
        <f>SUM(Q174)*I174</f>
        <v>0</v>
      </c>
      <c r="S174" s="509"/>
      <c r="T174" s="510">
        <f>SUM(S174)*J174</f>
        <v>0</v>
      </c>
      <c r="U174" s="509"/>
      <c r="V174" s="510">
        <f>SUM(U174)*I174*5</f>
        <v>0</v>
      </c>
      <c r="W174" s="511">
        <f>SUM(I174*AW174*2+J174*AY174*2)</f>
        <v>0</v>
      </c>
      <c r="X174" s="511">
        <f>SUM(K174*15/100*I174)</f>
        <v>0</v>
      </c>
      <c r="Y174" s="509"/>
      <c r="Z174" s="510"/>
      <c r="AA174" s="509">
        <v>10</v>
      </c>
      <c r="AB174" s="756">
        <f>AA174*I174*8</f>
        <v>80</v>
      </c>
      <c r="AC174" s="509"/>
      <c r="AD174" s="512">
        <f>SUM(AC174*G174*(30+4))</f>
        <v>0</v>
      </c>
      <c r="AE174" s="509"/>
      <c r="AF174" s="510">
        <f>SUM(AE174*G174*3)</f>
        <v>0</v>
      </c>
      <c r="AG174" s="509"/>
      <c r="AH174" s="511">
        <f>SUM(AG174*G174/3)</f>
        <v>0</v>
      </c>
      <c r="AI174" s="509"/>
      <c r="AJ174" s="511">
        <f>SUM(AI174*G174*2/3)</f>
        <v>0</v>
      </c>
      <c r="AK174" s="509"/>
      <c r="AL174" s="510">
        <f>SUM(AK174*G174*2)</f>
        <v>0</v>
      </c>
      <c r="AM174" s="509"/>
      <c r="AN174" s="510">
        <f>SUM(AM174*I174*2)</f>
        <v>0</v>
      </c>
      <c r="AO174" s="509">
        <v>1</v>
      </c>
      <c r="AP174" s="754">
        <f>AO174*42/3</f>
        <v>14</v>
      </c>
      <c r="AQ174" s="509"/>
      <c r="AR174" s="511">
        <f>SUM(I174*AQ174*6)</f>
        <v>0</v>
      </c>
      <c r="AS174" s="514"/>
      <c r="AT174" s="511">
        <f t="shared" si="488"/>
        <v>0</v>
      </c>
      <c r="AU174" s="509"/>
      <c r="AV174" s="510">
        <f>SUM(I174*AU174*6)</f>
        <v>0</v>
      </c>
      <c r="AW174" s="509"/>
      <c r="AX174" s="511">
        <f>SUM(I174*AW174*8)</f>
        <v>0</v>
      </c>
      <c r="AY174" s="509"/>
      <c r="AZ174" s="511">
        <f>SUM(AY174*J174*5*6)/2</f>
        <v>0</v>
      </c>
      <c r="BA174" s="509"/>
      <c r="BB174" s="511">
        <f>SUM(BA174*J174*4*6)</f>
        <v>0</v>
      </c>
      <c r="BC174" s="509"/>
      <c r="BD174" s="515">
        <f>SUM(BC174*50)</f>
        <v>0</v>
      </c>
      <c r="BE174" s="511">
        <f t="shared" si="491"/>
        <v>94</v>
      </c>
      <c r="BF174" s="511">
        <f t="shared" si="492"/>
        <v>14</v>
      </c>
      <c r="BM174" s="339"/>
      <c r="BN174" s="339"/>
      <c r="BS174" s="257"/>
    </row>
    <row r="175" spans="1:71" s="159" customFormat="1" ht="12.75" customHeight="1" outlineLevel="1" x14ac:dyDescent="0.2">
      <c r="A175" s="507" t="s">
        <v>175</v>
      </c>
      <c r="B175" s="506" t="s">
        <v>183</v>
      </c>
      <c r="C175" s="505" t="s">
        <v>51</v>
      </c>
      <c r="D175" s="506" t="s">
        <v>233</v>
      </c>
      <c r="E175" s="506" t="s">
        <v>242</v>
      </c>
      <c r="F175" s="505">
        <v>12</v>
      </c>
      <c r="G175" s="506">
        <v>11</v>
      </c>
      <c r="H175" s="506">
        <v>1</v>
      </c>
      <c r="I175" s="506">
        <v>1</v>
      </c>
      <c r="J175" s="506">
        <v>1</v>
      </c>
      <c r="K175" s="527"/>
      <c r="L175" s="508">
        <f t="shared" si="477"/>
        <v>0</v>
      </c>
      <c r="M175" s="509"/>
      <c r="N175" s="710">
        <f t="shared" si="568"/>
        <v>0</v>
      </c>
      <c r="O175" s="509"/>
      <c r="P175" s="510">
        <f t="shared" si="479"/>
        <v>0</v>
      </c>
      <c r="Q175" s="509"/>
      <c r="R175" s="510">
        <f t="shared" si="569"/>
        <v>0</v>
      </c>
      <c r="S175" s="509"/>
      <c r="T175" s="510">
        <f t="shared" si="570"/>
        <v>0</v>
      </c>
      <c r="U175" s="509"/>
      <c r="V175" s="510">
        <f t="shared" si="537"/>
        <v>0</v>
      </c>
      <c r="W175" s="511"/>
      <c r="X175" s="535">
        <f>SUM(K175*15/100*I175)</f>
        <v>0</v>
      </c>
      <c r="Y175" s="509"/>
      <c r="Z175" s="510"/>
      <c r="AA175" s="509"/>
      <c r="AB175" s="754">
        <f t="shared" ref="AB175:AB188" si="581">SUM(AA175)*3*G175/5</f>
        <v>0</v>
      </c>
      <c r="AC175" s="509">
        <v>1</v>
      </c>
      <c r="AD175" s="512">
        <f>SUM(AC175*G175*(15))</f>
        <v>165</v>
      </c>
      <c r="AE175" s="509"/>
      <c r="AF175" s="510">
        <f>SUM(AE175*G175*3)</f>
        <v>0</v>
      </c>
      <c r="AG175" s="509"/>
      <c r="AH175" s="511">
        <f t="shared" si="573"/>
        <v>0</v>
      </c>
      <c r="AI175" s="509"/>
      <c r="AJ175" s="511">
        <f>SUM(AI175*G175*2/3)</f>
        <v>0</v>
      </c>
      <c r="AK175" s="509"/>
      <c r="AL175" s="510">
        <f t="shared" si="486"/>
        <v>0</v>
      </c>
      <c r="AM175" s="509"/>
      <c r="AN175" s="510">
        <f t="shared" si="575"/>
        <v>0</v>
      </c>
      <c r="AO175" s="509"/>
      <c r="AP175" s="754">
        <f t="shared" ref="AP175:AP186" si="582">SUM(AO175*G175*2)</f>
        <v>0</v>
      </c>
      <c r="AQ175" s="509"/>
      <c r="AR175" s="511">
        <f t="shared" si="576"/>
        <v>0</v>
      </c>
      <c r="AS175" s="514"/>
      <c r="AT175" s="511">
        <f t="shared" si="488"/>
        <v>0</v>
      </c>
      <c r="AU175" s="509"/>
      <c r="AV175" s="510">
        <f t="shared" si="577"/>
        <v>0</v>
      </c>
      <c r="AW175" s="509"/>
      <c r="AX175" s="511">
        <f t="shared" si="578"/>
        <v>0</v>
      </c>
      <c r="AY175" s="509">
        <v>1</v>
      </c>
      <c r="AZ175" s="511">
        <f>SUM(AY175*I175*3*8)</f>
        <v>24</v>
      </c>
      <c r="BA175" s="509"/>
      <c r="BB175" s="511">
        <f t="shared" si="579"/>
        <v>0</v>
      </c>
      <c r="BC175" s="509"/>
      <c r="BD175" s="515">
        <f t="shared" si="580"/>
        <v>0</v>
      </c>
      <c r="BE175" s="511">
        <f t="shared" si="491"/>
        <v>189</v>
      </c>
      <c r="BF175" s="511">
        <f t="shared" si="492"/>
        <v>24</v>
      </c>
      <c r="BM175" s="167"/>
      <c r="BN175" s="167"/>
      <c r="BS175" s="257"/>
    </row>
    <row r="176" spans="1:71" s="241" customFormat="1" ht="11.25" customHeight="1" outlineLevel="1" x14ac:dyDescent="0.2">
      <c r="A176" s="507" t="s">
        <v>175</v>
      </c>
      <c r="B176" s="506" t="s">
        <v>182</v>
      </c>
      <c r="C176" s="505" t="s">
        <v>51</v>
      </c>
      <c r="D176" s="506" t="s">
        <v>233</v>
      </c>
      <c r="E176" s="506" t="s">
        <v>137</v>
      </c>
      <c r="F176" s="505">
        <v>12</v>
      </c>
      <c r="G176" s="506">
        <v>6</v>
      </c>
      <c r="H176" s="506">
        <v>1</v>
      </c>
      <c r="I176" s="506">
        <v>1</v>
      </c>
      <c r="J176" s="506">
        <v>1</v>
      </c>
      <c r="K176" s="527"/>
      <c r="L176" s="508">
        <f>SUM(M176+O176+Q176+S176+U176)</f>
        <v>0</v>
      </c>
      <c r="M176" s="509"/>
      <c r="N176" s="710">
        <f>SUM(M176)*H176</f>
        <v>0</v>
      </c>
      <c r="O176" s="509"/>
      <c r="P176" s="510">
        <f>O176*I176</f>
        <v>0</v>
      </c>
      <c r="Q176" s="509"/>
      <c r="R176" s="510">
        <f>SUM(Q176)*I176</f>
        <v>0</v>
      </c>
      <c r="S176" s="509"/>
      <c r="T176" s="510">
        <f>SUM(S176)*J176</f>
        <v>0</v>
      </c>
      <c r="U176" s="509"/>
      <c r="V176" s="510">
        <f>SUM(U176)*I176*5</f>
        <v>0</v>
      </c>
      <c r="W176" s="511"/>
      <c r="X176" s="535">
        <f>SUM(K176*15/100*I176)</f>
        <v>0</v>
      </c>
      <c r="Y176" s="509"/>
      <c r="Z176" s="510"/>
      <c r="AA176" s="509"/>
      <c r="AB176" s="754">
        <f>SUM(AA176)*3*G176/5</f>
        <v>0</v>
      </c>
      <c r="AC176" s="509">
        <v>1</v>
      </c>
      <c r="AD176" s="512">
        <f>SUM(AC176*G176*(15))</f>
        <v>90</v>
      </c>
      <c r="AE176" s="509"/>
      <c r="AF176" s="510">
        <f>SUM(AE176*G176*3)</f>
        <v>0</v>
      </c>
      <c r="AG176" s="509"/>
      <c r="AH176" s="511">
        <f>SUM(AG176*G176/3)</f>
        <v>0</v>
      </c>
      <c r="AI176" s="509"/>
      <c r="AJ176" s="511">
        <f>SUM(AI176*G176*2/3)</f>
        <v>0</v>
      </c>
      <c r="AK176" s="509"/>
      <c r="AL176" s="510">
        <f>SUM(AK176*G176*2)</f>
        <v>0</v>
      </c>
      <c r="AM176" s="509"/>
      <c r="AN176" s="510">
        <f>SUM(AM176*I176)</f>
        <v>0</v>
      </c>
      <c r="AO176" s="509"/>
      <c r="AP176" s="754">
        <f>SUM(AO176*G176*2)</f>
        <v>0</v>
      </c>
      <c r="AQ176" s="509"/>
      <c r="AR176" s="511">
        <f>SUM(I176*AQ176*6)</f>
        <v>0</v>
      </c>
      <c r="AS176" s="514"/>
      <c r="AT176" s="511">
        <f t="shared" si="488"/>
        <v>0</v>
      </c>
      <c r="AU176" s="509"/>
      <c r="AV176" s="510">
        <f>SUM(AU176*G176/3)</f>
        <v>0</v>
      </c>
      <c r="AW176" s="509"/>
      <c r="AX176" s="511">
        <f>SUM(I176*AW176*8)</f>
        <v>0</v>
      </c>
      <c r="AY176" s="509">
        <v>1</v>
      </c>
      <c r="AZ176" s="511">
        <f>SUM(AY176*J176*3*8)</f>
        <v>24</v>
      </c>
      <c r="BA176" s="509"/>
      <c r="BB176" s="511">
        <f>SUM(BA176*J176*4*6)</f>
        <v>0</v>
      </c>
      <c r="BC176" s="509"/>
      <c r="BD176" s="515">
        <f>SUM(BC176*50)</f>
        <v>0</v>
      </c>
      <c r="BE176" s="511">
        <f t="shared" si="491"/>
        <v>114</v>
      </c>
      <c r="BF176" s="511">
        <f t="shared" si="492"/>
        <v>24</v>
      </c>
      <c r="BM176" s="244"/>
      <c r="BN176" s="244"/>
      <c r="BS176" s="242"/>
    </row>
    <row r="177" spans="1:71 16269:16291" s="9" customFormat="1" ht="14.25" customHeight="1" outlineLevel="1" x14ac:dyDescent="0.2">
      <c r="B177" s="31"/>
      <c r="C177" s="31"/>
      <c r="D177" s="17"/>
      <c r="E177" s="17"/>
      <c r="F177" s="17"/>
      <c r="G177" s="17"/>
      <c r="H177" s="17"/>
      <c r="I177" s="17"/>
      <c r="J177" s="17"/>
      <c r="L177" s="119">
        <f t="shared" ref="L177" si="583">SUM(M177+O177+Q177+S177+U177)</f>
        <v>0</v>
      </c>
      <c r="M177" s="73"/>
      <c r="N177" s="710">
        <f t="shared" ref="N177" si="584">SUM(M177)*H177</f>
        <v>0</v>
      </c>
      <c r="O177" s="73"/>
      <c r="P177" s="22">
        <f t="shared" ref="P177" si="585">I177*O177</f>
        <v>0</v>
      </c>
      <c r="Q177" s="73"/>
      <c r="R177" s="22">
        <f t="shared" ref="R177" si="586">SUM(Q177)*I177</f>
        <v>0</v>
      </c>
      <c r="S177" s="73"/>
      <c r="T177" s="22">
        <f t="shared" si="570"/>
        <v>0</v>
      </c>
      <c r="U177" s="73"/>
      <c r="V177" s="22">
        <f t="shared" si="537"/>
        <v>0</v>
      </c>
      <c r="W177" s="29"/>
      <c r="X177" s="26">
        <f t="shared" ref="X177" si="587">SUM(K177*5/100*I177)</f>
        <v>0</v>
      </c>
      <c r="Y177" s="73"/>
      <c r="Z177" s="22"/>
      <c r="AA177" s="73"/>
      <c r="AB177" s="754">
        <f t="shared" si="581"/>
        <v>0</v>
      </c>
      <c r="AC177" s="73"/>
      <c r="AD177" s="96">
        <f t="shared" ref="AD177" si="588">SUM(AC177*G177*(15))</f>
        <v>0</v>
      </c>
      <c r="AE177" s="73"/>
      <c r="AF177" s="22">
        <f t="shared" ref="AF177" si="589">SUM(AE177*G177*3)</f>
        <v>0</v>
      </c>
      <c r="AG177" s="73"/>
      <c r="AH177" s="29">
        <f t="shared" si="573"/>
        <v>0</v>
      </c>
      <c r="AI177" s="73"/>
      <c r="AJ177" s="29">
        <f t="shared" ref="AJ177" si="590">SUM(AI177*G177*2/3)</f>
        <v>0</v>
      </c>
      <c r="AK177" s="73"/>
      <c r="AL177" s="22">
        <f>SUM(AK177*G177)</f>
        <v>0</v>
      </c>
      <c r="AM177" s="73"/>
      <c r="AN177" s="22">
        <f t="shared" ref="AN177" si="591">SUM(AM177*I177)</f>
        <v>0</v>
      </c>
      <c r="AO177" s="73"/>
      <c r="AP177" s="754">
        <f t="shared" ref="AP177" si="592">SUM(AO177*G177*2)</f>
        <v>0</v>
      </c>
      <c r="AQ177" s="73"/>
      <c r="AR177" s="29">
        <f t="shared" ref="AR177" si="593">SUM(I177*AQ177*6)</f>
        <v>0</v>
      </c>
      <c r="AS177" s="69"/>
      <c r="AT177" s="29">
        <f t="shared" si="488"/>
        <v>0</v>
      </c>
      <c r="AU177" s="73"/>
      <c r="AV177" s="22">
        <f t="shared" ref="AV177" si="594">SUM(AU177*G177/3)</f>
        <v>0</v>
      </c>
      <c r="AW177" s="73"/>
      <c r="AX177" s="29">
        <f>SUM(AW177*G177/3)</f>
        <v>0</v>
      </c>
      <c r="AY177" s="73"/>
      <c r="AZ177" s="29">
        <f>SUM(AY177*J177*3*8)</f>
        <v>0</v>
      </c>
      <c r="BA177" s="73"/>
      <c r="BB177" s="29">
        <f t="shared" ref="BB177" si="595">SUM(BA177*J177*4*6)</f>
        <v>0</v>
      </c>
      <c r="BC177" s="73"/>
      <c r="BD177" s="7">
        <f t="shared" si="580"/>
        <v>0</v>
      </c>
      <c r="BE177" s="29">
        <f t="shared" si="491"/>
        <v>0</v>
      </c>
      <c r="BF177" s="29">
        <f t="shared" si="492"/>
        <v>0</v>
      </c>
      <c r="BM177" s="7"/>
      <c r="BN177" s="7"/>
      <c r="BS177" s="22"/>
    </row>
    <row r="178" spans="1:71 16269:16291" s="507" customFormat="1" ht="12.75" customHeight="1" outlineLevel="1" x14ac:dyDescent="0.2">
      <c r="A178" s="507" t="s">
        <v>150</v>
      </c>
      <c r="B178" s="505" t="s">
        <v>183</v>
      </c>
      <c r="C178" s="505" t="s">
        <v>24</v>
      </c>
      <c r="D178" s="506" t="s">
        <v>323</v>
      </c>
      <c r="E178" s="506" t="s">
        <v>512</v>
      </c>
      <c r="F178" s="506">
        <v>10</v>
      </c>
      <c r="G178" s="506">
        <v>51</v>
      </c>
      <c r="H178" s="506">
        <v>1</v>
      </c>
      <c r="I178" s="506">
        <v>1</v>
      </c>
      <c r="J178" s="506">
        <v>1</v>
      </c>
      <c r="L178" s="508">
        <f t="shared" si="477"/>
        <v>0</v>
      </c>
      <c r="M178" s="509"/>
      <c r="N178" s="510">
        <f t="shared" si="568"/>
        <v>0</v>
      </c>
      <c r="O178" s="509"/>
      <c r="P178" s="510">
        <f t="shared" si="479"/>
        <v>0</v>
      </c>
      <c r="Q178" s="509"/>
      <c r="R178" s="510">
        <f t="shared" si="569"/>
        <v>0</v>
      </c>
      <c r="S178" s="509"/>
      <c r="T178" s="510">
        <f t="shared" si="570"/>
        <v>0</v>
      </c>
      <c r="U178" s="509"/>
      <c r="V178" s="510">
        <f t="shared" si="537"/>
        <v>0</v>
      </c>
      <c r="W178" s="511"/>
      <c r="X178" s="511">
        <f t="shared" ref="X178" si="596">K178*I178*0.05</f>
        <v>0</v>
      </c>
      <c r="Y178" s="509"/>
      <c r="Z178" s="510"/>
      <c r="AA178" s="509"/>
      <c r="AB178" s="754">
        <f t="shared" si="581"/>
        <v>0</v>
      </c>
      <c r="AC178" s="509">
        <v>1</v>
      </c>
      <c r="AD178" s="512">
        <f>SUM(AC178*G178*(15))</f>
        <v>765</v>
      </c>
      <c r="AE178" s="509"/>
      <c r="AF178" s="510">
        <f t="shared" si="572"/>
        <v>0</v>
      </c>
      <c r="AG178" s="509"/>
      <c r="AH178" s="511">
        <f t="shared" si="573"/>
        <v>0</v>
      </c>
      <c r="AI178" s="509"/>
      <c r="AJ178" s="511">
        <f t="shared" si="574"/>
        <v>0</v>
      </c>
      <c r="AK178" s="509"/>
      <c r="AL178" s="510">
        <f t="shared" si="486"/>
        <v>0</v>
      </c>
      <c r="AM178" s="509"/>
      <c r="AN178" s="510">
        <f t="shared" si="575"/>
        <v>0</v>
      </c>
      <c r="AO178" s="509"/>
      <c r="AP178" s="754">
        <f t="shared" si="582"/>
        <v>0</v>
      </c>
      <c r="AQ178" s="509"/>
      <c r="AR178" s="511">
        <f t="shared" si="576"/>
        <v>0</v>
      </c>
      <c r="AS178" s="514"/>
      <c r="AT178" s="511">
        <f t="shared" si="488"/>
        <v>0</v>
      </c>
      <c r="AU178" s="509"/>
      <c r="AV178" s="510">
        <f t="shared" si="577"/>
        <v>0</v>
      </c>
      <c r="AW178" s="509"/>
      <c r="AX178" s="511">
        <f t="shared" si="578"/>
        <v>0</v>
      </c>
      <c r="AY178" s="509"/>
      <c r="AZ178" s="511">
        <f>J178*AY178*3*8</f>
        <v>0</v>
      </c>
      <c r="BA178" s="509"/>
      <c r="BB178" s="511">
        <f t="shared" si="579"/>
        <v>0</v>
      </c>
      <c r="BC178" s="509"/>
      <c r="BD178" s="515">
        <f t="shared" si="580"/>
        <v>0</v>
      </c>
      <c r="BE178" s="511">
        <f t="shared" si="491"/>
        <v>765</v>
      </c>
      <c r="BF178" s="511">
        <f t="shared" si="492"/>
        <v>0</v>
      </c>
      <c r="BM178" s="515"/>
      <c r="BN178" s="515"/>
      <c r="BS178" s="510"/>
    </row>
    <row r="179" spans="1:71 16269:16291" s="159" customFormat="1" ht="12.75" customHeight="1" outlineLevel="1" x14ac:dyDescent="0.2">
      <c r="A179" s="507"/>
      <c r="B179" s="532"/>
      <c r="C179" s="505"/>
      <c r="D179" s="505"/>
      <c r="E179" s="506"/>
      <c r="F179" s="506"/>
      <c r="G179" s="506"/>
      <c r="H179" s="506"/>
      <c r="I179" s="506"/>
      <c r="J179" s="506"/>
      <c r="K179" s="507"/>
      <c r="L179" s="508"/>
      <c r="M179" s="509"/>
      <c r="N179" s="710"/>
      <c r="O179" s="509"/>
      <c r="P179" s="510"/>
      <c r="Q179" s="509"/>
      <c r="R179" s="510"/>
      <c r="S179" s="509"/>
      <c r="T179" s="510"/>
      <c r="U179" s="509"/>
      <c r="V179" s="510"/>
      <c r="W179" s="511"/>
      <c r="X179" s="535"/>
      <c r="Y179" s="509"/>
      <c r="Z179" s="510"/>
      <c r="AA179" s="509"/>
      <c r="AB179" s="754"/>
      <c r="AC179" s="509"/>
      <c r="AD179" s="512"/>
      <c r="AE179" s="509"/>
      <c r="AF179" s="510"/>
      <c r="AG179" s="509"/>
      <c r="AH179" s="511"/>
      <c r="AI179" s="509"/>
      <c r="AJ179" s="511"/>
      <c r="AK179" s="509"/>
      <c r="AL179" s="510"/>
      <c r="AM179" s="509"/>
      <c r="AN179" s="510"/>
      <c r="AO179" s="509"/>
      <c r="AP179" s="754"/>
      <c r="AQ179" s="509"/>
      <c r="AR179" s="511"/>
      <c r="AS179" s="514"/>
      <c r="AT179" s="511"/>
      <c r="AU179" s="509"/>
      <c r="AV179" s="510"/>
      <c r="AW179" s="509"/>
      <c r="AX179" s="511"/>
      <c r="AY179" s="509"/>
      <c r="AZ179" s="511"/>
      <c r="BA179" s="509"/>
      <c r="BB179" s="511"/>
      <c r="BC179" s="509"/>
      <c r="BD179" s="515"/>
      <c r="BE179" s="511"/>
      <c r="BF179" s="511"/>
      <c r="BM179" s="167"/>
      <c r="BN179" s="167"/>
      <c r="BS179" s="257"/>
    </row>
    <row r="180" spans="1:71 16269:16291" s="9" customFormat="1" ht="12.75" customHeight="1" outlineLevel="1" x14ac:dyDescent="0.2">
      <c r="B180" s="31"/>
      <c r="C180" s="31"/>
      <c r="D180" s="31"/>
      <c r="E180" s="17"/>
      <c r="F180" s="17"/>
      <c r="G180" s="17"/>
      <c r="H180" s="17"/>
      <c r="I180" s="17"/>
      <c r="J180" s="17"/>
      <c r="L180" s="119">
        <f t="shared" si="477"/>
        <v>0</v>
      </c>
      <c r="M180" s="73"/>
      <c r="N180" s="710">
        <f t="shared" ref="N180" si="597">SUM(M180)*H180</f>
        <v>0</v>
      </c>
      <c r="O180" s="73"/>
      <c r="P180" s="22">
        <f t="shared" ref="P180" si="598">I180*O180</f>
        <v>0</v>
      </c>
      <c r="Q180" s="73"/>
      <c r="R180" s="22">
        <f t="shared" ref="R180" si="599">SUM(Q180)*I180</f>
        <v>0</v>
      </c>
      <c r="S180" s="73"/>
      <c r="T180" s="22">
        <f t="shared" si="570"/>
        <v>0</v>
      </c>
      <c r="U180" s="73"/>
      <c r="V180" s="22">
        <f t="shared" si="537"/>
        <v>0</v>
      </c>
      <c r="W180" s="29"/>
      <c r="X180" s="26">
        <f t="shared" ref="X180" si="600">SUM(K180*5/100*I180)</f>
        <v>0</v>
      </c>
      <c r="Y180" s="73"/>
      <c r="Z180" s="22"/>
      <c r="AA180" s="73"/>
      <c r="AB180" s="754">
        <f t="shared" si="581"/>
        <v>0</v>
      </c>
      <c r="AC180" s="73"/>
      <c r="AD180" s="96">
        <f t="shared" ref="AD180" si="601">SUM(AC180*G180*(15))</f>
        <v>0</v>
      </c>
      <c r="AE180" s="73"/>
      <c r="AF180" s="22">
        <f t="shared" si="572"/>
        <v>0</v>
      </c>
      <c r="AG180" s="73"/>
      <c r="AH180" s="29">
        <f t="shared" si="573"/>
        <v>0</v>
      </c>
      <c r="AI180" s="73"/>
      <c r="AJ180" s="29">
        <f t="shared" ref="AJ180" si="602">SUM(AI180*G180*2/3)</f>
        <v>0</v>
      </c>
      <c r="AK180" s="73"/>
      <c r="AL180" s="22">
        <f t="shared" ref="AL180" si="603">SUM(AK180*G180)*2</f>
        <v>0</v>
      </c>
      <c r="AM180" s="73"/>
      <c r="AN180" s="22">
        <f>SUM(AM180*I180*2)</f>
        <v>0</v>
      </c>
      <c r="AO180" s="73"/>
      <c r="AP180" s="754">
        <f t="shared" ref="AP180" si="604">SUM(AO180*G180*2)</f>
        <v>0</v>
      </c>
      <c r="AQ180" s="73"/>
      <c r="AR180" s="29">
        <f t="shared" ref="AR180" si="605">SUM(I180*AQ180*6)</f>
        <v>0</v>
      </c>
      <c r="AS180" s="69"/>
      <c r="AT180" s="29">
        <f t="shared" si="488"/>
        <v>0</v>
      </c>
      <c r="AU180" s="73"/>
      <c r="AV180" s="22">
        <f t="shared" ref="AV180" si="606">SUM(I180*AU180*6)</f>
        <v>0</v>
      </c>
      <c r="AW180" s="73"/>
      <c r="AX180" s="29">
        <f t="shared" ref="AX180" si="607">SUM(I180*AW180*8)</f>
        <v>0</v>
      </c>
      <c r="AY180" s="73"/>
      <c r="AZ180" s="29">
        <f>SUM(AY180*I180*3*8)</f>
        <v>0</v>
      </c>
      <c r="BA180" s="73"/>
      <c r="BB180" s="29">
        <f t="shared" si="579"/>
        <v>0</v>
      </c>
      <c r="BC180" s="73"/>
      <c r="BD180" s="7">
        <f t="shared" si="580"/>
        <v>0</v>
      </c>
      <c r="BE180" s="29">
        <f t="shared" si="491"/>
        <v>0</v>
      </c>
      <c r="BF180" s="29">
        <f t="shared" si="492"/>
        <v>0</v>
      </c>
      <c r="BM180" s="7"/>
      <c r="BN180" s="7"/>
      <c r="BS180" s="22"/>
    </row>
    <row r="181" spans="1:71 16269:16291" s="159" customFormat="1" ht="12.75" customHeight="1" outlineLevel="1" x14ac:dyDescent="0.2">
      <c r="A181" s="507" t="s">
        <v>175</v>
      </c>
      <c r="B181" s="506" t="s">
        <v>183</v>
      </c>
      <c r="C181" s="505" t="s">
        <v>24</v>
      </c>
      <c r="D181" s="506" t="s">
        <v>323</v>
      </c>
      <c r="E181" s="506" t="s">
        <v>126</v>
      </c>
      <c r="F181" s="505">
        <v>10</v>
      </c>
      <c r="G181" s="506">
        <v>25</v>
      </c>
      <c r="H181" s="506">
        <v>1</v>
      </c>
      <c r="I181" s="506">
        <v>1</v>
      </c>
      <c r="J181" s="506">
        <v>1</v>
      </c>
      <c r="K181" s="507"/>
      <c r="L181" s="508">
        <f t="shared" si="477"/>
        <v>0</v>
      </c>
      <c r="M181" s="509"/>
      <c r="N181" s="710">
        <f t="shared" si="568"/>
        <v>0</v>
      </c>
      <c r="O181" s="509"/>
      <c r="P181" s="510">
        <f t="shared" si="479"/>
        <v>0</v>
      </c>
      <c r="Q181" s="509"/>
      <c r="R181" s="510">
        <f t="shared" si="569"/>
        <v>0</v>
      </c>
      <c r="S181" s="509"/>
      <c r="T181" s="510">
        <f t="shared" si="570"/>
        <v>0</v>
      </c>
      <c r="U181" s="509"/>
      <c r="V181" s="510">
        <f t="shared" si="537"/>
        <v>0</v>
      </c>
      <c r="W181" s="511"/>
      <c r="X181" s="511">
        <f t="shared" ref="X181" si="608">K181*I181*0.05</f>
        <v>0</v>
      </c>
      <c r="Y181" s="509"/>
      <c r="Z181" s="510"/>
      <c r="AA181" s="509"/>
      <c r="AB181" s="754">
        <f t="shared" si="581"/>
        <v>0</v>
      </c>
      <c r="AC181" s="509">
        <v>1</v>
      </c>
      <c r="AD181" s="512">
        <f>SUM(AC181*G181*(15))</f>
        <v>375</v>
      </c>
      <c r="AE181" s="509"/>
      <c r="AF181" s="510">
        <f t="shared" si="572"/>
        <v>0</v>
      </c>
      <c r="AG181" s="509"/>
      <c r="AH181" s="511">
        <f t="shared" si="573"/>
        <v>0</v>
      </c>
      <c r="AI181" s="509"/>
      <c r="AJ181" s="511">
        <f t="shared" si="574"/>
        <v>0</v>
      </c>
      <c r="AK181" s="509"/>
      <c r="AL181" s="510">
        <f t="shared" si="486"/>
        <v>0</v>
      </c>
      <c r="AM181" s="509"/>
      <c r="AN181" s="510">
        <f t="shared" si="575"/>
        <v>0</v>
      </c>
      <c r="AO181" s="509"/>
      <c r="AP181" s="754">
        <f t="shared" si="582"/>
        <v>0</v>
      </c>
      <c r="AQ181" s="509"/>
      <c r="AR181" s="511">
        <f t="shared" si="576"/>
        <v>0</v>
      </c>
      <c r="AS181" s="514"/>
      <c r="AT181" s="511">
        <f t="shared" si="488"/>
        <v>0</v>
      </c>
      <c r="AU181" s="509"/>
      <c r="AV181" s="510">
        <f t="shared" si="577"/>
        <v>0</v>
      </c>
      <c r="AW181" s="509"/>
      <c r="AX181" s="511">
        <f t="shared" si="578"/>
        <v>0</v>
      </c>
      <c r="AY181" s="509"/>
      <c r="AZ181" s="511">
        <f>SUM(AY181*J181*3*8)</f>
        <v>0</v>
      </c>
      <c r="BA181" s="509"/>
      <c r="BB181" s="511">
        <f t="shared" si="579"/>
        <v>0</v>
      </c>
      <c r="BC181" s="509"/>
      <c r="BD181" s="515">
        <f t="shared" si="580"/>
        <v>0</v>
      </c>
      <c r="BE181" s="511">
        <f t="shared" si="491"/>
        <v>375</v>
      </c>
      <c r="BF181" s="511">
        <f t="shared" si="492"/>
        <v>0</v>
      </c>
      <c r="BM181" s="167"/>
      <c r="BN181" s="167"/>
      <c r="BS181" s="257"/>
    </row>
    <row r="182" spans="1:71 16269:16291" s="507" customFormat="1" ht="12.75" customHeight="1" outlineLevel="1" x14ac:dyDescent="0.2">
      <c r="A182" s="507" t="s">
        <v>410</v>
      </c>
      <c r="B182" s="506" t="s">
        <v>183</v>
      </c>
      <c r="C182" s="505" t="s">
        <v>24</v>
      </c>
      <c r="D182" s="506" t="s">
        <v>323</v>
      </c>
      <c r="E182" s="506" t="s">
        <v>126</v>
      </c>
      <c r="F182" s="505">
        <v>10</v>
      </c>
      <c r="G182" s="506">
        <v>32</v>
      </c>
      <c r="H182" s="506">
        <v>1</v>
      </c>
      <c r="I182" s="506">
        <v>4</v>
      </c>
      <c r="J182" s="506">
        <f>SUM(I182)*2</f>
        <v>8</v>
      </c>
      <c r="K182" s="505"/>
      <c r="L182" s="508">
        <f>SUM(M182+O182+Q182+S182+U182)</f>
        <v>0</v>
      </c>
      <c r="M182" s="509"/>
      <c r="N182" s="510">
        <f>SUM(M182)*H182</f>
        <v>0</v>
      </c>
      <c r="O182" s="509"/>
      <c r="P182" s="510">
        <f>O182*I182</f>
        <v>0</v>
      </c>
      <c r="Q182" s="509"/>
      <c r="R182" s="510">
        <f>SUM(Q182)*I182</f>
        <v>0</v>
      </c>
      <c r="S182" s="509"/>
      <c r="T182" s="510">
        <f>SUM(S182)*J182</f>
        <v>0</v>
      </c>
      <c r="U182" s="509"/>
      <c r="V182" s="510">
        <f>SUM(U182)*I182*5</f>
        <v>0</v>
      </c>
      <c r="W182" s="511">
        <f>SUM(I182*AW182*2+J182*AY182*2)</f>
        <v>0</v>
      </c>
      <c r="X182" s="511">
        <f>K182*I182*0.05</f>
        <v>0</v>
      </c>
      <c r="Y182" s="509"/>
      <c r="Z182" s="510"/>
      <c r="AA182" s="509"/>
      <c r="AB182" s="511">
        <f>AA182*G182*2/3</f>
        <v>0</v>
      </c>
      <c r="AC182" s="509"/>
      <c r="AD182" s="512">
        <f>SUM(AC182*G182*(30+4))/5</f>
        <v>0</v>
      </c>
      <c r="AE182" s="509"/>
      <c r="AF182" s="510">
        <f>SUM(AE182*G182*3)</f>
        <v>0</v>
      </c>
      <c r="AG182" s="509"/>
      <c r="AH182" s="511">
        <f>SUM(AG182*G182/3)</f>
        <v>0</v>
      </c>
      <c r="AI182" s="509"/>
      <c r="AJ182" s="511">
        <f>SUM(AI182*G182*2/3)</f>
        <v>0</v>
      </c>
      <c r="AK182" s="509"/>
      <c r="AL182" s="510">
        <f>SUM(AK182*G182*2)</f>
        <v>0</v>
      </c>
      <c r="AM182" s="509"/>
      <c r="AN182" s="510">
        <f>SUM(AM182*I182)</f>
        <v>0</v>
      </c>
      <c r="AO182" s="509">
        <v>3</v>
      </c>
      <c r="AP182" s="535">
        <f>G182*AO182/3</f>
        <v>32</v>
      </c>
      <c r="AQ182" s="509"/>
      <c r="AR182" s="511">
        <f>SUM(I182*AQ182*6)</f>
        <v>0</v>
      </c>
      <c r="AS182" s="514"/>
      <c r="AT182" s="511">
        <f t="shared" si="488"/>
        <v>0</v>
      </c>
      <c r="AU182" s="509"/>
      <c r="AV182" s="510">
        <f>SUM(AU182*G182/3)</f>
        <v>0</v>
      </c>
      <c r="AW182" s="509"/>
      <c r="AX182" s="511">
        <f>SUM(I182*AW182*8)</f>
        <v>0</v>
      </c>
      <c r="AY182" s="509"/>
      <c r="AZ182" s="511">
        <f>SUM(AY182*J182*5*6)</f>
        <v>0</v>
      </c>
      <c r="BA182" s="509"/>
      <c r="BB182" s="511">
        <f>SUM(BA182*J182*4*6)</f>
        <v>0</v>
      </c>
      <c r="BC182" s="509"/>
      <c r="BD182" s="515">
        <f>SUM(BC182*50)</f>
        <v>0</v>
      </c>
      <c r="BE182" s="511">
        <f t="shared" si="491"/>
        <v>32</v>
      </c>
      <c r="BF182" s="511">
        <f t="shared" si="492"/>
        <v>32</v>
      </c>
      <c r="BM182" s="515"/>
      <c r="BN182" s="515"/>
      <c r="BS182" s="510"/>
    </row>
    <row r="183" spans="1:71 16269:16291" s="263" customFormat="1" ht="12.75" customHeight="1" outlineLevel="1" x14ac:dyDescent="0.2">
      <c r="A183" s="529" t="s">
        <v>535</v>
      </c>
      <c r="B183" s="532" t="s">
        <v>183</v>
      </c>
      <c r="C183" s="528" t="s">
        <v>51</v>
      </c>
      <c r="D183" s="532" t="s">
        <v>233</v>
      </c>
      <c r="E183" s="532" t="s">
        <v>242</v>
      </c>
      <c r="F183" s="532">
        <v>12</v>
      </c>
      <c r="G183" s="528">
        <f>21+21</f>
        <v>42</v>
      </c>
      <c r="H183" s="528">
        <v>1</v>
      </c>
      <c r="I183" s="528">
        <v>2</v>
      </c>
      <c r="J183" s="528">
        <f t="shared" ref="J183" si="609">SUM(I183)*2</f>
        <v>4</v>
      </c>
      <c r="K183" s="545"/>
      <c r="L183" s="508">
        <f t="shared" ref="L183" si="610">SUM(M183+O183+Q183+S183+U183)</f>
        <v>0</v>
      </c>
      <c r="M183" s="549"/>
      <c r="N183" s="686">
        <f t="shared" ref="N183" si="611">SUM(M183)*H183</f>
        <v>0</v>
      </c>
      <c r="O183" s="549"/>
      <c r="P183" s="686">
        <f t="shared" ref="P183" si="612">O183*I183</f>
        <v>0</v>
      </c>
      <c r="Q183" s="549"/>
      <c r="R183" s="686">
        <f t="shared" ref="R183" si="613">SUM(Q183)*I183</f>
        <v>0</v>
      </c>
      <c r="S183" s="549"/>
      <c r="T183" s="686">
        <f t="shared" ref="T183" si="614">SUM(S183)*J183</f>
        <v>0</v>
      </c>
      <c r="U183" s="549"/>
      <c r="V183" s="686">
        <f t="shared" ref="V183" si="615">SUM(U183)*I183*5</f>
        <v>0</v>
      </c>
      <c r="W183" s="573">
        <v>0</v>
      </c>
      <c r="X183" s="535">
        <f>SUM(K183*15/100*I183)</f>
        <v>0</v>
      </c>
      <c r="Y183" s="549"/>
      <c r="Z183" s="686"/>
      <c r="AA183" s="549"/>
      <c r="AB183" s="755">
        <f>AA183*G183/3</f>
        <v>0</v>
      </c>
      <c r="AC183" s="549"/>
      <c r="AD183" s="686">
        <f t="shared" ref="AD183" si="616">SUM(AC183*G183*(15))</f>
        <v>0</v>
      </c>
      <c r="AE183" s="549"/>
      <c r="AF183" s="686">
        <f t="shared" ref="AF183" si="617">SUM(AE183*G183*3)</f>
        <v>0</v>
      </c>
      <c r="AG183" s="549"/>
      <c r="AH183" s="573">
        <f t="shared" ref="AH183" si="618">SUM(AG183*G183/3)</f>
        <v>0</v>
      </c>
      <c r="AI183" s="549"/>
      <c r="AJ183" s="573">
        <f t="shared" ref="AJ183" si="619">SUM(AI183*G183*2/3)</f>
        <v>0</v>
      </c>
      <c r="AK183" s="549"/>
      <c r="AL183" s="686">
        <f t="shared" ref="AL183" si="620">SUM(AK183*G183*2)</f>
        <v>0</v>
      </c>
      <c r="AM183" s="549"/>
      <c r="AN183" s="686">
        <f>SUM(AM183*I183)</f>
        <v>0</v>
      </c>
      <c r="AO183" s="549"/>
      <c r="AP183" s="755">
        <f>AO183*18/3</f>
        <v>0</v>
      </c>
      <c r="AQ183" s="549"/>
      <c r="AR183" s="573">
        <f t="shared" ref="AR183" si="621">SUM(I183*AQ183*6)</f>
        <v>0</v>
      </c>
      <c r="AS183" s="514"/>
      <c r="AT183" s="511">
        <f t="shared" si="488"/>
        <v>0</v>
      </c>
      <c r="AU183" s="549"/>
      <c r="AV183" s="686">
        <f t="shared" ref="AV183" si="622">SUM(AU183*G183/3)</f>
        <v>0</v>
      </c>
      <c r="AW183" s="549"/>
      <c r="AX183" s="573">
        <f t="shared" ref="AX183:AX186" si="623">SUM(I183*AW183*8)</f>
        <v>0</v>
      </c>
      <c r="AY183" s="549">
        <v>1</v>
      </c>
      <c r="AZ183" s="573">
        <f>SUM(AY183*I183*8)</f>
        <v>16</v>
      </c>
      <c r="BA183" s="549"/>
      <c r="BB183" s="573">
        <f t="shared" ref="BB183" si="624">SUM(BA183*J183*4*6)</f>
        <v>0</v>
      </c>
      <c r="BC183" s="549"/>
      <c r="BD183" s="725">
        <f t="shared" ref="BD183" si="625">SUM(BC183*50)</f>
        <v>0</v>
      </c>
      <c r="BE183" s="511">
        <f t="shared" si="491"/>
        <v>16</v>
      </c>
      <c r="BF183" s="511">
        <f t="shared" si="492"/>
        <v>16</v>
      </c>
      <c r="BM183" s="265"/>
      <c r="BN183" s="265"/>
    </row>
    <row r="184" spans="1:71 16269:16291" s="159" customFormat="1" ht="12.75" customHeight="1" outlineLevel="1" x14ac:dyDescent="0.2">
      <c r="A184" s="529" t="s">
        <v>583</v>
      </c>
      <c r="B184" s="505" t="s">
        <v>183</v>
      </c>
      <c r="C184" s="505" t="s">
        <v>24</v>
      </c>
      <c r="D184" s="506" t="s">
        <v>323</v>
      </c>
      <c r="E184" s="506" t="s">
        <v>512</v>
      </c>
      <c r="F184" s="506">
        <v>10</v>
      </c>
      <c r="G184" s="506">
        <v>184</v>
      </c>
      <c r="H184" s="506">
        <v>1</v>
      </c>
      <c r="I184" s="506">
        <v>8</v>
      </c>
      <c r="J184" s="506">
        <f>SUM(I184)*1</f>
        <v>8</v>
      </c>
      <c r="K184" s="507"/>
      <c r="L184" s="508">
        <f t="shared" si="477"/>
        <v>0</v>
      </c>
      <c r="M184" s="509"/>
      <c r="N184" s="510">
        <f t="shared" si="568"/>
        <v>0</v>
      </c>
      <c r="O184" s="509"/>
      <c r="P184" s="510">
        <f t="shared" si="479"/>
        <v>0</v>
      </c>
      <c r="Q184" s="509"/>
      <c r="R184" s="510">
        <f t="shared" si="569"/>
        <v>0</v>
      </c>
      <c r="S184" s="509"/>
      <c r="T184" s="510">
        <f t="shared" si="570"/>
        <v>0</v>
      </c>
      <c r="U184" s="509"/>
      <c r="V184" s="510">
        <f t="shared" si="537"/>
        <v>0</v>
      </c>
      <c r="W184" s="511">
        <f>I184*2/4</f>
        <v>4</v>
      </c>
      <c r="X184" s="511">
        <f t="shared" ref="X184:X185" si="626">K184*I184*0.05</f>
        <v>0</v>
      </c>
      <c r="Y184" s="509"/>
      <c r="Z184" s="510"/>
      <c r="AA184" s="509"/>
      <c r="AB184" s="754">
        <f t="shared" si="581"/>
        <v>0</v>
      </c>
      <c r="AC184" s="509"/>
      <c r="AD184" s="512">
        <f>SUM(AC184*G184*(30+4))</f>
        <v>0</v>
      </c>
      <c r="AE184" s="509"/>
      <c r="AF184" s="510">
        <f t="shared" ref="AF184:AF189" si="627">SUM(AE184*G184*3)</f>
        <v>0</v>
      </c>
      <c r="AG184" s="509"/>
      <c r="AH184" s="511">
        <f t="shared" si="573"/>
        <v>0</v>
      </c>
      <c r="AI184" s="509"/>
      <c r="AJ184" s="511">
        <f t="shared" ref="AJ184:AJ189" si="628">SUM(AI184*G184*2/3)</f>
        <v>0</v>
      </c>
      <c r="AK184" s="509"/>
      <c r="AL184" s="510">
        <f t="shared" si="486"/>
        <v>0</v>
      </c>
      <c r="AM184" s="509"/>
      <c r="AN184" s="510">
        <f t="shared" si="575"/>
        <v>0</v>
      </c>
      <c r="AO184" s="509"/>
      <c r="AP184" s="754">
        <f t="shared" si="582"/>
        <v>0</v>
      </c>
      <c r="AQ184" s="509"/>
      <c r="AR184" s="511">
        <f t="shared" ref="AR184:AR190" si="629">SUM(I184*AQ184*6)</f>
        <v>0</v>
      </c>
      <c r="AS184" s="514"/>
      <c r="AT184" s="511">
        <f t="shared" si="488"/>
        <v>0</v>
      </c>
      <c r="AU184" s="509"/>
      <c r="AV184" s="510">
        <f t="shared" si="577"/>
        <v>0</v>
      </c>
      <c r="AW184" s="509"/>
      <c r="AX184" s="511">
        <f t="shared" si="623"/>
        <v>0</v>
      </c>
      <c r="AY184" s="509">
        <v>2</v>
      </c>
      <c r="AZ184" s="511">
        <f>SUM(AY184*J184*(1)*8)</f>
        <v>128</v>
      </c>
      <c r="BA184" s="509"/>
      <c r="BB184" s="511">
        <f t="shared" si="579"/>
        <v>0</v>
      </c>
      <c r="BC184" s="509"/>
      <c r="BD184" s="515">
        <f t="shared" si="580"/>
        <v>0</v>
      </c>
      <c r="BE184" s="511">
        <f t="shared" si="491"/>
        <v>132</v>
      </c>
      <c r="BF184" s="511">
        <f t="shared" si="492"/>
        <v>132</v>
      </c>
      <c r="BM184" s="167"/>
      <c r="BN184" s="167"/>
      <c r="BS184" s="257"/>
    </row>
    <row r="185" spans="1:71 16269:16291" s="159" customFormat="1" ht="12.75" customHeight="1" outlineLevel="1" x14ac:dyDescent="0.2">
      <c r="A185" s="529" t="s">
        <v>584</v>
      </c>
      <c r="B185" s="505" t="s">
        <v>183</v>
      </c>
      <c r="C185" s="505" t="s">
        <v>24</v>
      </c>
      <c r="D185" s="506" t="s">
        <v>323</v>
      </c>
      <c r="E185" s="505" t="s">
        <v>126</v>
      </c>
      <c r="F185" s="505">
        <v>10</v>
      </c>
      <c r="G185" s="506">
        <v>97</v>
      </c>
      <c r="H185" s="506">
        <v>1</v>
      </c>
      <c r="I185" s="506">
        <v>4</v>
      </c>
      <c r="J185" s="506">
        <f>SUM(I185)*1</f>
        <v>4</v>
      </c>
      <c r="K185" s="507"/>
      <c r="L185" s="508">
        <f t="shared" si="477"/>
        <v>0</v>
      </c>
      <c r="M185" s="509"/>
      <c r="N185" s="510">
        <f>SUM(M185)*H185</f>
        <v>0</v>
      </c>
      <c r="O185" s="509"/>
      <c r="P185" s="510">
        <f t="shared" si="479"/>
        <v>0</v>
      </c>
      <c r="Q185" s="509"/>
      <c r="R185" s="510">
        <f t="shared" si="569"/>
        <v>0</v>
      </c>
      <c r="S185" s="509"/>
      <c r="T185" s="510">
        <f t="shared" si="570"/>
        <v>0</v>
      </c>
      <c r="U185" s="509"/>
      <c r="V185" s="510">
        <f t="shared" si="537"/>
        <v>0</v>
      </c>
      <c r="W185" s="511">
        <f>I185*2/4</f>
        <v>2</v>
      </c>
      <c r="X185" s="511">
        <f t="shared" si="626"/>
        <v>0</v>
      </c>
      <c r="Y185" s="509"/>
      <c r="Z185" s="510"/>
      <c r="AA185" s="509"/>
      <c r="AB185" s="754">
        <f t="shared" si="581"/>
        <v>0</v>
      </c>
      <c r="AC185" s="509"/>
      <c r="AD185" s="512">
        <f>SUM(AC185*G185*(30+4))</f>
        <v>0</v>
      </c>
      <c r="AE185" s="509"/>
      <c r="AF185" s="510">
        <f t="shared" si="627"/>
        <v>0</v>
      </c>
      <c r="AG185" s="509"/>
      <c r="AH185" s="511">
        <f>SUM(AG185*G185/3)</f>
        <v>0</v>
      </c>
      <c r="AI185" s="509"/>
      <c r="AJ185" s="511">
        <f t="shared" si="628"/>
        <v>0</v>
      </c>
      <c r="AK185" s="509"/>
      <c r="AL185" s="510">
        <f t="shared" si="486"/>
        <v>0</v>
      </c>
      <c r="AM185" s="509"/>
      <c r="AN185" s="510">
        <f t="shared" si="575"/>
        <v>0</v>
      </c>
      <c r="AO185" s="509"/>
      <c r="AP185" s="754">
        <f t="shared" si="582"/>
        <v>0</v>
      </c>
      <c r="AQ185" s="509"/>
      <c r="AR185" s="511">
        <f t="shared" si="629"/>
        <v>0</v>
      </c>
      <c r="AS185" s="514"/>
      <c r="AT185" s="511">
        <f t="shared" si="488"/>
        <v>0</v>
      </c>
      <c r="AU185" s="509"/>
      <c r="AV185" s="510">
        <f t="shared" si="577"/>
        <v>0</v>
      </c>
      <c r="AW185" s="509"/>
      <c r="AX185" s="511">
        <f>SUM(I185*AW185*8)</f>
        <v>0</v>
      </c>
      <c r="AY185" s="509">
        <v>2</v>
      </c>
      <c r="AZ185" s="511">
        <f>SUM(AY185*I185*1*8)</f>
        <v>64</v>
      </c>
      <c r="BA185" s="509"/>
      <c r="BB185" s="511">
        <f t="shared" si="579"/>
        <v>0</v>
      </c>
      <c r="BC185" s="509"/>
      <c r="BD185" s="515">
        <f>SUM(BC185*50)</f>
        <v>0</v>
      </c>
      <c r="BE185" s="511">
        <f t="shared" si="491"/>
        <v>66</v>
      </c>
      <c r="BF185" s="511">
        <f t="shared" si="492"/>
        <v>66</v>
      </c>
      <c r="BM185" s="167"/>
      <c r="BN185" s="167"/>
      <c r="BS185" s="257"/>
    </row>
    <row r="186" spans="1:71 16269:16291" s="159" customFormat="1" ht="17.25" customHeight="1" outlineLevel="1" x14ac:dyDescent="0.2">
      <c r="A186" s="529" t="s">
        <v>585</v>
      </c>
      <c r="B186" s="532" t="s">
        <v>183</v>
      </c>
      <c r="C186" s="505" t="s">
        <v>24</v>
      </c>
      <c r="D186" s="505" t="s">
        <v>87</v>
      </c>
      <c r="E186" s="506" t="s">
        <v>49</v>
      </c>
      <c r="F186" s="505">
        <v>10</v>
      </c>
      <c r="G186" s="506">
        <v>11</v>
      </c>
      <c r="H186" s="506">
        <v>1</v>
      </c>
      <c r="I186" s="506">
        <v>1</v>
      </c>
      <c r="J186" s="506">
        <v>1</v>
      </c>
      <c r="K186" s="507"/>
      <c r="L186" s="508">
        <f t="shared" si="477"/>
        <v>0</v>
      </c>
      <c r="M186" s="509"/>
      <c r="N186" s="510">
        <f t="shared" si="568"/>
        <v>0</v>
      </c>
      <c r="O186" s="509"/>
      <c r="P186" s="510">
        <f t="shared" si="479"/>
        <v>0</v>
      </c>
      <c r="Q186" s="509"/>
      <c r="R186" s="510">
        <f t="shared" si="569"/>
        <v>0</v>
      </c>
      <c r="S186" s="509"/>
      <c r="T186" s="510">
        <f t="shared" si="570"/>
        <v>0</v>
      </c>
      <c r="U186" s="509"/>
      <c r="V186" s="510">
        <f t="shared" si="537"/>
        <v>0</v>
      </c>
      <c r="W186" s="511">
        <f>SUM(H186*AY186*2)/4</f>
        <v>1</v>
      </c>
      <c r="X186" s="535">
        <f t="shared" ref="X186:X189" si="630">SUM(K186*5/100*I186)</f>
        <v>0</v>
      </c>
      <c r="Y186" s="509"/>
      <c r="Z186" s="510"/>
      <c r="AA186" s="509"/>
      <c r="AB186" s="754">
        <f t="shared" si="581"/>
        <v>0</v>
      </c>
      <c r="AC186" s="509"/>
      <c r="AD186" s="512">
        <f>SUM(AC186*G186*(30+4))</f>
        <v>0</v>
      </c>
      <c r="AE186" s="509"/>
      <c r="AF186" s="510">
        <f t="shared" si="627"/>
        <v>0</v>
      </c>
      <c r="AG186" s="509"/>
      <c r="AH186" s="511">
        <f t="shared" si="573"/>
        <v>0</v>
      </c>
      <c r="AI186" s="509"/>
      <c r="AJ186" s="511">
        <f t="shared" si="628"/>
        <v>0</v>
      </c>
      <c r="AK186" s="509"/>
      <c r="AL186" s="510">
        <f t="shared" si="486"/>
        <v>0</v>
      </c>
      <c r="AM186" s="509"/>
      <c r="AN186" s="510">
        <f t="shared" si="575"/>
        <v>0</v>
      </c>
      <c r="AO186" s="509"/>
      <c r="AP186" s="754">
        <f t="shared" si="582"/>
        <v>0</v>
      </c>
      <c r="AQ186" s="509"/>
      <c r="AR186" s="511">
        <f t="shared" si="629"/>
        <v>0</v>
      </c>
      <c r="AS186" s="514"/>
      <c r="AT186" s="511">
        <f t="shared" si="488"/>
        <v>0</v>
      </c>
      <c r="AU186" s="509"/>
      <c r="AV186" s="510">
        <f t="shared" si="577"/>
        <v>0</v>
      </c>
      <c r="AW186" s="509"/>
      <c r="AX186" s="511">
        <f t="shared" si="623"/>
        <v>0</v>
      </c>
      <c r="AY186" s="509">
        <v>2</v>
      </c>
      <c r="AZ186" s="511">
        <f>AY186*2/3*G186*(1)</f>
        <v>14.666666666666666</v>
      </c>
      <c r="BA186" s="509"/>
      <c r="BB186" s="511">
        <f t="shared" si="579"/>
        <v>0</v>
      </c>
      <c r="BC186" s="509"/>
      <c r="BD186" s="515">
        <f t="shared" si="580"/>
        <v>0</v>
      </c>
      <c r="BE186" s="511">
        <f t="shared" si="491"/>
        <v>15.666666666666666</v>
      </c>
      <c r="BF186" s="511">
        <f t="shared" si="492"/>
        <v>15.666666666666666</v>
      </c>
      <c r="BM186" s="167"/>
      <c r="BN186" s="167"/>
      <c r="BS186" s="257"/>
    </row>
    <row r="187" spans="1:71 16269:16291" s="159" customFormat="1" ht="14.25" customHeight="1" outlineLevel="1" x14ac:dyDescent="0.2">
      <c r="A187" s="529" t="s">
        <v>583</v>
      </c>
      <c r="B187" s="505" t="s">
        <v>182</v>
      </c>
      <c r="C187" s="505" t="s">
        <v>24</v>
      </c>
      <c r="D187" s="505" t="s">
        <v>307</v>
      </c>
      <c r="E187" s="506" t="s">
        <v>141</v>
      </c>
      <c r="F187" s="506">
        <v>10</v>
      </c>
      <c r="G187" s="506">
        <v>165</v>
      </c>
      <c r="H187" s="506">
        <v>2</v>
      </c>
      <c r="I187" s="506">
        <v>6</v>
      </c>
      <c r="J187" s="506">
        <f>I187</f>
        <v>6</v>
      </c>
      <c r="K187" s="507"/>
      <c r="L187" s="508">
        <f t="shared" si="477"/>
        <v>0</v>
      </c>
      <c r="M187" s="509"/>
      <c r="N187" s="510">
        <f>SUM(M187)*H187</f>
        <v>0</v>
      </c>
      <c r="O187" s="509"/>
      <c r="P187" s="510">
        <f t="shared" si="479"/>
        <v>0</v>
      </c>
      <c r="Q187" s="509"/>
      <c r="R187" s="510">
        <f t="shared" si="569"/>
        <v>0</v>
      </c>
      <c r="S187" s="509"/>
      <c r="T187" s="510">
        <f t="shared" si="570"/>
        <v>0</v>
      </c>
      <c r="U187" s="509"/>
      <c r="V187" s="510">
        <f t="shared" si="537"/>
        <v>0</v>
      </c>
      <c r="W187" s="511">
        <f>I187*2/3</f>
        <v>4</v>
      </c>
      <c r="X187" s="535">
        <f t="shared" si="630"/>
        <v>0</v>
      </c>
      <c r="Y187" s="509"/>
      <c r="Z187" s="510"/>
      <c r="AA187" s="509"/>
      <c r="AB187" s="754">
        <f t="shared" si="581"/>
        <v>0</v>
      </c>
      <c r="AC187" s="509"/>
      <c r="AD187" s="512">
        <f>SUM(AC187*G187*(30+4))</f>
        <v>0</v>
      </c>
      <c r="AE187" s="509"/>
      <c r="AF187" s="510">
        <f t="shared" si="627"/>
        <v>0</v>
      </c>
      <c r="AG187" s="509"/>
      <c r="AH187" s="511">
        <f t="shared" si="573"/>
        <v>0</v>
      </c>
      <c r="AI187" s="509"/>
      <c r="AJ187" s="511">
        <f t="shared" si="628"/>
        <v>0</v>
      </c>
      <c r="AK187" s="509"/>
      <c r="AL187" s="510">
        <f>SUM(AK187*G187*2)</f>
        <v>0</v>
      </c>
      <c r="AM187" s="509"/>
      <c r="AN187" s="510">
        <f t="shared" si="575"/>
        <v>0</v>
      </c>
      <c r="AO187" s="509"/>
      <c r="AP187" s="754">
        <f>AO187*G187/3</f>
        <v>0</v>
      </c>
      <c r="AQ187" s="509"/>
      <c r="AR187" s="511">
        <f t="shared" si="629"/>
        <v>0</v>
      </c>
      <c r="AS187" s="514"/>
      <c r="AT187" s="511">
        <f t="shared" si="488"/>
        <v>0</v>
      </c>
      <c r="AU187" s="509"/>
      <c r="AV187" s="510">
        <f t="shared" si="577"/>
        <v>0</v>
      </c>
      <c r="AW187" s="509"/>
      <c r="AX187" s="511">
        <f>SUM(I187*AW187*8)</f>
        <v>0</v>
      </c>
      <c r="AY187" s="509">
        <v>2</v>
      </c>
      <c r="AZ187" s="511">
        <f>SUM(AY187*I187*1*8)</f>
        <v>96</v>
      </c>
      <c r="BA187" s="509"/>
      <c r="BB187" s="511">
        <f t="shared" si="579"/>
        <v>0</v>
      </c>
      <c r="BC187" s="509"/>
      <c r="BD187" s="515">
        <f t="shared" si="580"/>
        <v>0</v>
      </c>
      <c r="BE187" s="511">
        <f t="shared" si="491"/>
        <v>100</v>
      </c>
      <c r="BF187" s="511">
        <f t="shared" si="492"/>
        <v>100</v>
      </c>
      <c r="BM187" s="167"/>
      <c r="BN187" s="167"/>
      <c r="BS187" s="257"/>
    </row>
    <row r="188" spans="1:71 16269:16291" s="159" customFormat="1" ht="14.25" customHeight="1" outlineLevel="1" x14ac:dyDescent="0.2">
      <c r="A188" s="529" t="s">
        <v>584</v>
      </c>
      <c r="B188" s="505" t="s">
        <v>182</v>
      </c>
      <c r="C188" s="505" t="s">
        <v>24</v>
      </c>
      <c r="D188" s="506" t="s">
        <v>342</v>
      </c>
      <c r="E188" s="506" t="s">
        <v>468</v>
      </c>
      <c r="F188" s="506">
        <v>10</v>
      </c>
      <c r="G188" s="506">
        <v>156</v>
      </c>
      <c r="H188" s="506">
        <v>2</v>
      </c>
      <c r="I188" s="506">
        <v>7</v>
      </c>
      <c r="J188" s="506">
        <f>I188</f>
        <v>7</v>
      </c>
      <c r="K188" s="507"/>
      <c r="L188" s="508">
        <f t="shared" si="477"/>
        <v>0</v>
      </c>
      <c r="M188" s="509"/>
      <c r="N188" s="510">
        <f>SUM(M188)*H188</f>
        <v>0</v>
      </c>
      <c r="O188" s="509"/>
      <c r="P188" s="510">
        <f t="shared" si="479"/>
        <v>0</v>
      </c>
      <c r="Q188" s="509"/>
      <c r="R188" s="510">
        <f t="shared" si="569"/>
        <v>0</v>
      </c>
      <c r="S188" s="509"/>
      <c r="T188" s="510">
        <f t="shared" si="570"/>
        <v>0</v>
      </c>
      <c r="U188" s="509"/>
      <c r="V188" s="510">
        <f t="shared" si="537"/>
        <v>0</v>
      </c>
      <c r="W188" s="511">
        <f>I188*2/4</f>
        <v>3.5</v>
      </c>
      <c r="X188" s="535">
        <f t="shared" si="630"/>
        <v>0</v>
      </c>
      <c r="Y188" s="509"/>
      <c r="Z188" s="510"/>
      <c r="AA188" s="509"/>
      <c r="AB188" s="754">
        <f t="shared" si="581"/>
        <v>0</v>
      </c>
      <c r="AC188" s="509"/>
      <c r="AD188" s="512">
        <f>SUM(AC188*G188*(30+4))*2/3</f>
        <v>0</v>
      </c>
      <c r="AE188" s="509"/>
      <c r="AF188" s="510">
        <f t="shared" si="627"/>
        <v>0</v>
      </c>
      <c r="AG188" s="509"/>
      <c r="AH188" s="511">
        <f>SUM(AG188*G188/3)</f>
        <v>0</v>
      </c>
      <c r="AI188" s="509"/>
      <c r="AJ188" s="511">
        <f t="shared" si="628"/>
        <v>0</v>
      </c>
      <c r="AK188" s="509"/>
      <c r="AL188" s="510">
        <f>SUM(AK188*G188)*2</f>
        <v>0</v>
      </c>
      <c r="AM188" s="509"/>
      <c r="AN188" s="510">
        <f t="shared" si="575"/>
        <v>0</v>
      </c>
      <c r="AO188" s="509"/>
      <c r="AP188" s="754">
        <f t="shared" ref="AP188:AP189" si="631">SUM(AO188*G188*2)</f>
        <v>0</v>
      </c>
      <c r="AQ188" s="509"/>
      <c r="AR188" s="511">
        <f t="shared" si="629"/>
        <v>0</v>
      </c>
      <c r="AS188" s="514"/>
      <c r="AT188" s="511">
        <f t="shared" si="488"/>
        <v>0</v>
      </c>
      <c r="AU188" s="509"/>
      <c r="AV188" s="510">
        <f t="shared" si="577"/>
        <v>0</v>
      </c>
      <c r="AW188" s="509"/>
      <c r="AX188" s="511">
        <f>SUM(AW188*G188/3)</f>
        <v>0</v>
      </c>
      <c r="AY188" s="509">
        <v>2</v>
      </c>
      <c r="AZ188" s="511">
        <f t="shared" ref="AZ188" si="632">SUM(AY188*J188*1*8)</f>
        <v>112</v>
      </c>
      <c r="BA188" s="509"/>
      <c r="BB188" s="511">
        <f t="shared" si="579"/>
        <v>0</v>
      </c>
      <c r="BC188" s="509"/>
      <c r="BD188" s="515">
        <f>SUM(BC188*50)</f>
        <v>0</v>
      </c>
      <c r="BE188" s="511">
        <f t="shared" si="491"/>
        <v>115.5</v>
      </c>
      <c r="BF188" s="511">
        <f t="shared" si="492"/>
        <v>115.5</v>
      </c>
      <c r="BM188" s="167"/>
      <c r="BN188" s="167"/>
      <c r="BS188" s="257"/>
    </row>
    <row r="189" spans="1:71 16269:16291" s="9" customFormat="1" ht="12" customHeight="1" outlineLevel="1" x14ac:dyDescent="0.2">
      <c r="A189" s="21"/>
      <c r="B189" s="17"/>
      <c r="C189" s="31"/>
      <c r="D189" s="17"/>
      <c r="E189" s="17"/>
      <c r="F189" s="31"/>
      <c r="G189" s="17"/>
      <c r="H189" s="17"/>
      <c r="I189" s="17"/>
      <c r="J189" s="17"/>
      <c r="K189" s="52"/>
      <c r="L189" s="119">
        <f t="shared" si="477"/>
        <v>0</v>
      </c>
      <c r="M189" s="73"/>
      <c r="N189" s="710">
        <f>SUM(M189)*H189</f>
        <v>0</v>
      </c>
      <c r="O189" s="73"/>
      <c r="P189" s="22">
        <f t="shared" si="479"/>
        <v>0</v>
      </c>
      <c r="Q189" s="73"/>
      <c r="R189" s="22">
        <f t="shared" si="569"/>
        <v>0</v>
      </c>
      <c r="S189" s="73"/>
      <c r="T189" s="22">
        <f t="shared" si="570"/>
        <v>0</v>
      </c>
      <c r="U189" s="73"/>
      <c r="V189" s="22">
        <f t="shared" si="537"/>
        <v>0</v>
      </c>
      <c r="W189" s="29">
        <f>SUM(I189*AW189*2+I189*AY189*2)/6</f>
        <v>0</v>
      </c>
      <c r="X189" s="26">
        <f t="shared" si="630"/>
        <v>0</v>
      </c>
      <c r="Y189" s="73"/>
      <c r="Z189" s="22"/>
      <c r="AA189" s="73"/>
      <c r="AB189" s="754">
        <f>SUM(AA189)*8*10</f>
        <v>0</v>
      </c>
      <c r="AC189" s="73"/>
      <c r="AD189" s="96">
        <f>SUM(AC189*G189*(15+4))/2</f>
        <v>0</v>
      </c>
      <c r="AE189" s="73"/>
      <c r="AF189" s="22">
        <f t="shared" si="627"/>
        <v>0</v>
      </c>
      <c r="AG189" s="73"/>
      <c r="AH189" s="29">
        <f>SUM(AG189*G189/3)</f>
        <v>0</v>
      </c>
      <c r="AI189" s="73"/>
      <c r="AJ189" s="29">
        <f t="shared" si="628"/>
        <v>0</v>
      </c>
      <c r="AK189" s="73"/>
      <c r="AL189" s="22">
        <f>SUM(AK189*G189)</f>
        <v>0</v>
      </c>
      <c r="AM189" s="73"/>
      <c r="AN189" s="22">
        <f t="shared" si="575"/>
        <v>0</v>
      </c>
      <c r="AO189" s="73"/>
      <c r="AP189" s="754">
        <f t="shared" si="631"/>
        <v>0</v>
      </c>
      <c r="AQ189" s="73"/>
      <c r="AR189" s="29">
        <f t="shared" si="629"/>
        <v>0</v>
      </c>
      <c r="AS189" s="69"/>
      <c r="AT189" s="29">
        <f t="shared" si="488"/>
        <v>0</v>
      </c>
      <c r="AU189" s="73"/>
      <c r="AV189" s="22">
        <f t="shared" si="577"/>
        <v>0</v>
      </c>
      <c r="AW189" s="73"/>
      <c r="AX189" s="29">
        <f>SUM(AW189*G189/3)</f>
        <v>0</v>
      </c>
      <c r="AY189" s="73"/>
      <c r="AZ189" s="29">
        <f>SUM(AY189*J189*8)</f>
        <v>0</v>
      </c>
      <c r="BA189" s="73"/>
      <c r="BB189" s="29">
        <f t="shared" si="579"/>
        <v>0</v>
      </c>
      <c r="BC189" s="73"/>
      <c r="BD189" s="7">
        <f>SUM(BC189*50)</f>
        <v>0</v>
      </c>
      <c r="BE189" s="29">
        <f t="shared" si="491"/>
        <v>0</v>
      </c>
      <c r="BF189" s="29">
        <f t="shared" si="492"/>
        <v>0</v>
      </c>
      <c r="BH189" s="22"/>
      <c r="BS189" s="22"/>
    </row>
    <row r="190" spans="1:71 16269:16291" s="477" customFormat="1" ht="15.75" customHeight="1" outlineLevel="1" x14ac:dyDescent="0.2">
      <c r="A190" s="507" t="s">
        <v>559</v>
      </c>
      <c r="B190" s="532" t="s">
        <v>186</v>
      </c>
      <c r="C190" s="532" t="s">
        <v>140</v>
      </c>
      <c r="D190" s="532" t="s">
        <v>233</v>
      </c>
      <c r="E190" s="532" t="s">
        <v>143</v>
      </c>
      <c r="F190" s="528">
        <v>4</v>
      </c>
      <c r="G190" s="532">
        <v>23</v>
      </c>
      <c r="H190" s="532">
        <v>1</v>
      </c>
      <c r="I190" s="532">
        <v>1</v>
      </c>
      <c r="J190" s="505">
        <f>SUM(I190)*2</f>
        <v>2</v>
      </c>
      <c r="K190" s="560"/>
      <c r="L190" s="508">
        <f t="shared" ref="L190" si="633">SUM(M190+O190+Q190+S190+U190)</f>
        <v>0</v>
      </c>
      <c r="M190" s="509"/>
      <c r="N190" s="510">
        <f>SUM(M190)*H190</f>
        <v>0</v>
      </c>
      <c r="O190" s="509"/>
      <c r="P190" s="510">
        <f t="shared" si="479"/>
        <v>0</v>
      </c>
      <c r="Q190" s="509"/>
      <c r="R190" s="510">
        <f>SUM(Q190)*I190</f>
        <v>0</v>
      </c>
      <c r="S190" s="509"/>
      <c r="T190" s="510">
        <f>SUM(S190)*J190</f>
        <v>0</v>
      </c>
      <c r="U190" s="509"/>
      <c r="V190" s="510">
        <f>SUM(U190)*I190*5</f>
        <v>0</v>
      </c>
      <c r="W190" s="511"/>
      <c r="X190" s="535">
        <f>SUM(K190*15/100*I190)</f>
        <v>0</v>
      </c>
      <c r="Y190" s="509"/>
      <c r="Z190" s="511"/>
      <c r="AA190" s="509"/>
      <c r="AB190" s="1057">
        <f>AA190*I190*8</f>
        <v>0</v>
      </c>
      <c r="AC190" s="509"/>
      <c r="AD190" s="510">
        <f>SUM(AC190*G190*(30))</f>
        <v>0</v>
      </c>
      <c r="AE190" s="509"/>
      <c r="AF190" s="511">
        <f>SUM(AE190*G190*3)</f>
        <v>0</v>
      </c>
      <c r="AG190" s="509"/>
      <c r="AH190" s="511">
        <f>SUM(AG190*G190/3)</f>
        <v>0</v>
      </c>
      <c r="AI190" s="509"/>
      <c r="AJ190" s="511">
        <f>SUM(AI190*G190*2/3)</f>
        <v>0</v>
      </c>
      <c r="AK190" s="509"/>
      <c r="AL190" s="510">
        <f>SUM(AK190*G190)</f>
        <v>0</v>
      </c>
      <c r="AM190" s="509"/>
      <c r="AN190" s="511">
        <f>SUM(AM190*I190)</f>
        <v>0</v>
      </c>
      <c r="AO190" s="509">
        <v>1</v>
      </c>
      <c r="AP190" s="754">
        <f>AO190*G190/3</f>
        <v>7.666666666666667</v>
      </c>
      <c r="AQ190" s="509"/>
      <c r="AR190" s="511">
        <f t="shared" si="629"/>
        <v>0</v>
      </c>
      <c r="AS190" s="514"/>
      <c r="AT190" s="511">
        <f t="shared" si="488"/>
        <v>0</v>
      </c>
      <c r="AU190" s="509"/>
      <c r="AV190" s="510">
        <f t="shared" si="577"/>
        <v>0</v>
      </c>
      <c r="AW190" s="509"/>
      <c r="AX190" s="511">
        <f>AW190*G190/3</f>
        <v>0</v>
      </c>
      <c r="AY190" s="509"/>
      <c r="AZ190" s="511">
        <f>SUM(AY190*G190*5*2/3)</f>
        <v>0</v>
      </c>
      <c r="BA190" s="509"/>
      <c r="BB190" s="511">
        <f>SUM(BA190*J190*4*6)</f>
        <v>0</v>
      </c>
      <c r="BC190" s="510"/>
      <c r="BD190" s="511">
        <f>SUM(BC190*50)</f>
        <v>0</v>
      </c>
      <c r="BE190" s="511">
        <f t="shared" si="491"/>
        <v>7.666666666666667</v>
      </c>
      <c r="BF190" s="511">
        <f t="shared" si="492"/>
        <v>7.666666666666667</v>
      </c>
      <c r="BK190" s="500"/>
      <c r="BL190" s="500"/>
      <c r="XAS190" s="478"/>
      <c r="XAT190" s="478"/>
      <c r="XAU190" s="494"/>
      <c r="XAV190" s="479"/>
      <c r="XAW190" s="479"/>
      <c r="XAX190" s="479"/>
      <c r="XAY190" s="479"/>
      <c r="XAZ190" s="479"/>
      <c r="XBA190" s="479"/>
      <c r="XBB190" s="499"/>
      <c r="XBC190" s="480"/>
      <c r="XBD190" s="481"/>
      <c r="XBE190" s="482"/>
      <c r="XBF190" s="481"/>
      <c r="XBG190" s="482"/>
      <c r="XBH190" s="481"/>
      <c r="XBI190" s="482"/>
      <c r="XBJ190" s="481"/>
      <c r="XBK190" s="482"/>
      <c r="XBL190" s="481"/>
      <c r="XBM190" s="482"/>
      <c r="XBN190" s="483"/>
      <c r="XBO190" s="484"/>
    </row>
    <row r="191" spans="1:71 16269:16291" s="9" customFormat="1" ht="12.75" customHeight="1" outlineLevel="1" x14ac:dyDescent="0.2">
      <c r="A191" s="507"/>
      <c r="F191" s="17"/>
      <c r="G191" s="17"/>
      <c r="H191" s="17"/>
      <c r="I191" s="17"/>
      <c r="J191" s="17"/>
      <c r="L191" s="119">
        <f t="shared" si="477"/>
        <v>0</v>
      </c>
      <c r="M191" s="22"/>
      <c r="N191" s="710"/>
      <c r="O191" s="22"/>
      <c r="P191" s="22">
        <f t="shared" si="479"/>
        <v>0</v>
      </c>
      <c r="Q191" s="22"/>
      <c r="R191" s="22"/>
      <c r="S191" s="22"/>
      <c r="T191" s="22"/>
      <c r="U191" s="22"/>
      <c r="V191" s="22"/>
      <c r="W191" s="29"/>
      <c r="X191" s="29"/>
      <c r="Y191" s="22"/>
      <c r="Z191" s="22"/>
      <c r="AA191" s="22"/>
      <c r="AB191" s="754"/>
      <c r="AC191" s="22"/>
      <c r="AD191" s="22"/>
      <c r="AE191" s="22"/>
      <c r="AF191" s="22"/>
      <c r="AG191" s="22"/>
      <c r="AH191" s="29"/>
      <c r="AI191" s="22"/>
      <c r="AJ191" s="29"/>
      <c r="AK191" s="22"/>
      <c r="AL191" s="22"/>
      <c r="AM191" s="22"/>
      <c r="AN191" s="22"/>
      <c r="AO191" s="22"/>
      <c r="AP191" s="754"/>
      <c r="AQ191" s="22"/>
      <c r="AR191" s="29"/>
      <c r="AS191" s="256"/>
      <c r="AT191" s="239">
        <f t="shared" si="488"/>
        <v>0</v>
      </c>
      <c r="AU191" s="22"/>
      <c r="AV191" s="22"/>
      <c r="AW191" s="73"/>
      <c r="AX191" s="29"/>
      <c r="AY191" s="22"/>
      <c r="AZ191" s="29"/>
      <c r="BA191" s="22"/>
      <c r="BB191" s="29"/>
      <c r="BC191" s="22"/>
      <c r="BD191" s="7"/>
      <c r="BE191" s="29">
        <f t="shared" ref="BE191" si="634">SUM(AN191+BD191+BB191+AZ191+AX191+AV191+AR191+AP191+AJ191+AL191+AH191+AF191+AD191+AB191+Z191+X191+W191+V191+T191+R191+N191+P191)</f>
        <v>0</v>
      </c>
      <c r="BF191" s="29">
        <f t="shared" ref="BF191" si="635">SUM(N191+R191+T191+V191+W191+AR191+AV191+AX191+AZ191+BB191+AP191+P191)</f>
        <v>0</v>
      </c>
      <c r="BM191" s="7"/>
      <c r="BN191" s="7"/>
      <c r="BS191" s="22"/>
    </row>
    <row r="192" spans="1:71 16269:16291" ht="12.75" customHeight="1" outlineLevel="1" x14ac:dyDescent="0.2">
      <c r="A192" s="12" t="s">
        <v>279</v>
      </c>
      <c r="B192" s="13" t="s">
        <v>67</v>
      </c>
      <c r="C192" s="13"/>
      <c r="D192" s="13"/>
      <c r="E192" s="13"/>
      <c r="F192" s="14"/>
      <c r="G192" s="14"/>
      <c r="H192" s="14"/>
      <c r="I192" s="14"/>
      <c r="J192" s="14"/>
      <c r="K192" s="13">
        <f t="shared" ref="K192:BF192" si="636">SUM(K153:K170)</f>
        <v>0</v>
      </c>
      <c r="L192" s="115">
        <f t="shared" si="636"/>
        <v>0</v>
      </c>
      <c r="M192" s="13">
        <f t="shared" si="636"/>
        <v>0</v>
      </c>
      <c r="N192" s="714">
        <f t="shared" si="636"/>
        <v>0</v>
      </c>
      <c r="O192" s="24">
        <f t="shared" si="636"/>
        <v>0</v>
      </c>
      <c r="P192" s="24">
        <f t="shared" si="636"/>
        <v>0</v>
      </c>
      <c r="Q192" s="24">
        <f t="shared" si="636"/>
        <v>0</v>
      </c>
      <c r="R192" s="24">
        <f t="shared" si="636"/>
        <v>0</v>
      </c>
      <c r="S192" s="24">
        <f t="shared" si="636"/>
        <v>0</v>
      </c>
      <c r="T192" s="24">
        <f t="shared" si="636"/>
        <v>0</v>
      </c>
      <c r="U192" s="13">
        <f t="shared" si="636"/>
        <v>0</v>
      </c>
      <c r="V192" s="13">
        <f t="shared" si="636"/>
        <v>0</v>
      </c>
      <c r="W192" s="4">
        <f t="shared" si="636"/>
        <v>0</v>
      </c>
      <c r="X192" s="4">
        <f t="shared" si="636"/>
        <v>0</v>
      </c>
      <c r="Y192" s="13">
        <f t="shared" si="636"/>
        <v>0</v>
      </c>
      <c r="Z192" s="13">
        <f t="shared" si="636"/>
        <v>0</v>
      </c>
      <c r="AA192" s="13">
        <f t="shared" si="636"/>
        <v>100</v>
      </c>
      <c r="AB192" s="1050">
        <f t="shared" si="636"/>
        <v>1929.1666666666667</v>
      </c>
      <c r="AC192" s="13">
        <f t="shared" si="636"/>
        <v>5</v>
      </c>
      <c r="AD192" s="24">
        <f t="shared" si="636"/>
        <v>1475</v>
      </c>
      <c r="AE192" s="13">
        <f t="shared" si="636"/>
        <v>0</v>
      </c>
      <c r="AF192" s="24">
        <f t="shared" si="636"/>
        <v>0</v>
      </c>
      <c r="AG192" s="24">
        <f t="shared" si="636"/>
        <v>0</v>
      </c>
      <c r="AH192" s="29">
        <f t="shared" si="636"/>
        <v>0</v>
      </c>
      <c r="AI192" s="13">
        <f t="shared" si="636"/>
        <v>0</v>
      </c>
      <c r="AJ192" s="29">
        <f t="shared" si="636"/>
        <v>0</v>
      </c>
      <c r="AK192" s="13">
        <f t="shared" si="636"/>
        <v>0</v>
      </c>
      <c r="AL192" s="24">
        <f t="shared" si="636"/>
        <v>0</v>
      </c>
      <c r="AM192" s="24">
        <f t="shared" si="636"/>
        <v>0</v>
      </c>
      <c r="AN192" s="24">
        <f t="shared" si="636"/>
        <v>0</v>
      </c>
      <c r="AO192" s="24">
        <f t="shared" si="636"/>
        <v>6</v>
      </c>
      <c r="AP192" s="1049">
        <f t="shared" si="636"/>
        <v>84</v>
      </c>
      <c r="AQ192" s="24">
        <f t="shared" si="636"/>
        <v>0</v>
      </c>
      <c r="AR192" s="4">
        <f t="shared" si="636"/>
        <v>0</v>
      </c>
      <c r="AS192" s="24">
        <f t="shared" si="636"/>
        <v>0</v>
      </c>
      <c r="AT192" s="4">
        <f t="shared" si="636"/>
        <v>0</v>
      </c>
      <c r="AU192" s="24">
        <f t="shared" si="636"/>
        <v>0</v>
      </c>
      <c r="AV192" s="10">
        <f t="shared" si="636"/>
        <v>0</v>
      </c>
      <c r="AW192" s="69">
        <f t="shared" si="636"/>
        <v>0</v>
      </c>
      <c r="AX192" s="4">
        <f t="shared" si="636"/>
        <v>0</v>
      </c>
      <c r="AY192" s="24">
        <f t="shared" si="636"/>
        <v>2</v>
      </c>
      <c r="AZ192" s="4">
        <f t="shared" si="636"/>
        <v>32</v>
      </c>
      <c r="BA192" s="24">
        <f t="shared" si="636"/>
        <v>0</v>
      </c>
      <c r="BB192" s="27">
        <f t="shared" si="636"/>
        <v>0</v>
      </c>
      <c r="BC192" s="24">
        <f t="shared" si="636"/>
        <v>0</v>
      </c>
      <c r="BD192" s="2">
        <f t="shared" si="636"/>
        <v>0</v>
      </c>
      <c r="BE192" s="4">
        <f t="shared" si="636"/>
        <v>3520.1666666666665</v>
      </c>
      <c r="BF192" s="27">
        <f t="shared" si="636"/>
        <v>116</v>
      </c>
      <c r="BG192" s="9"/>
      <c r="BH192" s="9"/>
      <c r="BI192" s="9"/>
      <c r="BM192" s="6"/>
      <c r="BN192" s="6"/>
    </row>
    <row r="193" spans="1:71" ht="12.75" customHeight="1" outlineLevel="1" x14ac:dyDescent="0.2">
      <c r="A193" s="12" t="s">
        <v>280</v>
      </c>
      <c r="B193" s="13" t="s">
        <v>67</v>
      </c>
      <c r="C193" s="13"/>
      <c r="D193" s="13"/>
      <c r="E193" s="13"/>
      <c r="F193" s="14"/>
      <c r="G193" s="14"/>
      <c r="H193" s="14"/>
      <c r="I193" s="14"/>
      <c r="J193" s="14"/>
      <c r="K193" s="13">
        <f t="shared" ref="K193:BF193" si="637">SUM(K171:K191)</f>
        <v>0</v>
      </c>
      <c r="L193" s="115">
        <f t="shared" si="637"/>
        <v>0</v>
      </c>
      <c r="M193" s="13">
        <f t="shared" si="637"/>
        <v>0</v>
      </c>
      <c r="N193" s="714">
        <f t="shared" si="637"/>
        <v>0</v>
      </c>
      <c r="O193" s="24">
        <f t="shared" si="637"/>
        <v>0</v>
      </c>
      <c r="P193" s="24">
        <f t="shared" si="637"/>
        <v>0</v>
      </c>
      <c r="Q193" s="24">
        <f t="shared" si="637"/>
        <v>0</v>
      </c>
      <c r="R193" s="24">
        <f t="shared" si="637"/>
        <v>0</v>
      </c>
      <c r="S193" s="24">
        <f t="shared" si="637"/>
        <v>0</v>
      </c>
      <c r="T193" s="24">
        <f t="shared" si="637"/>
        <v>0</v>
      </c>
      <c r="U193" s="13">
        <f t="shared" si="637"/>
        <v>0</v>
      </c>
      <c r="V193" s="13">
        <f t="shared" si="637"/>
        <v>0</v>
      </c>
      <c r="W193" s="4">
        <f t="shared" si="637"/>
        <v>14.5</v>
      </c>
      <c r="X193" s="4">
        <f t="shared" si="637"/>
        <v>0</v>
      </c>
      <c r="Y193" s="13">
        <f t="shared" si="637"/>
        <v>0</v>
      </c>
      <c r="Z193" s="13">
        <f t="shared" si="637"/>
        <v>0</v>
      </c>
      <c r="AA193" s="13">
        <f t="shared" si="637"/>
        <v>18</v>
      </c>
      <c r="AB193" s="1050">
        <f t="shared" si="637"/>
        <v>272</v>
      </c>
      <c r="AC193" s="13">
        <f t="shared" si="637"/>
        <v>4</v>
      </c>
      <c r="AD193" s="24">
        <f>SUM(AD171:AD191)</f>
        <v>1395</v>
      </c>
      <c r="AE193" s="13">
        <f t="shared" si="637"/>
        <v>0</v>
      </c>
      <c r="AF193" s="24">
        <f t="shared" si="637"/>
        <v>0</v>
      </c>
      <c r="AG193" s="24">
        <f t="shared" si="637"/>
        <v>0</v>
      </c>
      <c r="AH193" s="67">
        <f t="shared" si="637"/>
        <v>0</v>
      </c>
      <c r="AI193" s="13">
        <f t="shared" si="637"/>
        <v>0</v>
      </c>
      <c r="AJ193" s="29">
        <f t="shared" si="637"/>
        <v>0</v>
      </c>
      <c r="AK193" s="13">
        <f t="shared" si="637"/>
        <v>0</v>
      </c>
      <c r="AL193" s="24">
        <f t="shared" si="637"/>
        <v>0</v>
      </c>
      <c r="AM193" s="24">
        <f t="shared" si="637"/>
        <v>0</v>
      </c>
      <c r="AN193" s="24">
        <f t="shared" si="637"/>
        <v>0</v>
      </c>
      <c r="AO193" s="24">
        <f t="shared" si="637"/>
        <v>7</v>
      </c>
      <c r="AP193" s="1049">
        <f t="shared" si="637"/>
        <v>125</v>
      </c>
      <c r="AQ193" s="24">
        <f t="shared" si="637"/>
        <v>0</v>
      </c>
      <c r="AR193" s="4">
        <f t="shared" si="637"/>
        <v>0</v>
      </c>
      <c r="AS193" s="24">
        <f t="shared" si="637"/>
        <v>0</v>
      </c>
      <c r="AT193" s="4">
        <f t="shared" si="637"/>
        <v>0</v>
      </c>
      <c r="AU193" s="24">
        <f t="shared" si="637"/>
        <v>0</v>
      </c>
      <c r="AV193" s="10">
        <f t="shared" si="637"/>
        <v>0</v>
      </c>
      <c r="AW193" s="72">
        <f t="shared" si="637"/>
        <v>0</v>
      </c>
      <c r="AX193" s="4">
        <f t="shared" si="637"/>
        <v>0</v>
      </c>
      <c r="AY193" s="24">
        <f t="shared" si="637"/>
        <v>13</v>
      </c>
      <c r="AZ193" s="4">
        <f t="shared" si="637"/>
        <v>478.66666666666669</v>
      </c>
      <c r="BA193" s="24">
        <f t="shared" si="637"/>
        <v>0</v>
      </c>
      <c r="BB193" s="27">
        <f t="shared" si="637"/>
        <v>0</v>
      </c>
      <c r="BC193" s="24">
        <f t="shared" si="637"/>
        <v>0</v>
      </c>
      <c r="BD193" s="2">
        <f t="shared" si="637"/>
        <v>0</v>
      </c>
      <c r="BE193" s="4">
        <f t="shared" si="637"/>
        <v>2285.1666666666665</v>
      </c>
      <c r="BF193" s="27">
        <f t="shared" si="637"/>
        <v>618.16666666666663</v>
      </c>
      <c r="BG193" s="9"/>
      <c r="BH193" s="9"/>
      <c r="BI193" s="9"/>
      <c r="BM193" s="6"/>
      <c r="BN193" s="6"/>
    </row>
    <row r="194" spans="1:71" s="110" customFormat="1" ht="12.75" customHeight="1" outlineLevel="1" thickBot="1" x14ac:dyDescent="0.25">
      <c r="B194" s="110" t="s">
        <v>67</v>
      </c>
      <c r="F194" s="127"/>
      <c r="G194" s="127"/>
      <c r="H194" s="127"/>
      <c r="I194" s="127"/>
      <c r="J194" s="127"/>
      <c r="K194" s="128">
        <f t="shared" ref="K194:BF194" si="638">SUM(K153:K191)</f>
        <v>0</v>
      </c>
      <c r="L194" s="373">
        <f t="shared" si="638"/>
        <v>0</v>
      </c>
      <c r="M194" s="128">
        <f t="shared" si="638"/>
        <v>0</v>
      </c>
      <c r="N194" s="715">
        <f t="shared" si="638"/>
        <v>0</v>
      </c>
      <c r="O194" s="128">
        <f t="shared" si="638"/>
        <v>0</v>
      </c>
      <c r="P194" s="128">
        <f t="shared" si="638"/>
        <v>0</v>
      </c>
      <c r="Q194" s="128">
        <f t="shared" si="638"/>
        <v>0</v>
      </c>
      <c r="R194" s="128">
        <f t="shared" si="638"/>
        <v>0</v>
      </c>
      <c r="S194" s="128">
        <f t="shared" si="638"/>
        <v>0</v>
      </c>
      <c r="T194" s="128">
        <f t="shared" si="638"/>
        <v>0</v>
      </c>
      <c r="U194" s="128">
        <f t="shared" si="638"/>
        <v>0</v>
      </c>
      <c r="V194" s="128">
        <f t="shared" si="638"/>
        <v>0</v>
      </c>
      <c r="W194" s="129">
        <f t="shared" si="638"/>
        <v>14.5</v>
      </c>
      <c r="X194" s="129">
        <f t="shared" si="638"/>
        <v>0</v>
      </c>
      <c r="Y194" s="128">
        <f t="shared" si="638"/>
        <v>0</v>
      </c>
      <c r="Z194" s="128">
        <f t="shared" si="638"/>
        <v>0</v>
      </c>
      <c r="AA194" s="128">
        <f t="shared" si="638"/>
        <v>118</v>
      </c>
      <c r="AB194" s="1051">
        <f t="shared" si="638"/>
        <v>2201.166666666667</v>
      </c>
      <c r="AC194" s="128">
        <f t="shared" si="638"/>
        <v>9</v>
      </c>
      <c r="AD194" s="128">
        <f t="shared" si="638"/>
        <v>2870</v>
      </c>
      <c r="AE194" s="128">
        <f t="shared" si="638"/>
        <v>0</v>
      </c>
      <c r="AF194" s="128">
        <f t="shared" si="638"/>
        <v>0</v>
      </c>
      <c r="AG194" s="128">
        <f t="shared" si="638"/>
        <v>0</v>
      </c>
      <c r="AH194" s="372">
        <f t="shared" si="638"/>
        <v>0</v>
      </c>
      <c r="AI194" s="128">
        <f t="shared" si="638"/>
        <v>0</v>
      </c>
      <c r="AJ194" s="129">
        <f t="shared" si="638"/>
        <v>0</v>
      </c>
      <c r="AK194" s="128">
        <f t="shared" si="638"/>
        <v>0</v>
      </c>
      <c r="AL194" s="128">
        <f t="shared" si="638"/>
        <v>0</v>
      </c>
      <c r="AM194" s="128">
        <f t="shared" si="638"/>
        <v>0</v>
      </c>
      <c r="AN194" s="128">
        <f t="shared" si="638"/>
        <v>0</v>
      </c>
      <c r="AO194" s="128">
        <f t="shared" si="638"/>
        <v>13</v>
      </c>
      <c r="AP194" s="1051">
        <f t="shared" si="638"/>
        <v>209</v>
      </c>
      <c r="AQ194" s="128">
        <f t="shared" si="638"/>
        <v>0</v>
      </c>
      <c r="AR194" s="129">
        <f t="shared" si="638"/>
        <v>0</v>
      </c>
      <c r="AS194" s="128">
        <f t="shared" si="638"/>
        <v>0</v>
      </c>
      <c r="AT194" s="129">
        <f t="shared" si="638"/>
        <v>0</v>
      </c>
      <c r="AU194" s="128">
        <f t="shared" si="638"/>
        <v>0</v>
      </c>
      <c r="AV194" s="128">
        <f t="shared" si="638"/>
        <v>0</v>
      </c>
      <c r="AW194" s="374">
        <f t="shared" si="638"/>
        <v>0</v>
      </c>
      <c r="AX194" s="129">
        <f t="shared" si="638"/>
        <v>0</v>
      </c>
      <c r="AY194" s="128">
        <f t="shared" si="638"/>
        <v>15</v>
      </c>
      <c r="AZ194" s="129">
        <f t="shared" si="638"/>
        <v>510.66666666666669</v>
      </c>
      <c r="BA194" s="128">
        <f t="shared" si="638"/>
        <v>0</v>
      </c>
      <c r="BB194" s="129">
        <f t="shared" si="638"/>
        <v>0</v>
      </c>
      <c r="BC194" s="128">
        <f t="shared" si="638"/>
        <v>0</v>
      </c>
      <c r="BD194" s="130">
        <f t="shared" si="638"/>
        <v>0</v>
      </c>
      <c r="BE194" s="129">
        <f t="shared" si="638"/>
        <v>5805.3333333333339</v>
      </c>
      <c r="BF194" s="129">
        <f t="shared" si="638"/>
        <v>734.16666666666663</v>
      </c>
      <c r="BH194" s="128"/>
      <c r="BM194" s="130"/>
      <c r="BN194" s="130"/>
      <c r="BS194" s="128"/>
    </row>
    <row r="195" spans="1:71" s="353" customFormat="1" ht="12.75" customHeight="1" outlineLevel="1" x14ac:dyDescent="0.2">
      <c r="A195" s="569" t="s">
        <v>573</v>
      </c>
      <c r="B195" s="506" t="s">
        <v>421</v>
      </c>
      <c r="C195" s="506" t="s">
        <v>187</v>
      </c>
      <c r="D195" s="506" t="s">
        <v>172</v>
      </c>
      <c r="E195" s="532">
        <v>70</v>
      </c>
      <c r="F195" s="532">
        <v>1</v>
      </c>
      <c r="G195" s="532">
        <v>25</v>
      </c>
      <c r="H195" s="532">
        <v>1</v>
      </c>
      <c r="I195" s="532">
        <v>1</v>
      </c>
      <c r="J195" s="570">
        <f t="shared" ref="J195:J201" si="639">I195*2</f>
        <v>2</v>
      </c>
      <c r="K195" s="533">
        <v>2</v>
      </c>
      <c r="L195" s="534">
        <f t="shared" ref="L195:L197" si="640">SUM(M195+O195+Q195+S195+U195)</f>
        <v>2</v>
      </c>
      <c r="M195" s="514">
        <v>2</v>
      </c>
      <c r="N195" s="709">
        <f t="shared" ref="N195" si="641">SUM(M195)*H195</f>
        <v>2</v>
      </c>
      <c r="O195" s="514"/>
      <c r="P195" s="513">
        <f t="shared" ref="P195:P197" si="642">I195*O195</f>
        <v>0</v>
      </c>
      <c r="Q195" s="514"/>
      <c r="R195" s="513">
        <f t="shared" ref="R195" si="643">SUM(Q195)*I195</f>
        <v>0</v>
      </c>
      <c r="S195" s="514"/>
      <c r="T195" s="513">
        <f t="shared" ref="T195" si="644">SUM(S195)*J195</f>
        <v>0</v>
      </c>
      <c r="U195" s="514"/>
      <c r="V195" s="513">
        <f>SUM(U195)*I195*3</f>
        <v>0</v>
      </c>
      <c r="W195" s="535">
        <f>SUM(AU195*2+AW195*2)*I195</f>
        <v>0</v>
      </c>
      <c r="X195" s="535">
        <v>0</v>
      </c>
      <c r="Y195" s="514"/>
      <c r="Z195" s="513">
        <f t="shared" ref="Z195:Z196" si="645">SUM(Y195)*1</f>
        <v>0</v>
      </c>
      <c r="AA195" s="514"/>
      <c r="AB195" s="756">
        <f t="shared" ref="AB195" si="646">SUM(AA195)*3*G195/5</f>
        <v>0</v>
      </c>
      <c r="AC195" s="514"/>
      <c r="AD195" s="546">
        <f t="shared" ref="AD195" si="647">SUM(AC195*G195*(30+4))</f>
        <v>0</v>
      </c>
      <c r="AE195" s="514"/>
      <c r="AF195" s="513">
        <f t="shared" ref="AF195" si="648">SUM(AE195*G195*3)</f>
        <v>0</v>
      </c>
      <c r="AG195" s="514"/>
      <c r="AH195" s="535">
        <f t="shared" ref="AH195" si="649">SUM(AG195*G195/3)</f>
        <v>0</v>
      </c>
      <c r="AI195" s="514"/>
      <c r="AJ195" s="535">
        <f t="shared" ref="AJ195" si="650">SUM(AI195*G195*2/3)</f>
        <v>0</v>
      </c>
      <c r="AK195" s="514"/>
      <c r="AL195" s="513">
        <f t="shared" ref="AL195" si="651">SUM(AK195*G195)</f>
        <v>0</v>
      </c>
      <c r="AM195" s="514"/>
      <c r="AN195" s="513">
        <f t="shared" ref="AN195" si="652">SUM(AM195*I195)</f>
        <v>0</v>
      </c>
      <c r="AO195" s="514"/>
      <c r="AP195" s="756">
        <f t="shared" ref="AP195" si="653">SUM(AO195*G195*2)</f>
        <v>0</v>
      </c>
      <c r="AQ195" s="514"/>
      <c r="AR195" s="535">
        <f t="shared" ref="AR195:AR201" si="654">AQ195*J195*6</f>
        <v>0</v>
      </c>
      <c r="AS195" s="514"/>
      <c r="AT195" s="511">
        <f t="shared" ref="AT195:AT210" si="655">AS195*G195/3</f>
        <v>0</v>
      </c>
      <c r="AU195" s="514"/>
      <c r="AV195" s="513">
        <f t="shared" ref="AV195:AV201" si="656">AU195*J195*6</f>
        <v>0</v>
      </c>
      <c r="AW195" s="514"/>
      <c r="AX195" s="535">
        <f t="shared" ref="AX195:AX201" si="657">AW195*J195*8</f>
        <v>0</v>
      </c>
      <c r="AY195" s="514"/>
      <c r="AZ195" s="535">
        <f t="shared" ref="AZ195:AZ197" si="658">SUM(AY195*J195*2*8)</f>
        <v>0</v>
      </c>
      <c r="BA195" s="514"/>
      <c r="BB195" s="535">
        <f>SUM(BA195*J195*4*6)</f>
        <v>0</v>
      </c>
      <c r="BC195" s="514"/>
      <c r="BD195" s="571">
        <f>SUM(BC195*50)</f>
        <v>0</v>
      </c>
      <c r="BE195" s="511">
        <f t="shared" ref="BE195:BE210" si="659">N195+P195+R195+T195+V195+W195+X195+Z195+AB195+AD195+AF195+AH195+AJ195+AL195+AN195+AP195+AR195+AT195+AV195+AX195+AZ195+BB195+BD195</f>
        <v>2</v>
      </c>
      <c r="BF195" s="511">
        <f t="shared" ref="BF195:BF210" si="660">BB195+AZ195+AX195+AV195+AR195+AP195+W195+V195+T195+R195+P195+N195</f>
        <v>2</v>
      </c>
      <c r="BH195" s="350"/>
      <c r="BM195" s="351"/>
      <c r="BN195" s="351"/>
      <c r="BS195" s="350"/>
    </row>
    <row r="196" spans="1:71" s="353" customFormat="1" ht="12.75" customHeight="1" outlineLevel="1" x14ac:dyDescent="0.2">
      <c r="A196" s="569" t="s">
        <v>578</v>
      </c>
      <c r="B196" s="506" t="s">
        <v>421</v>
      </c>
      <c r="C196" s="506" t="s">
        <v>187</v>
      </c>
      <c r="D196" s="506" t="s">
        <v>172</v>
      </c>
      <c r="E196" s="532">
        <v>54</v>
      </c>
      <c r="F196" s="532">
        <v>1</v>
      </c>
      <c r="G196" s="532">
        <v>25</v>
      </c>
      <c r="H196" s="532">
        <v>1</v>
      </c>
      <c r="I196" s="532">
        <v>1</v>
      </c>
      <c r="J196" s="570">
        <f t="shared" si="639"/>
        <v>2</v>
      </c>
      <c r="K196" s="533">
        <v>6</v>
      </c>
      <c r="L196" s="534">
        <f t="shared" si="640"/>
        <v>6</v>
      </c>
      <c r="M196" s="514">
        <v>6</v>
      </c>
      <c r="N196" s="709">
        <f>SUM(M196)*H196</f>
        <v>6</v>
      </c>
      <c r="O196" s="514"/>
      <c r="P196" s="513">
        <f t="shared" si="642"/>
        <v>0</v>
      </c>
      <c r="Q196" s="514"/>
      <c r="R196" s="513">
        <f>SUM(Q196)*I196</f>
        <v>0</v>
      </c>
      <c r="S196" s="514"/>
      <c r="T196" s="513">
        <f>SUM(S196)*J196</f>
        <v>0</v>
      </c>
      <c r="U196" s="514"/>
      <c r="V196" s="513">
        <f t="shared" ref="V196:V197" si="661">SUM(U196)*I196*3</f>
        <v>0</v>
      </c>
      <c r="W196" s="535">
        <f t="shared" ref="W196:W198" si="662">SUM(AU196*2+AW196*2)*I196</f>
        <v>0</v>
      </c>
      <c r="X196" s="535">
        <v>0</v>
      </c>
      <c r="Y196" s="514"/>
      <c r="Z196" s="513">
        <f t="shared" si="645"/>
        <v>0</v>
      </c>
      <c r="AA196" s="514"/>
      <c r="AB196" s="756">
        <f>SUM(AA196)*3*G196/5</f>
        <v>0</v>
      </c>
      <c r="AC196" s="514"/>
      <c r="AD196" s="546">
        <f>SUM(AC196*G196*(30+4))</f>
        <v>0</v>
      </c>
      <c r="AE196" s="514"/>
      <c r="AF196" s="513">
        <f>SUM(AE196*G196*3)</f>
        <v>0</v>
      </c>
      <c r="AG196" s="514"/>
      <c r="AH196" s="535">
        <f>SUM(AG196*G196/3)</f>
        <v>0</v>
      </c>
      <c r="AI196" s="514"/>
      <c r="AJ196" s="535">
        <f>SUM(AI196*G196*2/3)</f>
        <v>0</v>
      </c>
      <c r="AK196" s="514"/>
      <c r="AL196" s="513">
        <f>SUM(AK196*G196)</f>
        <v>0</v>
      </c>
      <c r="AM196" s="514"/>
      <c r="AN196" s="513">
        <f>SUM(AM196*I196)</f>
        <v>0</v>
      </c>
      <c r="AO196" s="514"/>
      <c r="AP196" s="756">
        <f>SUM(AO196*G196*2)</f>
        <v>0</v>
      </c>
      <c r="AQ196" s="514"/>
      <c r="AR196" s="535">
        <f t="shared" si="654"/>
        <v>0</v>
      </c>
      <c r="AS196" s="514"/>
      <c r="AT196" s="511">
        <f t="shared" si="655"/>
        <v>0</v>
      </c>
      <c r="AU196" s="514"/>
      <c r="AV196" s="513">
        <f t="shared" si="656"/>
        <v>0</v>
      </c>
      <c r="AW196" s="514"/>
      <c r="AX196" s="535">
        <f t="shared" si="657"/>
        <v>0</v>
      </c>
      <c r="AY196" s="514"/>
      <c r="AZ196" s="535">
        <f t="shared" si="658"/>
        <v>0</v>
      </c>
      <c r="BA196" s="514"/>
      <c r="BB196" s="535">
        <f t="shared" ref="BB196" si="663">SUM(BA196*J196*4*6)</f>
        <v>0</v>
      </c>
      <c r="BC196" s="514"/>
      <c r="BD196" s="571">
        <f t="shared" ref="BD196:BD201" si="664">SUM(BC196*50)</f>
        <v>0</v>
      </c>
      <c r="BE196" s="511">
        <f t="shared" si="659"/>
        <v>6</v>
      </c>
      <c r="BF196" s="511">
        <f t="shared" si="660"/>
        <v>6</v>
      </c>
      <c r="BH196" s="350"/>
      <c r="BM196" s="351"/>
      <c r="BN196" s="351"/>
      <c r="BS196" s="350"/>
    </row>
    <row r="197" spans="1:71" s="353" customFormat="1" ht="12.75" customHeight="1" outlineLevel="1" x14ac:dyDescent="0.2">
      <c r="A197" s="569" t="s">
        <v>578</v>
      </c>
      <c r="B197" s="506" t="s">
        <v>421</v>
      </c>
      <c r="C197" s="506" t="s">
        <v>187</v>
      </c>
      <c r="D197" s="506" t="s">
        <v>172</v>
      </c>
      <c r="E197" s="532">
        <v>66</v>
      </c>
      <c r="F197" s="532">
        <v>1</v>
      </c>
      <c r="G197" s="532">
        <v>25</v>
      </c>
      <c r="H197" s="532">
        <v>1</v>
      </c>
      <c r="I197" s="532">
        <v>1</v>
      </c>
      <c r="J197" s="570">
        <f t="shared" si="639"/>
        <v>2</v>
      </c>
      <c r="K197" s="533">
        <v>6</v>
      </c>
      <c r="L197" s="534">
        <f t="shared" si="640"/>
        <v>6</v>
      </c>
      <c r="M197" s="514">
        <v>6</v>
      </c>
      <c r="N197" s="709">
        <f>SUM(M197)*H197</f>
        <v>6</v>
      </c>
      <c r="O197" s="514"/>
      <c r="P197" s="513">
        <f t="shared" si="642"/>
        <v>0</v>
      </c>
      <c r="Q197" s="514"/>
      <c r="R197" s="513">
        <f>SUM(Q197)*I197</f>
        <v>0</v>
      </c>
      <c r="S197" s="514"/>
      <c r="T197" s="513">
        <f>SUM(S197)*J197</f>
        <v>0</v>
      </c>
      <c r="U197" s="514"/>
      <c r="V197" s="513">
        <f t="shared" si="661"/>
        <v>0</v>
      </c>
      <c r="W197" s="535">
        <f t="shared" si="662"/>
        <v>0</v>
      </c>
      <c r="X197" s="535">
        <v>0</v>
      </c>
      <c r="Y197" s="514"/>
      <c r="Z197" s="513">
        <f t="shared" ref="Z197:Z198" si="665">SUM(Y197)*1</f>
        <v>0</v>
      </c>
      <c r="AA197" s="514"/>
      <c r="AB197" s="756">
        <f>SUM(AA197)*3*G197/5</f>
        <v>0</v>
      </c>
      <c r="AC197" s="514"/>
      <c r="AD197" s="546">
        <f>SUM(AC197*G197*(30+4))</f>
        <v>0</v>
      </c>
      <c r="AE197" s="514"/>
      <c r="AF197" s="513">
        <f>SUM(AE197*G197*3)</f>
        <v>0</v>
      </c>
      <c r="AG197" s="514"/>
      <c r="AH197" s="535">
        <f>SUM(AG197*G197/3)</f>
        <v>0</v>
      </c>
      <c r="AI197" s="514"/>
      <c r="AJ197" s="535">
        <f>SUM(AI197*G197*2/3)</f>
        <v>0</v>
      </c>
      <c r="AK197" s="514"/>
      <c r="AL197" s="513">
        <f>SUM(AK197*G197)</f>
        <v>0</v>
      </c>
      <c r="AM197" s="514"/>
      <c r="AN197" s="513">
        <f>SUM(AM197*I197)</f>
        <v>0</v>
      </c>
      <c r="AO197" s="514"/>
      <c r="AP197" s="756">
        <f>SUM(AO197*G197*2)</f>
        <v>0</v>
      </c>
      <c r="AQ197" s="514"/>
      <c r="AR197" s="535">
        <f t="shared" si="654"/>
        <v>0</v>
      </c>
      <c r="AS197" s="514"/>
      <c r="AT197" s="511">
        <f t="shared" si="655"/>
        <v>0</v>
      </c>
      <c r="AU197" s="514"/>
      <c r="AV197" s="513">
        <f t="shared" si="656"/>
        <v>0</v>
      </c>
      <c r="AW197" s="514"/>
      <c r="AX197" s="535">
        <f t="shared" si="657"/>
        <v>0</v>
      </c>
      <c r="AY197" s="514"/>
      <c r="AZ197" s="535">
        <f t="shared" si="658"/>
        <v>0</v>
      </c>
      <c r="BA197" s="514"/>
      <c r="BB197" s="535">
        <f>SUM(BA197*J197*4*6)</f>
        <v>0</v>
      </c>
      <c r="BC197" s="514"/>
      <c r="BD197" s="571">
        <f t="shared" si="664"/>
        <v>0</v>
      </c>
      <c r="BE197" s="511">
        <f t="shared" si="659"/>
        <v>6</v>
      </c>
      <c r="BF197" s="511">
        <f t="shared" si="660"/>
        <v>6</v>
      </c>
      <c r="BH197" s="350"/>
      <c r="BM197" s="351"/>
      <c r="BN197" s="351"/>
      <c r="BS197" s="350"/>
    </row>
    <row r="198" spans="1:71" s="348" customFormat="1" ht="12.75" customHeight="1" outlineLevel="1" x14ac:dyDescent="0.2">
      <c r="A198" s="569" t="s">
        <v>577</v>
      </c>
      <c r="B198" s="506" t="s">
        <v>421</v>
      </c>
      <c r="C198" s="506" t="s">
        <v>187</v>
      </c>
      <c r="D198" s="506" t="s">
        <v>172</v>
      </c>
      <c r="E198" s="532">
        <v>60</v>
      </c>
      <c r="F198" s="528">
        <v>1</v>
      </c>
      <c r="G198" s="528">
        <v>25</v>
      </c>
      <c r="H198" s="528">
        <v>1</v>
      </c>
      <c r="I198" s="528">
        <v>1</v>
      </c>
      <c r="J198" s="570">
        <f t="shared" si="639"/>
        <v>2</v>
      </c>
      <c r="K198" s="533">
        <v>2</v>
      </c>
      <c r="L198" s="534">
        <f>SUM(M198+O198+Q198+S198+U198)</f>
        <v>2</v>
      </c>
      <c r="M198" s="572">
        <v>2</v>
      </c>
      <c r="N198" s="709">
        <f>SUM(M198)*H198</f>
        <v>2</v>
      </c>
      <c r="O198" s="514"/>
      <c r="P198" s="513">
        <f>I198*O198</f>
        <v>0</v>
      </c>
      <c r="Q198" s="514"/>
      <c r="R198" s="513">
        <f>SUM(Q198)*I198</f>
        <v>0</v>
      </c>
      <c r="S198" s="514"/>
      <c r="T198" s="513">
        <f>SUM(S198)*J198</f>
        <v>0</v>
      </c>
      <c r="U198" s="514"/>
      <c r="V198" s="513">
        <f>SUM(U198)*I198</f>
        <v>0</v>
      </c>
      <c r="W198" s="535">
        <f t="shared" si="662"/>
        <v>0</v>
      </c>
      <c r="X198" s="535">
        <v>0</v>
      </c>
      <c r="Y198" s="514"/>
      <c r="Z198" s="513">
        <f t="shared" si="665"/>
        <v>0</v>
      </c>
      <c r="AA198" s="514"/>
      <c r="AB198" s="756">
        <f>SUM(AA198)*3*G198/5</f>
        <v>0</v>
      </c>
      <c r="AC198" s="514"/>
      <c r="AD198" s="546">
        <f>SUM(AC198*G198*(30+4))</f>
        <v>0</v>
      </c>
      <c r="AE198" s="514"/>
      <c r="AF198" s="513">
        <f>SUM(AE198*G198*3)</f>
        <v>0</v>
      </c>
      <c r="AG198" s="514"/>
      <c r="AH198" s="535">
        <f>SUM(AG198*G198/3)</f>
        <v>0</v>
      </c>
      <c r="AI198" s="514"/>
      <c r="AJ198" s="535">
        <f>SUM(AI198*G198*2/3)</f>
        <v>0</v>
      </c>
      <c r="AK198" s="514"/>
      <c r="AL198" s="513">
        <f>SUM(AK198*G198)</f>
        <v>0</v>
      </c>
      <c r="AM198" s="514"/>
      <c r="AN198" s="513">
        <f>SUM(AM198*I198)</f>
        <v>0</v>
      </c>
      <c r="AO198" s="514"/>
      <c r="AP198" s="756">
        <f>SUM(AO198*G198*2)</f>
        <v>0</v>
      </c>
      <c r="AQ198" s="514"/>
      <c r="AR198" s="535">
        <v>0</v>
      </c>
      <c r="AS198" s="514"/>
      <c r="AT198" s="511">
        <f t="shared" si="655"/>
        <v>0</v>
      </c>
      <c r="AU198" s="514"/>
      <c r="AV198" s="513">
        <f t="shared" si="656"/>
        <v>0</v>
      </c>
      <c r="AW198" s="514"/>
      <c r="AX198" s="535">
        <f t="shared" si="657"/>
        <v>0</v>
      </c>
      <c r="AY198" s="514"/>
      <c r="AZ198" s="535">
        <f t="shared" ref="AZ198" si="666">SUM(AY198*J198*5*6)</f>
        <v>0</v>
      </c>
      <c r="BA198" s="514"/>
      <c r="BB198" s="535">
        <f t="shared" ref="BB198" si="667">SUM(BA198*J198*4*6)</f>
        <v>0</v>
      </c>
      <c r="BC198" s="514"/>
      <c r="BD198" s="571">
        <f t="shared" si="664"/>
        <v>0</v>
      </c>
      <c r="BE198" s="511">
        <f t="shared" si="659"/>
        <v>2</v>
      </c>
      <c r="BF198" s="511">
        <f t="shared" si="660"/>
        <v>2</v>
      </c>
    </row>
    <row r="199" spans="1:71" s="353" customFormat="1" ht="15.75" customHeight="1" outlineLevel="1" x14ac:dyDescent="0.2">
      <c r="A199" s="569" t="s">
        <v>575</v>
      </c>
      <c r="B199" s="506" t="s">
        <v>421</v>
      </c>
      <c r="C199" s="532" t="s">
        <v>187</v>
      </c>
      <c r="D199" s="506" t="s">
        <v>172</v>
      </c>
      <c r="E199" s="532">
        <v>57</v>
      </c>
      <c r="F199" s="532">
        <v>1</v>
      </c>
      <c r="G199" s="532">
        <v>27</v>
      </c>
      <c r="H199" s="532">
        <v>1</v>
      </c>
      <c r="I199" s="532">
        <v>1</v>
      </c>
      <c r="J199" s="570">
        <f t="shared" si="639"/>
        <v>2</v>
      </c>
      <c r="K199" s="533">
        <v>8</v>
      </c>
      <c r="L199" s="534">
        <f t="shared" ref="L199:L201" si="668">SUM(M199+O199+Q199+S199+U199)</f>
        <v>8</v>
      </c>
      <c r="M199" s="514">
        <v>4</v>
      </c>
      <c r="N199" s="709">
        <f t="shared" ref="N199:N210" si="669">SUM(M199)*H199</f>
        <v>4</v>
      </c>
      <c r="O199" s="514"/>
      <c r="P199" s="513">
        <f>I199*O199</f>
        <v>0</v>
      </c>
      <c r="Q199" s="514">
        <v>4</v>
      </c>
      <c r="R199" s="513">
        <f t="shared" ref="R199:R204" si="670">SUM(Q199)*I199</f>
        <v>4</v>
      </c>
      <c r="S199" s="514"/>
      <c r="T199" s="513">
        <f t="shared" ref="T199:T204" si="671">SUM(S199)*J199</f>
        <v>0</v>
      </c>
      <c r="U199" s="514"/>
      <c r="V199" s="513">
        <f t="shared" ref="V199:V203" si="672">SUM(U199)*I199*5</f>
        <v>0</v>
      </c>
      <c r="W199" s="535">
        <f t="shared" ref="W199:W200" si="673">SUM(J199*AU199*2+J199*AW199*2)</f>
        <v>0</v>
      </c>
      <c r="X199" s="535">
        <v>0</v>
      </c>
      <c r="Y199" s="514"/>
      <c r="Z199" s="513">
        <f t="shared" ref="Z199:Z201" si="674">SUM(Y199)*1</f>
        <v>0</v>
      </c>
      <c r="AA199" s="514"/>
      <c r="AB199" s="756">
        <f t="shared" ref="AB199:AB201" si="675">SUM(AA199)*3*G199/5</f>
        <v>0</v>
      </c>
      <c r="AC199" s="514"/>
      <c r="AD199" s="546">
        <f t="shared" ref="AD199:AD204" si="676">SUM(AC199*G199*(30+4))</f>
        <v>0</v>
      </c>
      <c r="AE199" s="514"/>
      <c r="AF199" s="513">
        <f t="shared" ref="AF199:AF210" si="677">SUM(AE199*G199*3)</f>
        <v>0</v>
      </c>
      <c r="AG199" s="514"/>
      <c r="AH199" s="535">
        <f t="shared" ref="AH199:AH210" si="678">SUM(AG199*G199/3)</f>
        <v>0</v>
      </c>
      <c r="AI199" s="514"/>
      <c r="AJ199" s="535">
        <f t="shared" ref="AJ199:AJ204" si="679">SUM(AI199*G199*2/3)</f>
        <v>0</v>
      </c>
      <c r="AK199" s="514"/>
      <c r="AL199" s="513">
        <f t="shared" ref="AL199:AL201" si="680">SUM(AK199*G199)</f>
        <v>0</v>
      </c>
      <c r="AM199" s="514"/>
      <c r="AN199" s="513">
        <f t="shared" ref="AN199:AN201" si="681">SUM(AM199*I199)</f>
        <v>0</v>
      </c>
      <c r="AO199" s="514"/>
      <c r="AP199" s="756">
        <f t="shared" ref="AP199:AP201" si="682">SUM(AO199*G199*2)</f>
        <v>0</v>
      </c>
      <c r="AQ199" s="549"/>
      <c r="AR199" s="511">
        <f>SUM(AQ199*I199*2)</f>
        <v>0</v>
      </c>
      <c r="AS199" s="514"/>
      <c r="AT199" s="511">
        <f t="shared" si="655"/>
        <v>0</v>
      </c>
      <c r="AU199" s="510"/>
      <c r="AV199" s="510">
        <f>SUM(AU199*G199/3)</f>
        <v>0</v>
      </c>
      <c r="AW199" s="510"/>
      <c r="AX199" s="511">
        <f>SUM(I199*AW199*8*2)</f>
        <v>0</v>
      </c>
      <c r="AY199" s="510"/>
      <c r="AZ199" s="511">
        <f>AY199*I199*8</f>
        <v>0</v>
      </c>
      <c r="BA199" s="549"/>
      <c r="BB199" s="573">
        <f>SUM(BA199*J199*4*6)</f>
        <v>0</v>
      </c>
      <c r="BC199" s="549"/>
      <c r="BD199" s="515">
        <f t="shared" si="664"/>
        <v>0</v>
      </c>
      <c r="BE199" s="511">
        <f t="shared" si="659"/>
        <v>8</v>
      </c>
      <c r="BF199" s="511">
        <f t="shared" si="660"/>
        <v>8</v>
      </c>
    </row>
    <row r="200" spans="1:71" s="348" customFormat="1" ht="15.75" customHeight="1" outlineLevel="1" x14ac:dyDescent="0.2">
      <c r="A200" s="569" t="s">
        <v>575</v>
      </c>
      <c r="B200" s="506" t="s">
        <v>421</v>
      </c>
      <c r="C200" s="532" t="s">
        <v>187</v>
      </c>
      <c r="D200" s="506" t="s">
        <v>172</v>
      </c>
      <c r="E200" s="532">
        <v>69</v>
      </c>
      <c r="F200" s="532">
        <v>1</v>
      </c>
      <c r="G200" s="532">
        <v>22</v>
      </c>
      <c r="H200" s="532">
        <v>1</v>
      </c>
      <c r="I200" s="532">
        <v>1</v>
      </c>
      <c r="J200" s="570">
        <f t="shared" si="639"/>
        <v>2</v>
      </c>
      <c r="K200" s="533">
        <v>8</v>
      </c>
      <c r="L200" s="534">
        <f t="shared" si="668"/>
        <v>8</v>
      </c>
      <c r="M200" s="514">
        <v>4</v>
      </c>
      <c r="N200" s="709">
        <f t="shared" si="669"/>
        <v>4</v>
      </c>
      <c r="O200" s="514"/>
      <c r="P200" s="513">
        <f>I200*O200</f>
        <v>0</v>
      </c>
      <c r="Q200" s="514">
        <v>4</v>
      </c>
      <c r="R200" s="513">
        <f t="shared" si="670"/>
        <v>4</v>
      </c>
      <c r="S200" s="514"/>
      <c r="T200" s="513">
        <f t="shared" si="671"/>
        <v>0</v>
      </c>
      <c r="U200" s="514"/>
      <c r="V200" s="513">
        <f t="shared" si="672"/>
        <v>0</v>
      </c>
      <c r="W200" s="535">
        <f t="shared" si="673"/>
        <v>0</v>
      </c>
      <c r="X200" s="535">
        <v>0</v>
      </c>
      <c r="Y200" s="514"/>
      <c r="Z200" s="513">
        <f t="shared" si="674"/>
        <v>0</v>
      </c>
      <c r="AA200" s="514"/>
      <c r="AB200" s="756">
        <f t="shared" si="675"/>
        <v>0</v>
      </c>
      <c r="AC200" s="514"/>
      <c r="AD200" s="546">
        <f t="shared" si="676"/>
        <v>0</v>
      </c>
      <c r="AE200" s="514"/>
      <c r="AF200" s="513">
        <f t="shared" si="677"/>
        <v>0</v>
      </c>
      <c r="AG200" s="514"/>
      <c r="AH200" s="535">
        <f t="shared" si="678"/>
        <v>0</v>
      </c>
      <c r="AI200" s="514"/>
      <c r="AJ200" s="535">
        <f t="shared" si="679"/>
        <v>0</v>
      </c>
      <c r="AK200" s="514"/>
      <c r="AL200" s="513">
        <f t="shared" si="680"/>
        <v>0</v>
      </c>
      <c r="AM200" s="514"/>
      <c r="AN200" s="513">
        <f t="shared" si="681"/>
        <v>0</v>
      </c>
      <c r="AO200" s="514"/>
      <c r="AP200" s="756">
        <f t="shared" si="682"/>
        <v>0</v>
      </c>
      <c r="AQ200" s="514"/>
      <c r="AR200" s="535">
        <f t="shared" ref="AR200" si="683">AQ200*J200*6</f>
        <v>0</v>
      </c>
      <c r="AS200" s="514"/>
      <c r="AT200" s="511">
        <f t="shared" si="655"/>
        <v>0</v>
      </c>
      <c r="AU200" s="514"/>
      <c r="AV200" s="513">
        <f t="shared" si="656"/>
        <v>0</v>
      </c>
      <c r="AW200" s="514"/>
      <c r="AX200" s="535">
        <f t="shared" si="657"/>
        <v>0</v>
      </c>
      <c r="AY200" s="514"/>
      <c r="AZ200" s="535">
        <f>SUM(AY200*J200*5*6)</f>
        <v>0</v>
      </c>
      <c r="BA200" s="514"/>
      <c r="BB200" s="535">
        <f>SUM(BA200*J200*4*6)</f>
        <v>0</v>
      </c>
      <c r="BC200" s="514"/>
      <c r="BD200" s="571">
        <f>SUM(BC200*50)</f>
        <v>0</v>
      </c>
      <c r="BE200" s="511">
        <f t="shared" si="659"/>
        <v>8</v>
      </c>
      <c r="BF200" s="511">
        <f t="shared" si="660"/>
        <v>8</v>
      </c>
    </row>
    <row r="201" spans="1:71" s="9" customFormat="1" ht="12.75" customHeight="1" outlineLevel="1" x14ac:dyDescent="0.2">
      <c r="A201" s="83"/>
      <c r="B201" s="17"/>
      <c r="C201" s="5"/>
      <c r="D201" s="17"/>
      <c r="E201" s="5"/>
      <c r="F201" s="5"/>
      <c r="G201" s="17"/>
      <c r="H201" s="17"/>
      <c r="I201" s="17"/>
      <c r="J201" s="17">
        <f t="shared" si="639"/>
        <v>0</v>
      </c>
      <c r="K201" s="126"/>
      <c r="L201" s="116">
        <f t="shared" si="668"/>
        <v>0</v>
      </c>
      <c r="M201" s="69"/>
      <c r="N201" s="709">
        <f t="shared" si="669"/>
        <v>0</v>
      </c>
      <c r="O201" s="69"/>
      <c r="P201" s="8">
        <f>I201*O201</f>
        <v>0</v>
      </c>
      <c r="Q201" s="69"/>
      <c r="R201" s="8">
        <f t="shared" si="670"/>
        <v>0</v>
      </c>
      <c r="S201" s="69"/>
      <c r="T201" s="8">
        <f t="shared" si="671"/>
        <v>0</v>
      </c>
      <c r="U201" s="69"/>
      <c r="V201" s="8">
        <f t="shared" si="672"/>
        <v>0</v>
      </c>
      <c r="W201" s="26">
        <f t="shared" ref="W201" si="684">SUM(J201*AW201*2+J201*AY201*2)</f>
        <v>0</v>
      </c>
      <c r="X201" s="26">
        <v>0</v>
      </c>
      <c r="Y201" s="69"/>
      <c r="Z201" s="8">
        <f t="shared" si="674"/>
        <v>0</v>
      </c>
      <c r="AA201" s="69"/>
      <c r="AB201" s="756">
        <f t="shared" si="675"/>
        <v>0</v>
      </c>
      <c r="AC201" s="69"/>
      <c r="AD201" s="100">
        <f t="shared" si="676"/>
        <v>0</v>
      </c>
      <c r="AE201" s="69"/>
      <c r="AF201" s="8">
        <f t="shared" si="677"/>
        <v>0</v>
      </c>
      <c r="AG201" s="69"/>
      <c r="AH201" s="26">
        <f t="shared" si="678"/>
        <v>0</v>
      </c>
      <c r="AI201" s="69"/>
      <c r="AJ201" s="26">
        <f t="shared" si="679"/>
        <v>0</v>
      </c>
      <c r="AK201" s="69"/>
      <c r="AL201" s="8">
        <f t="shared" si="680"/>
        <v>0</v>
      </c>
      <c r="AM201" s="69"/>
      <c r="AN201" s="8">
        <f t="shared" si="681"/>
        <v>0</v>
      </c>
      <c r="AO201" s="69"/>
      <c r="AP201" s="756">
        <f t="shared" si="682"/>
        <v>0</v>
      </c>
      <c r="AQ201" s="69"/>
      <c r="AR201" s="26">
        <f t="shared" si="654"/>
        <v>0</v>
      </c>
      <c r="AS201" s="256"/>
      <c r="AT201" s="239">
        <f t="shared" si="655"/>
        <v>0</v>
      </c>
      <c r="AU201" s="69"/>
      <c r="AV201" s="8">
        <f t="shared" si="656"/>
        <v>0</v>
      </c>
      <c r="AW201" s="69"/>
      <c r="AX201" s="26">
        <f t="shared" si="657"/>
        <v>0</v>
      </c>
      <c r="AY201" s="69"/>
      <c r="AZ201" s="26">
        <f t="shared" ref="AZ201:AZ202" si="685">SUM(AY201*J201*5*6)</f>
        <v>0</v>
      </c>
      <c r="BA201" s="69"/>
      <c r="BB201" s="26">
        <f t="shared" ref="BB201:BB204" si="686">SUM(BA201*J201*4*6)</f>
        <v>0</v>
      </c>
      <c r="BC201" s="69"/>
      <c r="BD201" s="6">
        <f t="shared" si="664"/>
        <v>0</v>
      </c>
      <c r="BE201" s="239">
        <f t="shared" si="659"/>
        <v>0</v>
      </c>
      <c r="BF201" s="239">
        <f t="shared" si="660"/>
        <v>0</v>
      </c>
      <c r="BH201" s="22"/>
      <c r="BM201" s="7"/>
      <c r="BN201" s="7"/>
      <c r="BS201" s="22"/>
    </row>
    <row r="202" spans="1:71" ht="12.75" customHeight="1" outlineLevel="1" x14ac:dyDescent="0.2">
      <c r="A202" s="141"/>
      <c r="B202" s="11"/>
      <c r="C202" s="60"/>
      <c r="D202" s="11"/>
      <c r="E202" s="11"/>
      <c r="F202" s="60"/>
      <c r="G202" s="11"/>
      <c r="H202" s="11"/>
      <c r="I202" s="11"/>
      <c r="J202" s="11"/>
      <c r="K202" s="60"/>
      <c r="L202" s="99">
        <f>SUM(M202+Q202+S202+U202+O202)</f>
        <v>0</v>
      </c>
      <c r="M202" s="74"/>
      <c r="N202" s="712">
        <f t="shared" si="669"/>
        <v>0</v>
      </c>
      <c r="O202" s="74"/>
      <c r="P202" s="10">
        <f t="shared" ref="P202:P210" si="687">O202*H202</f>
        <v>0</v>
      </c>
      <c r="Q202" s="74"/>
      <c r="R202" s="2">
        <f t="shared" si="670"/>
        <v>0</v>
      </c>
      <c r="S202" s="74"/>
      <c r="T202" s="10">
        <f t="shared" si="671"/>
        <v>0</v>
      </c>
      <c r="U202" s="74"/>
      <c r="V202" s="10">
        <f t="shared" si="672"/>
        <v>0</v>
      </c>
      <c r="W202" s="4">
        <f t="shared" ref="W202" si="688">SUM(I202*AW202*2+J202*AY202*2)</f>
        <v>0</v>
      </c>
      <c r="X202" s="4">
        <f t="shared" ref="X202:X210" si="689">SUM(K202*5/100*I202)</f>
        <v>0</v>
      </c>
      <c r="Y202" s="74"/>
      <c r="Z202" s="10"/>
      <c r="AA202" s="74"/>
      <c r="AB202" s="1050">
        <f t="shared" ref="AB202" si="690">SUM(AA202)*3*G202/5</f>
        <v>0</v>
      </c>
      <c r="AC202" s="74"/>
      <c r="AD202" s="140">
        <f t="shared" si="676"/>
        <v>0</v>
      </c>
      <c r="AE202" s="74"/>
      <c r="AF202" s="10">
        <f t="shared" si="677"/>
        <v>0</v>
      </c>
      <c r="AG202" s="74"/>
      <c r="AH202" s="4">
        <f t="shared" si="678"/>
        <v>0</v>
      </c>
      <c r="AI202" s="74"/>
      <c r="AJ202" s="4">
        <f t="shared" si="679"/>
        <v>0</v>
      </c>
      <c r="AK202" s="74"/>
      <c r="AL202" s="10">
        <f>SUM(AK202*G202*2)</f>
        <v>0</v>
      </c>
      <c r="AM202" s="74"/>
      <c r="AN202" s="10">
        <f t="shared" ref="AN202:AN210" si="691">SUM(AM202*I202*2)</f>
        <v>0</v>
      </c>
      <c r="AO202" s="74"/>
      <c r="AP202" s="1050">
        <f t="shared" ref="AP202:AP210" si="692">SUM(AO202*G202*2)</f>
        <v>0</v>
      </c>
      <c r="AQ202" s="74"/>
      <c r="AR202" s="4">
        <f t="shared" ref="AR202" si="693">SUM(I202*AQ202*6)</f>
        <v>0</v>
      </c>
      <c r="AS202" s="272"/>
      <c r="AT202" s="340">
        <f t="shared" si="655"/>
        <v>0</v>
      </c>
      <c r="AU202" s="74"/>
      <c r="AV202" s="10">
        <f t="shared" ref="AV202:AV210" si="694">SUM(I202*AU202*6)</f>
        <v>0</v>
      </c>
      <c r="AW202" s="74"/>
      <c r="AX202" s="4">
        <f t="shared" ref="AX202:AX210" si="695">SUM(I202*AW202*8)</f>
        <v>0</v>
      </c>
      <c r="AY202" s="74"/>
      <c r="AZ202" s="4">
        <f t="shared" si="685"/>
        <v>0</v>
      </c>
      <c r="BA202" s="74"/>
      <c r="BB202" s="4">
        <f t="shared" si="686"/>
        <v>0</v>
      </c>
      <c r="BC202" s="74"/>
      <c r="BD202" s="2">
        <f t="shared" ref="BD202:BD210" si="696">SUM(BC202*50)</f>
        <v>0</v>
      </c>
      <c r="BE202" s="340">
        <f t="shared" si="659"/>
        <v>0</v>
      </c>
      <c r="BF202" s="340">
        <f t="shared" si="660"/>
        <v>0</v>
      </c>
      <c r="BG202" s="9"/>
      <c r="BH202" s="22"/>
      <c r="BI202" s="9"/>
      <c r="BM202" s="6"/>
      <c r="BN202" s="6"/>
    </row>
    <row r="203" spans="1:71" ht="27.75" customHeight="1" outlineLevel="1" x14ac:dyDescent="0.2">
      <c r="A203" s="575" t="s">
        <v>574</v>
      </c>
      <c r="B203" s="506" t="s">
        <v>421</v>
      </c>
      <c r="C203" s="532" t="s">
        <v>187</v>
      </c>
      <c r="D203" s="506" t="s">
        <v>172</v>
      </c>
      <c r="E203" s="532">
        <v>10.1</v>
      </c>
      <c r="F203" s="532">
        <v>2</v>
      </c>
      <c r="G203" s="532">
        <v>23</v>
      </c>
      <c r="H203" s="532">
        <v>1</v>
      </c>
      <c r="I203" s="532">
        <v>1</v>
      </c>
      <c r="J203" s="570">
        <f t="shared" ref="J203:J209" si="697">I203*2</f>
        <v>2</v>
      </c>
      <c r="K203" s="527">
        <v>8</v>
      </c>
      <c r="L203" s="534">
        <f t="shared" ref="L203:L207" si="698">SUM(M203+O203+Q203+S203+U203)</f>
        <v>8</v>
      </c>
      <c r="M203" s="514"/>
      <c r="N203" s="709">
        <f t="shared" si="669"/>
        <v>0</v>
      </c>
      <c r="O203" s="514"/>
      <c r="P203" s="513">
        <f>I203*O203</f>
        <v>0</v>
      </c>
      <c r="Q203" s="514">
        <v>8</v>
      </c>
      <c r="R203" s="513">
        <f t="shared" si="670"/>
        <v>8</v>
      </c>
      <c r="S203" s="514"/>
      <c r="T203" s="513">
        <f t="shared" si="671"/>
        <v>0</v>
      </c>
      <c r="U203" s="514"/>
      <c r="V203" s="513">
        <f t="shared" si="672"/>
        <v>0</v>
      </c>
      <c r="W203" s="535">
        <v>2</v>
      </c>
      <c r="X203" s="535">
        <v>0</v>
      </c>
      <c r="Y203" s="514"/>
      <c r="Z203" s="513">
        <f t="shared" ref="Z203" si="699">SUM(Y203)*1</f>
        <v>0</v>
      </c>
      <c r="AA203" s="514"/>
      <c r="AB203" s="756">
        <f t="shared" ref="AB203:AB204" si="700">SUM(AA203)*3*G203/5</f>
        <v>0</v>
      </c>
      <c r="AC203" s="514"/>
      <c r="AD203" s="546">
        <f t="shared" si="676"/>
        <v>0</v>
      </c>
      <c r="AE203" s="514"/>
      <c r="AF203" s="513">
        <f t="shared" si="677"/>
        <v>0</v>
      </c>
      <c r="AG203" s="514"/>
      <c r="AH203" s="535">
        <f t="shared" si="678"/>
        <v>0</v>
      </c>
      <c r="AI203" s="514"/>
      <c r="AJ203" s="535">
        <f t="shared" si="679"/>
        <v>0</v>
      </c>
      <c r="AK203" s="514"/>
      <c r="AL203" s="513">
        <f t="shared" ref="AL203:AL204" si="701">SUM(AK203*G203)</f>
        <v>0</v>
      </c>
      <c r="AM203" s="514"/>
      <c r="AN203" s="513">
        <f t="shared" ref="AN203:AN204" si="702">SUM(AM203*I203)</f>
        <v>0</v>
      </c>
      <c r="AO203" s="514"/>
      <c r="AP203" s="756">
        <f t="shared" ref="AP203:AP204" si="703">SUM(AO203*G203*2)</f>
        <v>0</v>
      </c>
      <c r="AQ203" s="514"/>
      <c r="AR203" s="535">
        <f>AQ203*J203*6</f>
        <v>0</v>
      </c>
      <c r="AS203" s="514"/>
      <c r="AT203" s="511">
        <f t="shared" si="655"/>
        <v>0</v>
      </c>
      <c r="AU203" s="514"/>
      <c r="AV203" s="513">
        <f>AU203*J203*6</f>
        <v>0</v>
      </c>
      <c r="AW203" s="514"/>
      <c r="AX203" s="535">
        <f t="shared" ref="AX203:AX207" si="704">AW203*J203*8</f>
        <v>0</v>
      </c>
      <c r="AY203" s="514">
        <v>1</v>
      </c>
      <c r="AZ203" s="535">
        <f>I203*AY203*6</f>
        <v>6</v>
      </c>
      <c r="BA203" s="514"/>
      <c r="BB203" s="535">
        <f t="shared" si="686"/>
        <v>0</v>
      </c>
      <c r="BC203" s="514"/>
      <c r="BD203" s="571">
        <f t="shared" si="696"/>
        <v>0</v>
      </c>
      <c r="BE203" s="511">
        <f t="shared" si="659"/>
        <v>16</v>
      </c>
      <c r="BF203" s="511">
        <f t="shared" si="660"/>
        <v>16</v>
      </c>
      <c r="BG203" s="9"/>
      <c r="BH203" s="22"/>
      <c r="BI203" s="9"/>
      <c r="BM203" s="6"/>
      <c r="BN203" s="6"/>
    </row>
    <row r="204" spans="1:71" s="9" customFormat="1" ht="12.75" customHeight="1" outlineLevel="1" x14ac:dyDescent="0.2">
      <c r="A204" s="569" t="s">
        <v>573</v>
      </c>
      <c r="B204" s="506" t="s">
        <v>421</v>
      </c>
      <c r="C204" s="506" t="s">
        <v>187</v>
      </c>
      <c r="D204" s="506" t="s">
        <v>172</v>
      </c>
      <c r="E204" s="532">
        <v>11</v>
      </c>
      <c r="F204" s="532">
        <v>2</v>
      </c>
      <c r="G204" s="532">
        <v>25</v>
      </c>
      <c r="H204" s="532">
        <v>1</v>
      </c>
      <c r="I204" s="532">
        <v>1</v>
      </c>
      <c r="J204" s="570">
        <f t="shared" si="697"/>
        <v>2</v>
      </c>
      <c r="K204" s="533">
        <v>2</v>
      </c>
      <c r="L204" s="534">
        <f t="shared" si="698"/>
        <v>2</v>
      </c>
      <c r="M204" s="514">
        <v>2</v>
      </c>
      <c r="N204" s="709">
        <f t="shared" si="669"/>
        <v>2</v>
      </c>
      <c r="O204" s="514"/>
      <c r="P204" s="513">
        <f t="shared" ref="P204:P207" si="705">I204*O204</f>
        <v>0</v>
      </c>
      <c r="Q204" s="514"/>
      <c r="R204" s="513">
        <f t="shared" si="670"/>
        <v>0</v>
      </c>
      <c r="S204" s="514"/>
      <c r="T204" s="513">
        <f t="shared" si="671"/>
        <v>0</v>
      </c>
      <c r="U204" s="514"/>
      <c r="V204" s="513">
        <f>SUM(U204)*I204*3</f>
        <v>0</v>
      </c>
      <c r="W204" s="535">
        <f>SUM(AU204*2+AW204*2)*I204</f>
        <v>0</v>
      </c>
      <c r="X204" s="535">
        <v>0</v>
      </c>
      <c r="Y204" s="514"/>
      <c r="Z204" s="513">
        <f t="shared" ref="Z204:Z209" si="706">SUM(Y204)*1</f>
        <v>0</v>
      </c>
      <c r="AA204" s="514"/>
      <c r="AB204" s="756">
        <f t="shared" si="700"/>
        <v>0</v>
      </c>
      <c r="AC204" s="514"/>
      <c r="AD204" s="546">
        <f t="shared" si="676"/>
        <v>0</v>
      </c>
      <c r="AE204" s="514"/>
      <c r="AF204" s="513">
        <f t="shared" si="677"/>
        <v>0</v>
      </c>
      <c r="AG204" s="514"/>
      <c r="AH204" s="535">
        <f t="shared" si="678"/>
        <v>0</v>
      </c>
      <c r="AI204" s="514"/>
      <c r="AJ204" s="535">
        <f t="shared" si="679"/>
        <v>0</v>
      </c>
      <c r="AK204" s="514"/>
      <c r="AL204" s="513">
        <f t="shared" si="701"/>
        <v>0</v>
      </c>
      <c r="AM204" s="514"/>
      <c r="AN204" s="513">
        <f t="shared" si="702"/>
        <v>0</v>
      </c>
      <c r="AO204" s="514"/>
      <c r="AP204" s="756">
        <f t="shared" si="703"/>
        <v>0</v>
      </c>
      <c r="AQ204" s="514"/>
      <c r="AR204" s="535">
        <f t="shared" ref="AR204:AR207" si="707">AQ204*J204*6</f>
        <v>0</v>
      </c>
      <c r="AS204" s="514"/>
      <c r="AT204" s="511">
        <f t="shared" si="655"/>
        <v>0</v>
      </c>
      <c r="AU204" s="514"/>
      <c r="AV204" s="513">
        <f t="shared" ref="AV204:AV207" si="708">AU204*J204*6</f>
        <v>0</v>
      </c>
      <c r="AW204" s="514"/>
      <c r="AX204" s="535">
        <f t="shared" si="704"/>
        <v>0</v>
      </c>
      <c r="AY204" s="514"/>
      <c r="AZ204" s="535">
        <f>SUM(AY204*J204*2*8)</f>
        <v>0</v>
      </c>
      <c r="BA204" s="514"/>
      <c r="BB204" s="535">
        <f t="shared" si="686"/>
        <v>0</v>
      </c>
      <c r="BC204" s="514"/>
      <c r="BD204" s="571">
        <f t="shared" si="696"/>
        <v>0</v>
      </c>
      <c r="BE204" s="511">
        <f t="shared" si="659"/>
        <v>2</v>
      </c>
      <c r="BF204" s="511">
        <f t="shared" si="660"/>
        <v>2</v>
      </c>
      <c r="BH204" s="22"/>
      <c r="BM204" s="7"/>
      <c r="BN204" s="7"/>
      <c r="BS204" s="22"/>
    </row>
    <row r="205" spans="1:71" s="9" customFormat="1" ht="12.75" customHeight="1" outlineLevel="1" x14ac:dyDescent="0.2">
      <c r="A205" s="569" t="s">
        <v>578</v>
      </c>
      <c r="B205" s="506" t="s">
        <v>421</v>
      </c>
      <c r="C205" s="506" t="s">
        <v>187</v>
      </c>
      <c r="D205" s="506" t="s">
        <v>172</v>
      </c>
      <c r="E205" s="532">
        <v>18</v>
      </c>
      <c r="F205" s="532">
        <v>2</v>
      </c>
      <c r="G205" s="532">
        <v>25</v>
      </c>
      <c r="H205" s="532">
        <v>1</v>
      </c>
      <c r="I205" s="532">
        <v>1</v>
      </c>
      <c r="J205" s="570">
        <f t="shared" si="697"/>
        <v>2</v>
      </c>
      <c r="K205" s="533">
        <v>6</v>
      </c>
      <c r="L205" s="534">
        <f t="shared" si="698"/>
        <v>6</v>
      </c>
      <c r="M205" s="514">
        <v>6</v>
      </c>
      <c r="N205" s="709">
        <f>SUM(M205)*H205</f>
        <v>6</v>
      </c>
      <c r="O205" s="514"/>
      <c r="P205" s="513">
        <f t="shared" si="705"/>
        <v>0</v>
      </c>
      <c r="Q205" s="514"/>
      <c r="R205" s="513">
        <f>SUM(Q205)*I205</f>
        <v>0</v>
      </c>
      <c r="S205" s="514"/>
      <c r="T205" s="513">
        <f>SUM(S205)*J205</f>
        <v>0</v>
      </c>
      <c r="U205" s="514"/>
      <c r="V205" s="513">
        <f t="shared" ref="V205:V207" si="709">SUM(U205)*I205*3</f>
        <v>0</v>
      </c>
      <c r="W205" s="535">
        <f t="shared" ref="W205:W208" si="710">SUM(AU205*2+AW205*2)*I205</f>
        <v>0</v>
      </c>
      <c r="X205" s="535">
        <v>0</v>
      </c>
      <c r="Y205" s="514"/>
      <c r="Z205" s="513">
        <f t="shared" si="706"/>
        <v>0</v>
      </c>
      <c r="AA205" s="514"/>
      <c r="AB205" s="756">
        <f>SUM(AA205)*3*G205/5</f>
        <v>0</v>
      </c>
      <c r="AC205" s="514"/>
      <c r="AD205" s="546">
        <f>SUM(AC205*G205*(30+4))</f>
        <v>0</v>
      </c>
      <c r="AE205" s="514"/>
      <c r="AF205" s="513">
        <f>SUM(AE205*G205*3)</f>
        <v>0</v>
      </c>
      <c r="AG205" s="514"/>
      <c r="AH205" s="535">
        <f>SUM(AG205*G205/3)</f>
        <v>0</v>
      </c>
      <c r="AI205" s="514"/>
      <c r="AJ205" s="535">
        <f>SUM(AI205*G205*2/3)</f>
        <v>0</v>
      </c>
      <c r="AK205" s="514"/>
      <c r="AL205" s="513">
        <f>SUM(AK205*G205)</f>
        <v>0</v>
      </c>
      <c r="AM205" s="514"/>
      <c r="AN205" s="513">
        <f>SUM(AM205*I205)</f>
        <v>0</v>
      </c>
      <c r="AO205" s="514"/>
      <c r="AP205" s="756">
        <f>SUM(AO205*G205*2)</f>
        <v>0</v>
      </c>
      <c r="AQ205" s="514"/>
      <c r="AR205" s="535">
        <f t="shared" si="707"/>
        <v>0</v>
      </c>
      <c r="AS205" s="514"/>
      <c r="AT205" s="511">
        <f t="shared" si="655"/>
        <v>0</v>
      </c>
      <c r="AU205" s="514"/>
      <c r="AV205" s="513">
        <f t="shared" si="708"/>
        <v>0</v>
      </c>
      <c r="AW205" s="514"/>
      <c r="AX205" s="535">
        <f t="shared" si="704"/>
        <v>0</v>
      </c>
      <c r="AY205" s="514"/>
      <c r="AZ205" s="535">
        <f t="shared" ref="AZ205:AZ207" si="711">SUM(AY205*J205*2*8)</f>
        <v>0</v>
      </c>
      <c r="BA205" s="514"/>
      <c r="BB205" s="535">
        <f>SUM(BA205*J205*4*6)</f>
        <v>0</v>
      </c>
      <c r="BC205" s="514"/>
      <c r="BD205" s="571">
        <f>SUM(BC205*50)</f>
        <v>0</v>
      </c>
      <c r="BE205" s="511">
        <f t="shared" si="659"/>
        <v>6</v>
      </c>
      <c r="BF205" s="511">
        <f t="shared" si="660"/>
        <v>6</v>
      </c>
      <c r="BH205" s="22"/>
      <c r="BM205" s="7"/>
      <c r="BN205" s="7"/>
      <c r="BS205" s="22"/>
    </row>
    <row r="206" spans="1:71" s="9" customFormat="1" ht="12.75" customHeight="1" outlineLevel="1" collapsed="1" x14ac:dyDescent="0.2">
      <c r="A206" s="569" t="s">
        <v>578</v>
      </c>
      <c r="B206" s="506" t="s">
        <v>421</v>
      </c>
      <c r="C206" s="506" t="s">
        <v>187</v>
      </c>
      <c r="D206" s="506" t="s">
        <v>172</v>
      </c>
      <c r="E206" s="532">
        <v>24</v>
      </c>
      <c r="F206" s="532">
        <v>2</v>
      </c>
      <c r="G206" s="532">
        <v>25</v>
      </c>
      <c r="H206" s="532">
        <v>1</v>
      </c>
      <c r="I206" s="532">
        <v>1</v>
      </c>
      <c r="J206" s="570">
        <f t="shared" si="697"/>
        <v>2</v>
      </c>
      <c r="K206" s="533">
        <v>6</v>
      </c>
      <c r="L206" s="534">
        <f t="shared" si="698"/>
        <v>6</v>
      </c>
      <c r="M206" s="514">
        <v>6</v>
      </c>
      <c r="N206" s="709">
        <f>SUM(M206)*H206</f>
        <v>6</v>
      </c>
      <c r="O206" s="514"/>
      <c r="P206" s="513">
        <f t="shared" si="705"/>
        <v>0</v>
      </c>
      <c r="Q206" s="514"/>
      <c r="R206" s="513">
        <f>SUM(Q206)*I206</f>
        <v>0</v>
      </c>
      <c r="S206" s="514"/>
      <c r="T206" s="513">
        <f>SUM(S206)*J206</f>
        <v>0</v>
      </c>
      <c r="U206" s="514"/>
      <c r="V206" s="513">
        <f t="shared" si="709"/>
        <v>0</v>
      </c>
      <c r="W206" s="535">
        <f t="shared" si="710"/>
        <v>0</v>
      </c>
      <c r="X206" s="535">
        <v>0</v>
      </c>
      <c r="Y206" s="514"/>
      <c r="Z206" s="513">
        <f t="shared" ref="Z206:Z207" si="712">SUM(Y206)*1</f>
        <v>0</v>
      </c>
      <c r="AA206" s="514"/>
      <c r="AB206" s="756">
        <f>SUM(AA206)*3*G206/5</f>
        <v>0</v>
      </c>
      <c r="AC206" s="514"/>
      <c r="AD206" s="546">
        <f>SUM(AC206*G206*(30+4))</f>
        <v>0</v>
      </c>
      <c r="AE206" s="514"/>
      <c r="AF206" s="513">
        <f>SUM(AE206*G206*3)</f>
        <v>0</v>
      </c>
      <c r="AG206" s="514"/>
      <c r="AH206" s="535">
        <f>SUM(AG206*G206/3)</f>
        <v>0</v>
      </c>
      <c r="AI206" s="514"/>
      <c r="AJ206" s="535">
        <f>SUM(AI206*G206*2/3)</f>
        <v>0</v>
      </c>
      <c r="AK206" s="514"/>
      <c r="AL206" s="513">
        <f>SUM(AK206*G206)</f>
        <v>0</v>
      </c>
      <c r="AM206" s="514"/>
      <c r="AN206" s="513">
        <f>SUM(AM206*I206)</f>
        <v>0</v>
      </c>
      <c r="AO206" s="514"/>
      <c r="AP206" s="756">
        <f>SUM(AO206*G206*2)</f>
        <v>0</v>
      </c>
      <c r="AQ206" s="514"/>
      <c r="AR206" s="535">
        <f t="shared" si="707"/>
        <v>0</v>
      </c>
      <c r="AS206" s="514"/>
      <c r="AT206" s="511">
        <f t="shared" si="655"/>
        <v>0</v>
      </c>
      <c r="AU206" s="514"/>
      <c r="AV206" s="513">
        <f t="shared" si="708"/>
        <v>0</v>
      </c>
      <c r="AW206" s="514"/>
      <c r="AX206" s="535">
        <f t="shared" si="704"/>
        <v>0</v>
      </c>
      <c r="AY206" s="514"/>
      <c r="AZ206" s="535">
        <f t="shared" si="711"/>
        <v>0</v>
      </c>
      <c r="BA206" s="514"/>
      <c r="BB206" s="535">
        <f t="shared" ref="BB206" si="713">SUM(BA206*J206*4*6)</f>
        <v>0</v>
      </c>
      <c r="BC206" s="514"/>
      <c r="BD206" s="571">
        <f t="shared" ref="BD206:BD207" si="714">SUM(BC206*50)</f>
        <v>0</v>
      </c>
      <c r="BE206" s="511">
        <f t="shared" si="659"/>
        <v>6</v>
      </c>
      <c r="BF206" s="511">
        <f t="shared" si="660"/>
        <v>6</v>
      </c>
      <c r="BH206" s="22"/>
      <c r="BM206" s="7"/>
      <c r="BN206" s="7"/>
      <c r="BS206" s="22"/>
    </row>
    <row r="207" spans="1:71" s="9" customFormat="1" ht="12.75" customHeight="1" outlineLevel="1" x14ac:dyDescent="0.2">
      <c r="A207" s="569" t="s">
        <v>578</v>
      </c>
      <c r="B207" s="506" t="s">
        <v>421</v>
      </c>
      <c r="C207" s="506" t="s">
        <v>187</v>
      </c>
      <c r="D207" s="506" t="s">
        <v>172</v>
      </c>
      <c r="E207" s="532">
        <v>30</v>
      </c>
      <c r="F207" s="532">
        <v>2</v>
      </c>
      <c r="G207" s="532">
        <v>25</v>
      </c>
      <c r="H207" s="532">
        <v>1</v>
      </c>
      <c r="I207" s="532">
        <v>1</v>
      </c>
      <c r="J207" s="570">
        <f t="shared" si="697"/>
        <v>2</v>
      </c>
      <c r="K207" s="533">
        <v>6</v>
      </c>
      <c r="L207" s="534">
        <f t="shared" si="698"/>
        <v>6</v>
      </c>
      <c r="M207" s="514">
        <v>6</v>
      </c>
      <c r="N207" s="709">
        <f>SUM(M207)*H207</f>
        <v>6</v>
      </c>
      <c r="O207" s="514"/>
      <c r="P207" s="513">
        <f t="shared" si="705"/>
        <v>0</v>
      </c>
      <c r="Q207" s="514"/>
      <c r="R207" s="513">
        <f>SUM(Q207)*I207</f>
        <v>0</v>
      </c>
      <c r="S207" s="514"/>
      <c r="T207" s="513">
        <f>SUM(S207)*J207</f>
        <v>0</v>
      </c>
      <c r="U207" s="514"/>
      <c r="V207" s="513">
        <f t="shared" si="709"/>
        <v>0</v>
      </c>
      <c r="W207" s="535">
        <f t="shared" si="710"/>
        <v>0</v>
      </c>
      <c r="X207" s="535">
        <v>0</v>
      </c>
      <c r="Y207" s="514"/>
      <c r="Z207" s="513">
        <f t="shared" si="712"/>
        <v>0</v>
      </c>
      <c r="AA207" s="514"/>
      <c r="AB207" s="756">
        <f>SUM(AA207)*3*G207/5</f>
        <v>0</v>
      </c>
      <c r="AC207" s="514"/>
      <c r="AD207" s="546">
        <f>SUM(AC207*G207*(30+4))</f>
        <v>0</v>
      </c>
      <c r="AE207" s="514"/>
      <c r="AF207" s="513">
        <f>SUM(AE207*G207*3)</f>
        <v>0</v>
      </c>
      <c r="AG207" s="514"/>
      <c r="AH207" s="535">
        <f>SUM(AG207*G207/3)</f>
        <v>0</v>
      </c>
      <c r="AI207" s="514"/>
      <c r="AJ207" s="535">
        <f>SUM(AI207*G207*2/3)</f>
        <v>0</v>
      </c>
      <c r="AK207" s="514"/>
      <c r="AL207" s="513">
        <f>SUM(AK207*G207)</f>
        <v>0</v>
      </c>
      <c r="AM207" s="514"/>
      <c r="AN207" s="513">
        <f>SUM(AM207*I207)</f>
        <v>0</v>
      </c>
      <c r="AO207" s="514"/>
      <c r="AP207" s="756">
        <f>SUM(AO207*G207*2)</f>
        <v>0</v>
      </c>
      <c r="AQ207" s="514"/>
      <c r="AR207" s="535">
        <f t="shared" si="707"/>
        <v>0</v>
      </c>
      <c r="AS207" s="514"/>
      <c r="AT207" s="511">
        <f t="shared" si="655"/>
        <v>0</v>
      </c>
      <c r="AU207" s="514"/>
      <c r="AV207" s="513">
        <f t="shared" si="708"/>
        <v>0</v>
      </c>
      <c r="AW207" s="514"/>
      <c r="AX207" s="535">
        <f t="shared" si="704"/>
        <v>0</v>
      </c>
      <c r="AY207" s="514"/>
      <c r="AZ207" s="535">
        <f t="shared" si="711"/>
        <v>0</v>
      </c>
      <c r="BA207" s="514"/>
      <c r="BB207" s="535">
        <f>SUM(BA207*J207*4*6)</f>
        <v>0</v>
      </c>
      <c r="BC207" s="514"/>
      <c r="BD207" s="571">
        <f t="shared" si="714"/>
        <v>0</v>
      </c>
      <c r="BE207" s="511">
        <f t="shared" si="659"/>
        <v>6</v>
      </c>
      <c r="BF207" s="511">
        <f t="shared" si="660"/>
        <v>6</v>
      </c>
      <c r="BH207" s="22"/>
      <c r="BM207" s="7"/>
      <c r="BN207" s="7"/>
      <c r="BS207" s="22"/>
    </row>
    <row r="208" spans="1:71" s="9" customFormat="1" ht="12.75" customHeight="1" outlineLevel="1" x14ac:dyDescent="0.2">
      <c r="A208" s="569" t="s">
        <v>577</v>
      </c>
      <c r="B208" s="506" t="s">
        <v>421</v>
      </c>
      <c r="C208" s="506" t="s">
        <v>187</v>
      </c>
      <c r="D208" s="506" t="s">
        <v>172</v>
      </c>
      <c r="E208" s="532">
        <v>38</v>
      </c>
      <c r="F208" s="528">
        <v>2</v>
      </c>
      <c r="G208" s="528">
        <v>25</v>
      </c>
      <c r="H208" s="528">
        <v>1</v>
      </c>
      <c r="I208" s="528">
        <v>1</v>
      </c>
      <c r="J208" s="570">
        <f t="shared" si="697"/>
        <v>2</v>
      </c>
      <c r="K208" s="533">
        <v>2</v>
      </c>
      <c r="L208" s="534">
        <f>SUM(M208+O208+Q208+S208+U208)</f>
        <v>2</v>
      </c>
      <c r="M208" s="572">
        <v>2</v>
      </c>
      <c r="N208" s="709">
        <f>SUM(M208)*H208</f>
        <v>2</v>
      </c>
      <c r="O208" s="514"/>
      <c r="P208" s="513">
        <f>I208*O208</f>
        <v>0</v>
      </c>
      <c r="Q208" s="514"/>
      <c r="R208" s="513">
        <f>SUM(Q208)*I208</f>
        <v>0</v>
      </c>
      <c r="S208" s="514"/>
      <c r="T208" s="513">
        <f>SUM(S208)*J208</f>
        <v>0</v>
      </c>
      <c r="U208" s="514"/>
      <c r="V208" s="513">
        <f>SUM(U208)*I208</f>
        <v>0</v>
      </c>
      <c r="W208" s="535">
        <f t="shared" si="710"/>
        <v>0</v>
      </c>
      <c r="X208" s="535">
        <v>0</v>
      </c>
      <c r="Y208" s="514"/>
      <c r="Z208" s="513">
        <f t="shared" si="706"/>
        <v>0</v>
      </c>
      <c r="AA208" s="514"/>
      <c r="AB208" s="756">
        <f>SUM(AA208)*3*G208/5</f>
        <v>0</v>
      </c>
      <c r="AC208" s="514"/>
      <c r="AD208" s="546">
        <f>SUM(AC208*G208*(30+4))</f>
        <v>0</v>
      </c>
      <c r="AE208" s="514"/>
      <c r="AF208" s="513">
        <f>SUM(AE208*G208*3)</f>
        <v>0</v>
      </c>
      <c r="AG208" s="514"/>
      <c r="AH208" s="535">
        <f>SUM(AG208*G208/3)</f>
        <v>0</v>
      </c>
      <c r="AI208" s="514"/>
      <c r="AJ208" s="535">
        <f>SUM(AI208*G208*2/3)</f>
        <v>0</v>
      </c>
      <c r="AK208" s="514"/>
      <c r="AL208" s="513">
        <f>SUM(AK208*G208)</f>
        <v>0</v>
      </c>
      <c r="AM208" s="514"/>
      <c r="AN208" s="513">
        <f>SUM(AM208*I208)</f>
        <v>0</v>
      </c>
      <c r="AO208" s="514"/>
      <c r="AP208" s="756">
        <f>SUM(AO208*G208*2)</f>
        <v>0</v>
      </c>
      <c r="AQ208" s="514"/>
      <c r="AR208" s="535">
        <f>AQ208*J208*6</f>
        <v>0</v>
      </c>
      <c r="AS208" s="514"/>
      <c r="AT208" s="511">
        <f t="shared" si="655"/>
        <v>0</v>
      </c>
      <c r="AU208" s="514"/>
      <c r="AV208" s="513">
        <f>AU208*J208*6</f>
        <v>0</v>
      </c>
      <c r="AW208" s="514"/>
      <c r="AX208" s="535">
        <f>AW208*I208*6</f>
        <v>0</v>
      </c>
      <c r="AY208" s="514"/>
      <c r="AZ208" s="535">
        <f>SUM(AY208*I208*6)</f>
        <v>0</v>
      </c>
      <c r="BA208" s="514"/>
      <c r="BB208" s="535">
        <f>SUM(BA208*J208*4*6)</f>
        <v>0</v>
      </c>
      <c r="BC208" s="514"/>
      <c r="BD208" s="571">
        <f>SUM(BC208*50)</f>
        <v>0</v>
      </c>
      <c r="BE208" s="511">
        <f t="shared" si="659"/>
        <v>2</v>
      </c>
      <c r="BF208" s="511">
        <f t="shared" si="660"/>
        <v>2</v>
      </c>
      <c r="BH208" s="22"/>
      <c r="BM208" s="7"/>
      <c r="BN208" s="7"/>
      <c r="BS208" s="22"/>
    </row>
    <row r="209" spans="1:71" s="9" customFormat="1" ht="12.75" customHeight="1" outlineLevel="1" x14ac:dyDescent="0.2">
      <c r="A209" s="574" t="s">
        <v>576</v>
      </c>
      <c r="B209" s="506" t="s">
        <v>421</v>
      </c>
      <c r="C209" s="506" t="s">
        <v>187</v>
      </c>
      <c r="D209" s="506" t="s">
        <v>172</v>
      </c>
      <c r="E209" s="532">
        <v>13</v>
      </c>
      <c r="F209" s="532">
        <v>2</v>
      </c>
      <c r="G209" s="532">
        <v>22</v>
      </c>
      <c r="H209" s="532">
        <v>1</v>
      </c>
      <c r="I209" s="532">
        <v>1</v>
      </c>
      <c r="J209" s="570">
        <f t="shared" si="697"/>
        <v>2</v>
      </c>
      <c r="K209" s="533">
        <v>4</v>
      </c>
      <c r="L209" s="534">
        <f t="shared" ref="L209" si="715">SUM(M209+O209+Q209+S209+U209)</f>
        <v>4</v>
      </c>
      <c r="M209" s="514"/>
      <c r="N209" s="709">
        <f t="shared" ref="N209" si="716">SUM(M209)*H209</f>
        <v>0</v>
      </c>
      <c r="O209" s="514"/>
      <c r="P209" s="513">
        <f>I209*O209</f>
        <v>0</v>
      </c>
      <c r="Q209" s="514">
        <v>4</v>
      </c>
      <c r="R209" s="513">
        <f t="shared" ref="R209" si="717">SUM(Q209)*I209</f>
        <v>4</v>
      </c>
      <c r="S209" s="514"/>
      <c r="T209" s="513">
        <f t="shared" ref="T209" si="718">SUM(S209)*J209</f>
        <v>0</v>
      </c>
      <c r="U209" s="514"/>
      <c r="V209" s="513">
        <f t="shared" ref="V209" si="719">SUM(U209)*I209*5</f>
        <v>0</v>
      </c>
      <c r="W209" s="535">
        <f>SUM(AU209*2+AW209*2)*I209</f>
        <v>0</v>
      </c>
      <c r="X209" s="535">
        <v>0</v>
      </c>
      <c r="Y209" s="514"/>
      <c r="Z209" s="513">
        <f t="shared" si="706"/>
        <v>0</v>
      </c>
      <c r="AA209" s="514"/>
      <c r="AB209" s="756">
        <f t="shared" ref="AB209" si="720">SUM(AA209)*3*G209/5</f>
        <v>0</v>
      </c>
      <c r="AC209" s="514"/>
      <c r="AD209" s="546">
        <f t="shared" ref="AD209" si="721">SUM(AC209*G209*(30+4))</f>
        <v>0</v>
      </c>
      <c r="AE209" s="514"/>
      <c r="AF209" s="513">
        <f t="shared" ref="AF209" si="722">SUM(AE209*G209*3)</f>
        <v>0</v>
      </c>
      <c r="AG209" s="514"/>
      <c r="AH209" s="535">
        <f t="shared" ref="AH209" si="723">SUM(AG209*G209/3)</f>
        <v>0</v>
      </c>
      <c r="AI209" s="514"/>
      <c r="AJ209" s="535">
        <f t="shared" ref="AJ209" si="724">SUM(AI209*G209*2/3)</f>
        <v>0</v>
      </c>
      <c r="AK209" s="514"/>
      <c r="AL209" s="513">
        <f t="shared" ref="AL209" si="725">SUM(AK209*G209)</f>
        <v>0</v>
      </c>
      <c r="AM209" s="514"/>
      <c r="AN209" s="513">
        <f t="shared" ref="AN209" si="726">SUM(AM209*I209)</f>
        <v>0</v>
      </c>
      <c r="AO209" s="514"/>
      <c r="AP209" s="756">
        <f t="shared" ref="AP209" si="727">SUM(AO209*G209*2)</f>
        <v>0</v>
      </c>
      <c r="AQ209" s="514"/>
      <c r="AR209" s="535">
        <f t="shared" ref="AR209" si="728">AQ209*J209*6</f>
        <v>0</v>
      </c>
      <c r="AS209" s="514"/>
      <c r="AT209" s="511">
        <f t="shared" si="655"/>
        <v>0</v>
      </c>
      <c r="AU209" s="514"/>
      <c r="AV209" s="513">
        <f t="shared" ref="AV209" si="729">AU209*J209*6</f>
        <v>0</v>
      </c>
      <c r="AW209" s="514"/>
      <c r="AX209" s="535">
        <f t="shared" ref="AX209" si="730">AW209*J209*8</f>
        <v>0</v>
      </c>
      <c r="AY209" s="514"/>
      <c r="AZ209" s="535">
        <f>SUM(AY209*I209*2*8)</f>
        <v>0</v>
      </c>
      <c r="BA209" s="514"/>
      <c r="BB209" s="535">
        <f t="shared" ref="BB209" si="731">SUM(BA209*J209*4*6)</f>
        <v>0</v>
      </c>
      <c r="BC209" s="514"/>
      <c r="BD209" s="571">
        <f t="shared" ref="BD209" si="732">SUM(BC209*50)</f>
        <v>0</v>
      </c>
      <c r="BE209" s="511">
        <f t="shared" si="659"/>
        <v>4</v>
      </c>
      <c r="BF209" s="511">
        <f t="shared" si="660"/>
        <v>4</v>
      </c>
      <c r="BH209" s="22"/>
      <c r="BM209" s="7"/>
      <c r="BN209" s="7"/>
      <c r="BS209" s="22"/>
    </row>
    <row r="210" spans="1:71" ht="12.75" customHeight="1" outlineLevel="1" x14ac:dyDescent="0.2">
      <c r="A210" s="124"/>
      <c r="B210" s="30"/>
      <c r="C210" s="30"/>
      <c r="D210" s="17"/>
      <c r="F210" s="30"/>
      <c r="G210" s="11"/>
      <c r="H210" s="11"/>
      <c r="I210" s="11"/>
      <c r="J210" s="62"/>
      <c r="K210" s="163"/>
      <c r="L210" s="99">
        <f>SUM(M210+Q210+S210+U210+O210)</f>
        <v>0</v>
      </c>
      <c r="M210" s="74"/>
      <c r="N210" s="712">
        <f t="shared" si="669"/>
        <v>0</v>
      </c>
      <c r="O210" s="74"/>
      <c r="P210" s="10">
        <f t="shared" si="687"/>
        <v>0</v>
      </c>
      <c r="Q210" s="74"/>
      <c r="R210" s="2">
        <f>SUM(Q210)*I210</f>
        <v>0</v>
      </c>
      <c r="S210" s="74"/>
      <c r="T210" s="10">
        <f>SUM(S210)*J210</f>
        <v>0</v>
      </c>
      <c r="U210" s="74"/>
      <c r="V210" s="10">
        <f>SUM(U210)*J210</f>
        <v>0</v>
      </c>
      <c r="W210" s="4">
        <f>SUM(I210*AW210*2+J210*AY210*2)</f>
        <v>0</v>
      </c>
      <c r="X210" s="4">
        <f t="shared" si="689"/>
        <v>0</v>
      </c>
      <c r="Y210" s="74"/>
      <c r="Z210" s="10"/>
      <c r="AA210" s="74"/>
      <c r="AB210" s="1050">
        <f>SUM(AA210)*3*G210/5</f>
        <v>0</v>
      </c>
      <c r="AC210" s="73"/>
      <c r="AD210" s="100">
        <f>SUM(AC210*G210*(30+4))</f>
        <v>0</v>
      </c>
      <c r="AE210" s="73"/>
      <c r="AF210" s="8">
        <f t="shared" si="677"/>
        <v>0</v>
      </c>
      <c r="AG210" s="73"/>
      <c r="AH210" s="29">
        <f t="shared" si="678"/>
        <v>0</v>
      </c>
      <c r="AJ210" s="29">
        <f>SUM(AI210*G210*2/3)</f>
        <v>0</v>
      </c>
      <c r="AK210" s="73"/>
      <c r="AL210" s="8">
        <f t="shared" ref="AL210" si="733">SUM(AK210*G210*2)</f>
        <v>0</v>
      </c>
      <c r="AN210" s="8">
        <f t="shared" si="691"/>
        <v>0</v>
      </c>
      <c r="AO210" s="73"/>
      <c r="AP210" s="756">
        <f t="shared" si="692"/>
        <v>0</v>
      </c>
      <c r="AQ210" s="73"/>
      <c r="AR210" s="29">
        <f>AQ210*G210/3</f>
        <v>0</v>
      </c>
      <c r="AS210" s="256"/>
      <c r="AT210" s="239">
        <f t="shared" si="655"/>
        <v>0</v>
      </c>
      <c r="AV210" s="22">
        <f t="shared" si="694"/>
        <v>0</v>
      </c>
      <c r="AW210" s="73"/>
      <c r="AX210" s="29">
        <f t="shared" si="695"/>
        <v>0</v>
      </c>
      <c r="AY210" s="73"/>
      <c r="AZ210" s="29">
        <f>SUM(AY210*J210*5*6)</f>
        <v>0</v>
      </c>
      <c r="BA210" s="73"/>
      <c r="BB210" s="29">
        <f>SUM(BA210*J210*4*6)</f>
        <v>0</v>
      </c>
      <c r="BC210" s="73"/>
      <c r="BD210" s="7">
        <f t="shared" si="696"/>
        <v>0</v>
      </c>
      <c r="BE210" s="239">
        <f t="shared" si="659"/>
        <v>0</v>
      </c>
      <c r="BF210" s="239">
        <f t="shared" si="660"/>
        <v>0</v>
      </c>
      <c r="BG210" s="9"/>
      <c r="BH210" s="22"/>
      <c r="BI210" s="9"/>
      <c r="BM210" s="6"/>
      <c r="BN210" s="6"/>
    </row>
    <row r="211" spans="1:71" ht="16.5" customHeight="1" outlineLevel="1" x14ac:dyDescent="0.2">
      <c r="A211" s="16" t="s">
        <v>570</v>
      </c>
      <c r="B211" s="15"/>
      <c r="C211" s="15"/>
      <c r="D211" s="15"/>
      <c r="E211" s="15"/>
      <c r="F211" s="15">
        <v>1</v>
      </c>
      <c r="G211" s="17"/>
      <c r="H211" s="17"/>
      <c r="I211" s="17"/>
      <c r="J211" s="17"/>
      <c r="K211" s="22">
        <f t="shared" ref="K211:BF211" si="734">SUM(K195:K202)</f>
        <v>32</v>
      </c>
      <c r="L211" s="119">
        <f t="shared" si="734"/>
        <v>32</v>
      </c>
      <c r="M211" s="22">
        <f t="shared" si="734"/>
        <v>24</v>
      </c>
      <c r="N211" s="710">
        <f t="shared" si="734"/>
        <v>24</v>
      </c>
      <c r="O211" s="22">
        <f t="shared" si="734"/>
        <v>0</v>
      </c>
      <c r="P211" s="22">
        <f t="shared" si="734"/>
        <v>0</v>
      </c>
      <c r="Q211" s="22">
        <f t="shared" si="734"/>
        <v>8</v>
      </c>
      <c r="R211" s="22">
        <f t="shared" si="734"/>
        <v>8</v>
      </c>
      <c r="S211" s="22">
        <f t="shared" si="734"/>
        <v>0</v>
      </c>
      <c r="T211" s="22">
        <f t="shared" si="734"/>
        <v>0</v>
      </c>
      <c r="U211" s="22">
        <f t="shared" si="734"/>
        <v>0</v>
      </c>
      <c r="V211" s="22">
        <f t="shared" si="734"/>
        <v>0</v>
      </c>
      <c r="W211" s="29">
        <f t="shared" si="734"/>
        <v>0</v>
      </c>
      <c r="X211" s="29">
        <f t="shared" si="734"/>
        <v>0</v>
      </c>
      <c r="Y211" s="22">
        <f t="shared" si="734"/>
        <v>0</v>
      </c>
      <c r="Z211" s="22">
        <f t="shared" si="734"/>
        <v>0</v>
      </c>
      <c r="AA211" s="22">
        <f t="shared" si="734"/>
        <v>0</v>
      </c>
      <c r="AB211" s="754">
        <f t="shared" si="734"/>
        <v>0</v>
      </c>
      <c r="AC211" s="22">
        <f t="shared" si="734"/>
        <v>0</v>
      </c>
      <c r="AD211" s="22">
        <f t="shared" si="734"/>
        <v>0</v>
      </c>
      <c r="AE211" s="22">
        <f t="shared" si="734"/>
        <v>0</v>
      </c>
      <c r="AF211" s="29">
        <f t="shared" si="734"/>
        <v>0</v>
      </c>
      <c r="AG211" s="22">
        <f t="shared" si="734"/>
        <v>0</v>
      </c>
      <c r="AH211" s="29">
        <f t="shared" si="734"/>
        <v>0</v>
      </c>
      <c r="AI211" s="22">
        <f t="shared" si="734"/>
        <v>0</v>
      </c>
      <c r="AJ211" s="29">
        <f t="shared" si="734"/>
        <v>0</v>
      </c>
      <c r="AK211" s="22">
        <f t="shared" si="734"/>
        <v>0</v>
      </c>
      <c r="AL211" s="22">
        <f t="shared" si="734"/>
        <v>0</v>
      </c>
      <c r="AM211" s="22">
        <f t="shared" si="734"/>
        <v>0</v>
      </c>
      <c r="AN211" s="29">
        <f t="shared" si="734"/>
        <v>0</v>
      </c>
      <c r="AO211" s="22">
        <f t="shared" si="734"/>
        <v>0</v>
      </c>
      <c r="AP211" s="1052">
        <f t="shared" si="734"/>
        <v>0</v>
      </c>
      <c r="AQ211" s="63">
        <f t="shared" si="734"/>
        <v>0</v>
      </c>
      <c r="AR211" s="67">
        <f t="shared" si="734"/>
        <v>0</v>
      </c>
      <c r="AS211" s="63">
        <f t="shared" si="734"/>
        <v>0</v>
      </c>
      <c r="AT211" s="67">
        <f t="shared" si="734"/>
        <v>0</v>
      </c>
      <c r="AU211" s="63">
        <f t="shared" si="734"/>
        <v>0</v>
      </c>
      <c r="AV211" s="63">
        <f t="shared" si="734"/>
        <v>0</v>
      </c>
      <c r="AW211" s="63">
        <f t="shared" si="734"/>
        <v>0</v>
      </c>
      <c r="AX211" s="67">
        <f t="shared" si="734"/>
        <v>0</v>
      </c>
      <c r="AY211" s="63">
        <f t="shared" si="734"/>
        <v>0</v>
      </c>
      <c r="AZ211" s="67">
        <f t="shared" si="734"/>
        <v>0</v>
      </c>
      <c r="BA211" s="63">
        <f t="shared" si="734"/>
        <v>0</v>
      </c>
      <c r="BB211" s="67">
        <f t="shared" si="734"/>
        <v>0</v>
      </c>
      <c r="BC211" s="63">
        <f t="shared" si="734"/>
        <v>0</v>
      </c>
      <c r="BD211" s="67">
        <f t="shared" si="734"/>
        <v>0</v>
      </c>
      <c r="BE211" s="67">
        <f t="shared" si="734"/>
        <v>32</v>
      </c>
      <c r="BF211" s="67">
        <f t="shared" si="734"/>
        <v>32</v>
      </c>
    </row>
    <row r="212" spans="1:71" ht="15" customHeight="1" outlineLevel="1" x14ac:dyDescent="0.2">
      <c r="A212" s="3" t="s">
        <v>569</v>
      </c>
      <c r="B212" s="11"/>
      <c r="C212" s="11"/>
      <c r="D212" s="11"/>
      <c r="E212" s="11"/>
      <c r="F212" s="11">
        <v>2</v>
      </c>
      <c r="G212" s="11"/>
      <c r="H212" s="11"/>
      <c r="I212" s="11"/>
      <c r="J212" s="11"/>
      <c r="K212" s="22">
        <f t="shared" ref="K212:BF212" si="735">SUM(K203:K210)</f>
        <v>34</v>
      </c>
      <c r="L212" s="119">
        <f t="shared" si="735"/>
        <v>34</v>
      </c>
      <c r="M212" s="22">
        <f t="shared" si="735"/>
        <v>22</v>
      </c>
      <c r="N212" s="710">
        <f t="shared" si="735"/>
        <v>22</v>
      </c>
      <c r="O212" s="22">
        <f t="shared" si="735"/>
        <v>0</v>
      </c>
      <c r="P212" s="22">
        <f t="shared" si="735"/>
        <v>0</v>
      </c>
      <c r="Q212" s="22">
        <f t="shared" si="735"/>
        <v>12</v>
      </c>
      <c r="R212" s="22">
        <f t="shared" si="735"/>
        <v>12</v>
      </c>
      <c r="S212" s="22">
        <f t="shared" si="735"/>
        <v>0</v>
      </c>
      <c r="T212" s="22">
        <f t="shared" si="735"/>
        <v>0</v>
      </c>
      <c r="U212" s="22">
        <f t="shared" si="735"/>
        <v>0</v>
      </c>
      <c r="V212" s="22">
        <f t="shared" si="735"/>
        <v>0</v>
      </c>
      <c r="W212" s="29">
        <f t="shared" si="735"/>
        <v>2</v>
      </c>
      <c r="X212" s="29">
        <f t="shared" si="735"/>
        <v>0</v>
      </c>
      <c r="Y212" s="22">
        <f t="shared" si="735"/>
        <v>0</v>
      </c>
      <c r="Z212" s="22">
        <f t="shared" si="735"/>
        <v>0</v>
      </c>
      <c r="AA212" s="22">
        <f t="shared" si="735"/>
        <v>0</v>
      </c>
      <c r="AB212" s="754">
        <f t="shared" si="735"/>
        <v>0</v>
      </c>
      <c r="AC212" s="22">
        <f t="shared" si="735"/>
        <v>0</v>
      </c>
      <c r="AD212" s="22">
        <f t="shared" si="735"/>
        <v>0</v>
      </c>
      <c r="AE212" s="22">
        <f t="shared" si="735"/>
        <v>0</v>
      </c>
      <c r="AF212" s="29">
        <f t="shared" si="735"/>
        <v>0</v>
      </c>
      <c r="AG212" s="22">
        <f t="shared" si="735"/>
        <v>0</v>
      </c>
      <c r="AH212" s="29">
        <f t="shared" si="735"/>
        <v>0</v>
      </c>
      <c r="AI212" s="22">
        <f t="shared" si="735"/>
        <v>0</v>
      </c>
      <c r="AJ212" s="29">
        <f t="shared" si="735"/>
        <v>0</v>
      </c>
      <c r="AK212" s="22">
        <f t="shared" si="735"/>
        <v>0</v>
      </c>
      <c r="AL212" s="22">
        <f t="shared" si="735"/>
        <v>0</v>
      </c>
      <c r="AM212" s="22">
        <f t="shared" si="735"/>
        <v>0</v>
      </c>
      <c r="AN212" s="29">
        <f t="shared" si="735"/>
        <v>0</v>
      </c>
      <c r="AO212" s="22">
        <f t="shared" si="735"/>
        <v>0</v>
      </c>
      <c r="AP212" s="1050">
        <f t="shared" si="735"/>
        <v>0</v>
      </c>
      <c r="AQ212" s="10">
        <f t="shared" si="735"/>
        <v>0</v>
      </c>
      <c r="AR212" s="4">
        <f t="shared" si="735"/>
        <v>0</v>
      </c>
      <c r="AS212" s="10">
        <f t="shared" si="735"/>
        <v>0</v>
      </c>
      <c r="AT212" s="4">
        <f t="shared" si="735"/>
        <v>0</v>
      </c>
      <c r="AU212" s="10">
        <f t="shared" si="735"/>
        <v>0</v>
      </c>
      <c r="AV212" s="10">
        <f t="shared" si="735"/>
        <v>0</v>
      </c>
      <c r="AW212" s="10">
        <f t="shared" si="735"/>
        <v>0</v>
      </c>
      <c r="AX212" s="4">
        <f t="shared" si="735"/>
        <v>0</v>
      </c>
      <c r="AY212" s="10">
        <f t="shared" si="735"/>
        <v>1</v>
      </c>
      <c r="AZ212" s="4">
        <f t="shared" si="735"/>
        <v>6</v>
      </c>
      <c r="BA212" s="10">
        <f t="shared" si="735"/>
        <v>0</v>
      </c>
      <c r="BB212" s="4">
        <f t="shared" si="735"/>
        <v>0</v>
      </c>
      <c r="BC212" s="10">
        <f t="shared" si="735"/>
        <v>0</v>
      </c>
      <c r="BD212" s="4">
        <f t="shared" si="735"/>
        <v>0</v>
      </c>
      <c r="BE212" s="4">
        <f t="shared" si="735"/>
        <v>42</v>
      </c>
      <c r="BF212" s="4">
        <f t="shared" si="735"/>
        <v>42</v>
      </c>
    </row>
    <row r="213" spans="1:71" ht="14.25" customHeight="1" outlineLevel="1" x14ac:dyDescent="0.2">
      <c r="A213" s="3" t="s">
        <v>96</v>
      </c>
      <c r="B213" s="3" t="s">
        <v>67</v>
      </c>
      <c r="C213" s="3"/>
      <c r="D213" s="3"/>
      <c r="E213" s="3"/>
      <c r="F213" s="11"/>
      <c r="G213" s="11"/>
      <c r="H213" s="11"/>
      <c r="I213" s="11"/>
      <c r="J213" s="11"/>
      <c r="K213" s="10">
        <f t="shared" ref="K213:BF213" si="736">SUM(K195:K210)</f>
        <v>66</v>
      </c>
      <c r="L213" s="114">
        <f t="shared" si="736"/>
        <v>66</v>
      </c>
      <c r="M213" s="10">
        <f t="shared" si="736"/>
        <v>46</v>
      </c>
      <c r="N213" s="712">
        <f t="shared" si="736"/>
        <v>46</v>
      </c>
      <c r="O213" s="10">
        <f t="shared" si="736"/>
        <v>0</v>
      </c>
      <c r="P213" s="10">
        <f t="shared" si="736"/>
        <v>0</v>
      </c>
      <c r="Q213" s="10">
        <f t="shared" si="736"/>
        <v>20</v>
      </c>
      <c r="R213" s="10">
        <f t="shared" si="736"/>
        <v>20</v>
      </c>
      <c r="S213" s="10">
        <f t="shared" si="736"/>
        <v>0</v>
      </c>
      <c r="T213" s="10">
        <f t="shared" si="736"/>
        <v>0</v>
      </c>
      <c r="U213" s="10">
        <f t="shared" si="736"/>
        <v>0</v>
      </c>
      <c r="V213" s="10">
        <f t="shared" si="736"/>
        <v>0</v>
      </c>
      <c r="W213" s="4">
        <f t="shared" si="736"/>
        <v>2</v>
      </c>
      <c r="X213" s="4">
        <f t="shared" si="736"/>
        <v>0</v>
      </c>
      <c r="Y213" s="10">
        <f t="shared" si="736"/>
        <v>0</v>
      </c>
      <c r="Z213" s="10">
        <f t="shared" si="736"/>
        <v>0</v>
      </c>
      <c r="AA213" s="10">
        <f t="shared" si="736"/>
        <v>0</v>
      </c>
      <c r="AB213" s="1050">
        <f t="shared" si="736"/>
        <v>0</v>
      </c>
      <c r="AC213" s="10">
        <f t="shared" si="736"/>
        <v>0</v>
      </c>
      <c r="AD213" s="10">
        <f t="shared" si="736"/>
        <v>0</v>
      </c>
      <c r="AE213" s="10">
        <f t="shared" si="736"/>
        <v>0</v>
      </c>
      <c r="AF213" s="4">
        <f t="shared" si="736"/>
        <v>0</v>
      </c>
      <c r="AG213" s="10">
        <f t="shared" si="736"/>
        <v>0</v>
      </c>
      <c r="AH213" s="4">
        <f t="shared" si="736"/>
        <v>0</v>
      </c>
      <c r="AI213" s="10">
        <f t="shared" si="736"/>
        <v>0</v>
      </c>
      <c r="AJ213" s="4">
        <f t="shared" si="736"/>
        <v>0</v>
      </c>
      <c r="AK213" s="10">
        <f t="shared" si="736"/>
        <v>0</v>
      </c>
      <c r="AL213" s="10">
        <f t="shared" si="736"/>
        <v>0</v>
      </c>
      <c r="AM213" s="10">
        <f t="shared" si="736"/>
        <v>0</v>
      </c>
      <c r="AN213" s="4">
        <f t="shared" si="736"/>
        <v>0</v>
      </c>
      <c r="AO213" s="10">
        <f t="shared" si="736"/>
        <v>0</v>
      </c>
      <c r="AP213" s="1050">
        <f t="shared" si="736"/>
        <v>0</v>
      </c>
      <c r="AQ213" s="10">
        <f t="shared" si="736"/>
        <v>0</v>
      </c>
      <c r="AR213" s="4">
        <f t="shared" si="736"/>
        <v>0</v>
      </c>
      <c r="AS213" s="10">
        <f t="shared" si="736"/>
        <v>0</v>
      </c>
      <c r="AT213" s="4">
        <f t="shared" si="736"/>
        <v>0</v>
      </c>
      <c r="AU213" s="10">
        <f t="shared" si="736"/>
        <v>0</v>
      </c>
      <c r="AV213" s="10">
        <f t="shared" si="736"/>
        <v>0</v>
      </c>
      <c r="AW213" s="10">
        <f t="shared" si="736"/>
        <v>0</v>
      </c>
      <c r="AX213" s="4">
        <f t="shared" si="736"/>
        <v>0</v>
      </c>
      <c r="AY213" s="10">
        <f t="shared" si="736"/>
        <v>1</v>
      </c>
      <c r="AZ213" s="4">
        <f t="shared" si="736"/>
        <v>6</v>
      </c>
      <c r="BA213" s="10">
        <f t="shared" si="736"/>
        <v>0</v>
      </c>
      <c r="BB213" s="4">
        <f t="shared" si="736"/>
        <v>0</v>
      </c>
      <c r="BC213" s="10">
        <f t="shared" si="736"/>
        <v>0</v>
      </c>
      <c r="BD213" s="4">
        <f t="shared" si="736"/>
        <v>0</v>
      </c>
      <c r="BE213" s="4">
        <f t="shared" si="736"/>
        <v>74</v>
      </c>
      <c r="BF213" s="4">
        <f t="shared" si="736"/>
        <v>74</v>
      </c>
      <c r="BH213" s="8"/>
    </row>
    <row r="214" spans="1:71" s="334" customFormat="1" ht="12.75" customHeight="1" outlineLevel="1" x14ac:dyDescent="0.2">
      <c r="A214" s="504" t="s">
        <v>413</v>
      </c>
      <c r="B214" s="506" t="s">
        <v>171</v>
      </c>
      <c r="C214" s="506"/>
      <c r="D214" s="506" t="s">
        <v>169</v>
      </c>
      <c r="E214" s="506"/>
      <c r="F214" s="532">
        <v>1</v>
      </c>
      <c r="G214" s="506"/>
      <c r="H214" s="506"/>
      <c r="I214" s="506"/>
      <c r="J214" s="506"/>
      <c r="K214" s="532"/>
      <c r="L214" s="534">
        <f t="shared" ref="L214:L217" si="737">SUM(M214+O214+Q214+S214+U214)</f>
        <v>0</v>
      </c>
      <c r="M214" s="514"/>
      <c r="N214" s="709">
        <f t="shared" ref="N214:N219" si="738">SUM(M214)*H214</f>
        <v>0</v>
      </c>
      <c r="O214" s="514"/>
      <c r="P214" s="513">
        <f t="shared" ref="P214:P219" si="739">O214*I214</f>
        <v>0</v>
      </c>
      <c r="Q214" s="514"/>
      <c r="R214" s="513">
        <f t="shared" ref="R214:R219" si="740">SUM(Q214)*I214</f>
        <v>0</v>
      </c>
      <c r="S214" s="514"/>
      <c r="T214" s="513">
        <f t="shared" ref="T214:T219" si="741">SUM(S214)*J214</f>
        <v>0</v>
      </c>
      <c r="U214" s="514"/>
      <c r="V214" s="513">
        <f>SUM(U214)*I214*5</f>
        <v>0</v>
      </c>
      <c r="W214" s="511">
        <v>0</v>
      </c>
      <c r="X214" s="511">
        <f t="shared" ref="X214:X219" si="742">SUM(K214*5/100*I214)</f>
        <v>0</v>
      </c>
      <c r="Y214" s="514"/>
      <c r="Z214" s="513"/>
      <c r="AA214" s="514"/>
      <c r="AB214" s="754">
        <f t="shared" ref="AB214:AB219" si="743">SUM(AA214)*3*G214/5</f>
        <v>0</v>
      </c>
      <c r="AC214" s="514"/>
      <c r="AD214" s="546">
        <f t="shared" ref="AD214:AD219" si="744">SUM(AC214*G214*(30+4))</f>
        <v>0</v>
      </c>
      <c r="AE214" s="514"/>
      <c r="AF214" s="513">
        <f t="shared" ref="AF214:AF219" si="745">SUM(AE214*G214*3)</f>
        <v>0</v>
      </c>
      <c r="AG214" s="514"/>
      <c r="AH214" s="536">
        <f t="shared" ref="AH214:AH219" si="746">SUM(AG214*G214/3)</f>
        <v>0</v>
      </c>
      <c r="AI214" s="514"/>
      <c r="AJ214" s="511">
        <f t="shared" ref="AJ214:AJ219" si="747">SUM(AI214*G214*2/3)</f>
        <v>0</v>
      </c>
      <c r="AK214" s="514"/>
      <c r="AL214" s="513">
        <f>SUM(AK214*G214)</f>
        <v>0</v>
      </c>
      <c r="AM214" s="514"/>
      <c r="AN214" s="513">
        <f t="shared" ref="AN214:AN219" si="748">SUM(AM214*I214)</f>
        <v>0</v>
      </c>
      <c r="AO214" s="514"/>
      <c r="AP214" s="756">
        <f t="shared" ref="AP214:AP219" si="749">SUM(AO214*G214*2)</f>
        <v>0</v>
      </c>
      <c r="AQ214" s="514"/>
      <c r="AR214" s="511">
        <f t="shared" ref="AR214:AR219" si="750">SUM(AQ214*I214*2)</f>
        <v>0</v>
      </c>
      <c r="AS214" s="514"/>
      <c r="AT214" s="511">
        <f t="shared" ref="AT214:AT219" si="751">AS214*G214/3</f>
        <v>0</v>
      </c>
      <c r="AU214" s="514"/>
      <c r="AV214" s="510">
        <f>SUM(AU214*G214/3)</f>
        <v>0</v>
      </c>
      <c r="AW214" s="514"/>
      <c r="AX214" s="511">
        <f t="shared" ref="AX214:AX219" si="752">SUM(AW214*G214/3)</f>
        <v>0</v>
      </c>
      <c r="AY214" s="514"/>
      <c r="AZ214" s="511">
        <f>SUM(AY214*J214*5*6)</f>
        <v>0</v>
      </c>
      <c r="BA214" s="514"/>
      <c r="BB214" s="535">
        <f>SUM(BA214*I214*4*8)</f>
        <v>0</v>
      </c>
      <c r="BC214" s="514">
        <v>10</v>
      </c>
      <c r="BD214" s="515">
        <f>SUM(BC214*50)/2</f>
        <v>250</v>
      </c>
      <c r="BE214" s="511">
        <f t="shared" ref="BE214:BE219" si="753">N214+P214+R214+T214+V214+W214+X214+Z214+AB214+AD214+AF214+AH214+AJ214+AL214+AN214+AP214+AR214+AT214+AV214+AX214+AZ214+BB214+BD214</f>
        <v>250</v>
      </c>
      <c r="BF214" s="511">
        <f t="shared" ref="BF214:BF219" si="754">BB214+AZ214+AX214+AV214+AR214+AP214+W214+V214+T214+R214+P214+N214</f>
        <v>0</v>
      </c>
      <c r="BS214" s="338"/>
    </row>
    <row r="215" spans="1:71" s="9" customFormat="1" ht="12.75" customHeight="1" outlineLevel="1" x14ac:dyDescent="0.2">
      <c r="A215" s="9" t="s">
        <v>414</v>
      </c>
      <c r="B215" s="17" t="s">
        <v>171</v>
      </c>
      <c r="C215" s="17"/>
      <c r="D215" s="17" t="s">
        <v>169</v>
      </c>
      <c r="E215" s="17" t="s">
        <v>170</v>
      </c>
      <c r="F215" s="17">
        <v>1</v>
      </c>
      <c r="G215" s="17">
        <v>11</v>
      </c>
      <c r="H215" s="17">
        <v>1</v>
      </c>
      <c r="I215" s="17">
        <v>1</v>
      </c>
      <c r="J215" s="17">
        <v>1</v>
      </c>
      <c r="K215" s="17"/>
      <c r="L215" s="119">
        <f t="shared" si="737"/>
        <v>0</v>
      </c>
      <c r="M215" s="73"/>
      <c r="N215" s="710">
        <f t="shared" si="738"/>
        <v>0</v>
      </c>
      <c r="O215" s="73"/>
      <c r="P215" s="22">
        <f t="shared" si="739"/>
        <v>0</v>
      </c>
      <c r="Q215" s="73"/>
      <c r="R215" s="22">
        <f t="shared" si="740"/>
        <v>0</v>
      </c>
      <c r="S215" s="73"/>
      <c r="T215" s="22">
        <f t="shared" si="741"/>
        <v>0</v>
      </c>
      <c r="U215" s="73"/>
      <c r="V215" s="22">
        <f>SUM(U215)*I215*5</f>
        <v>0</v>
      </c>
      <c r="W215" s="29">
        <f>SUM(I215*AU215+J215*AY215*2+J215*BA215)*2</f>
        <v>0</v>
      </c>
      <c r="X215" s="29">
        <f>SUM(K215*5/100*I215)</f>
        <v>0</v>
      </c>
      <c r="Y215" s="73"/>
      <c r="Z215" s="22"/>
      <c r="AA215" s="73"/>
      <c r="AB215" s="754">
        <f t="shared" si="743"/>
        <v>0</v>
      </c>
      <c r="AC215" s="73"/>
      <c r="AD215" s="96">
        <f t="shared" si="744"/>
        <v>0</v>
      </c>
      <c r="AE215" s="73"/>
      <c r="AF215" s="22">
        <f t="shared" si="745"/>
        <v>0</v>
      </c>
      <c r="AG215" s="73"/>
      <c r="AH215" s="29">
        <f t="shared" si="746"/>
        <v>0</v>
      </c>
      <c r="AI215" s="73"/>
      <c r="AJ215" s="29">
        <f t="shared" si="747"/>
        <v>0</v>
      </c>
      <c r="AK215" s="73"/>
      <c r="AL215" s="22">
        <f>SUM(AK215*G215)*2</f>
        <v>0</v>
      </c>
      <c r="AM215" s="73"/>
      <c r="AN215" s="22">
        <f t="shared" si="748"/>
        <v>0</v>
      </c>
      <c r="AO215" s="73"/>
      <c r="AP215" s="754">
        <f t="shared" si="749"/>
        <v>0</v>
      </c>
      <c r="AQ215" s="73"/>
      <c r="AR215" s="29">
        <f t="shared" si="750"/>
        <v>0</v>
      </c>
      <c r="AS215" s="256"/>
      <c r="AT215" s="239">
        <f t="shared" si="751"/>
        <v>0</v>
      </c>
      <c r="AU215" s="73"/>
      <c r="AV215" s="22">
        <f>AU215*G215*3/3</f>
        <v>0</v>
      </c>
      <c r="AW215" s="73"/>
      <c r="AX215" s="29">
        <f t="shared" si="752"/>
        <v>0</v>
      </c>
      <c r="AY215" s="73"/>
      <c r="AZ215" s="29">
        <f>SUM(AY215*J215*5*6)</f>
        <v>0</v>
      </c>
      <c r="BA215" s="73"/>
      <c r="BB215" s="29">
        <f>SUM(BA215*I215*4*8)</f>
        <v>0</v>
      </c>
      <c r="BC215" s="73">
        <v>0</v>
      </c>
      <c r="BD215" s="7">
        <f>SUM(BC215*50)/2</f>
        <v>0</v>
      </c>
      <c r="BE215" s="239">
        <f t="shared" si="753"/>
        <v>0</v>
      </c>
      <c r="BF215" s="239">
        <f t="shared" si="754"/>
        <v>0</v>
      </c>
      <c r="BS215" s="22"/>
    </row>
    <row r="216" spans="1:71" s="552" customFormat="1" ht="12.75" customHeight="1" outlineLevel="1" x14ac:dyDescent="0.2">
      <c r="A216" s="507" t="s">
        <v>415</v>
      </c>
      <c r="B216" s="506" t="s">
        <v>692</v>
      </c>
      <c r="C216" s="695" t="s">
        <v>376</v>
      </c>
      <c r="D216" s="506" t="s">
        <v>169</v>
      </c>
      <c r="E216" s="506" t="s">
        <v>248</v>
      </c>
      <c r="F216" s="506">
        <v>5</v>
      </c>
      <c r="G216" s="506">
        <v>3</v>
      </c>
      <c r="H216" s="506">
        <v>1</v>
      </c>
      <c r="I216" s="506">
        <v>1</v>
      </c>
      <c r="J216" s="506">
        <v>1</v>
      </c>
      <c r="K216" s="507"/>
      <c r="L216" s="508">
        <f t="shared" si="737"/>
        <v>0</v>
      </c>
      <c r="M216" s="509"/>
      <c r="N216" s="510">
        <f t="shared" si="738"/>
        <v>0</v>
      </c>
      <c r="O216" s="509"/>
      <c r="P216" s="510">
        <f t="shared" si="739"/>
        <v>0</v>
      </c>
      <c r="Q216" s="509"/>
      <c r="R216" s="510">
        <f t="shared" si="740"/>
        <v>0</v>
      </c>
      <c r="S216" s="509"/>
      <c r="T216" s="510">
        <f t="shared" si="741"/>
        <v>0</v>
      </c>
      <c r="U216" s="509"/>
      <c r="V216" s="510">
        <f>SUM(U216)*I216*5</f>
        <v>0</v>
      </c>
      <c r="W216" s="511">
        <f>2/4</f>
        <v>0.5</v>
      </c>
      <c r="X216" s="511">
        <f t="shared" ref="X216" si="755">SUM(K216*5/100*I216)</f>
        <v>0</v>
      </c>
      <c r="Y216" s="509"/>
      <c r="Z216" s="510"/>
      <c r="AA216" s="509"/>
      <c r="AB216" s="754">
        <f t="shared" si="743"/>
        <v>0</v>
      </c>
      <c r="AC216" s="509"/>
      <c r="AD216" s="512">
        <f t="shared" si="744"/>
        <v>0</v>
      </c>
      <c r="AE216" s="509"/>
      <c r="AF216" s="515">
        <f t="shared" si="745"/>
        <v>0</v>
      </c>
      <c r="AG216" s="509"/>
      <c r="AH216" s="511">
        <f t="shared" si="746"/>
        <v>0</v>
      </c>
      <c r="AI216" s="509"/>
      <c r="AJ216" s="511">
        <f t="shared" si="747"/>
        <v>0</v>
      </c>
      <c r="AK216" s="509"/>
      <c r="AL216" s="510">
        <f>SUM(AK216*G216)</f>
        <v>0</v>
      </c>
      <c r="AM216" s="509"/>
      <c r="AN216" s="510">
        <f t="shared" si="748"/>
        <v>0</v>
      </c>
      <c r="AO216" s="509"/>
      <c r="AP216" s="754">
        <f t="shared" si="749"/>
        <v>0</v>
      </c>
      <c r="AQ216" s="509"/>
      <c r="AR216" s="511">
        <f t="shared" si="750"/>
        <v>0</v>
      </c>
      <c r="AS216" s="514"/>
      <c r="AT216" s="511">
        <f t="shared" si="751"/>
        <v>0</v>
      </c>
      <c r="AU216" s="509"/>
      <c r="AV216" s="515">
        <f>G216*AU216*1*1</f>
        <v>0</v>
      </c>
      <c r="AW216" s="509"/>
      <c r="AX216" s="511">
        <f t="shared" si="752"/>
        <v>0</v>
      </c>
      <c r="AY216" s="509"/>
      <c r="AZ216" s="511">
        <f>SUM(AY216*J216*5*6)/2</f>
        <v>0</v>
      </c>
      <c r="BA216" s="509">
        <v>1</v>
      </c>
      <c r="BB216" s="511">
        <f>G216*BA216*1*0.5</f>
        <v>1.5</v>
      </c>
      <c r="BC216" s="509"/>
      <c r="BD216" s="515">
        <f>SUM(BC216*50)</f>
        <v>0</v>
      </c>
      <c r="BE216" s="511">
        <f t="shared" si="753"/>
        <v>2</v>
      </c>
      <c r="BF216" s="511">
        <f t="shared" si="754"/>
        <v>2</v>
      </c>
      <c r="BG216" s="554">
        <f>BE233+BE234</f>
        <v>22834.6</v>
      </c>
      <c r="BH216" s="554">
        <f>BF233+BF234</f>
        <v>11957.833333333336</v>
      </c>
      <c r="BS216" s="553"/>
    </row>
    <row r="217" spans="1:71" s="9" customFormat="1" ht="12.75" customHeight="1" outlineLevel="1" x14ac:dyDescent="0.2">
      <c r="A217" s="507" t="s">
        <v>212</v>
      </c>
      <c r="B217" s="687" t="s">
        <v>202</v>
      </c>
      <c r="C217" s="506" t="s">
        <v>412</v>
      </c>
      <c r="D217" s="506" t="s">
        <v>169</v>
      </c>
      <c r="E217" s="506" t="s">
        <v>248</v>
      </c>
      <c r="F217" s="506">
        <v>5</v>
      </c>
      <c r="G217" s="506">
        <v>3</v>
      </c>
      <c r="H217" s="506">
        <v>2</v>
      </c>
      <c r="I217" s="506">
        <v>2</v>
      </c>
      <c r="J217" s="506">
        <v>2</v>
      </c>
      <c r="K217" s="507">
        <v>6</v>
      </c>
      <c r="L217" s="508">
        <f t="shared" si="737"/>
        <v>6</v>
      </c>
      <c r="M217" s="509">
        <v>4</v>
      </c>
      <c r="N217" s="710">
        <f t="shared" si="738"/>
        <v>8</v>
      </c>
      <c r="O217" s="509">
        <v>2</v>
      </c>
      <c r="P217" s="510">
        <f t="shared" si="739"/>
        <v>4</v>
      </c>
      <c r="Q217" s="509"/>
      <c r="R217" s="510">
        <f t="shared" si="740"/>
        <v>0</v>
      </c>
      <c r="S217" s="509"/>
      <c r="T217" s="510">
        <f t="shared" si="741"/>
        <v>0</v>
      </c>
      <c r="U217" s="509"/>
      <c r="V217" s="510">
        <f>SUM(U217)*I217*1</f>
        <v>0</v>
      </c>
      <c r="W217" s="511">
        <f>SUM(I217*AW217*2+J217*AY217*2)</f>
        <v>0</v>
      </c>
      <c r="X217" s="511">
        <f t="shared" si="742"/>
        <v>0.6</v>
      </c>
      <c r="Y217" s="509"/>
      <c r="Z217" s="510"/>
      <c r="AA217" s="509"/>
      <c r="AB217" s="754">
        <f t="shared" si="743"/>
        <v>0</v>
      </c>
      <c r="AC217" s="509"/>
      <c r="AD217" s="512">
        <f t="shared" si="744"/>
        <v>0</v>
      </c>
      <c r="AE217" s="509"/>
      <c r="AF217" s="510">
        <f t="shared" si="745"/>
        <v>0</v>
      </c>
      <c r="AG217" s="509"/>
      <c r="AH217" s="511">
        <f t="shared" si="746"/>
        <v>0</v>
      </c>
      <c r="AI217" s="509"/>
      <c r="AJ217" s="511">
        <f t="shared" si="747"/>
        <v>0</v>
      </c>
      <c r="AK217" s="509"/>
      <c r="AL217" s="510">
        <f>SUM(AK217*G217)</f>
        <v>0</v>
      </c>
      <c r="AM217" s="509"/>
      <c r="AN217" s="510">
        <f t="shared" si="748"/>
        <v>0</v>
      </c>
      <c r="AO217" s="509"/>
      <c r="AP217" s="754">
        <f t="shared" si="749"/>
        <v>0</v>
      </c>
      <c r="AQ217" s="509"/>
      <c r="AR217" s="511">
        <f t="shared" si="750"/>
        <v>0</v>
      </c>
      <c r="AS217" s="514"/>
      <c r="AT217" s="511">
        <f t="shared" si="751"/>
        <v>0</v>
      </c>
      <c r="AU217" s="509"/>
      <c r="AV217" s="510">
        <f>SUM(AU217*G217/3)</f>
        <v>0</v>
      </c>
      <c r="AW217" s="509"/>
      <c r="AX217" s="511">
        <f t="shared" si="752"/>
        <v>0</v>
      </c>
      <c r="AY217" s="509"/>
      <c r="AZ217" s="511">
        <f>SUM(AY217*J217*5*6)/2</f>
        <v>0</v>
      </c>
      <c r="BA217" s="509"/>
      <c r="BB217" s="511">
        <f>BA217*1*8</f>
        <v>0</v>
      </c>
      <c r="BC217" s="509"/>
      <c r="BD217" s="515">
        <f>SUM(BC217*50)</f>
        <v>0</v>
      </c>
      <c r="BE217" s="511">
        <f t="shared" si="753"/>
        <v>12.6</v>
      </c>
      <c r="BF217" s="511">
        <f t="shared" si="754"/>
        <v>12</v>
      </c>
      <c r="BG217" s="22"/>
      <c r="BS217" s="22"/>
    </row>
    <row r="218" spans="1:71" s="9" customFormat="1" ht="12.75" customHeight="1" outlineLevel="1" x14ac:dyDescent="0.2">
      <c r="A218" s="507" t="s">
        <v>212</v>
      </c>
      <c r="B218" s="687" t="s">
        <v>202</v>
      </c>
      <c r="C218" s="506" t="s">
        <v>24</v>
      </c>
      <c r="D218" s="506" t="s">
        <v>169</v>
      </c>
      <c r="E218" s="506" t="s">
        <v>173</v>
      </c>
      <c r="F218" s="506">
        <v>3</v>
      </c>
      <c r="G218" s="506">
        <v>6</v>
      </c>
      <c r="H218" s="506">
        <v>1</v>
      </c>
      <c r="I218" s="506">
        <v>1</v>
      </c>
      <c r="J218" s="506">
        <v>1</v>
      </c>
      <c r="K218" s="527">
        <v>44</v>
      </c>
      <c r="L218" s="508">
        <f t="shared" ref="L218:L219" si="756">SUM(M218+O218+Q218+S218+U218)</f>
        <v>44</v>
      </c>
      <c r="M218" s="509">
        <v>24</v>
      </c>
      <c r="N218" s="710">
        <f t="shared" si="738"/>
        <v>24</v>
      </c>
      <c r="O218" s="509">
        <v>14</v>
      </c>
      <c r="P218" s="510">
        <f t="shared" si="739"/>
        <v>14</v>
      </c>
      <c r="Q218" s="509">
        <v>6</v>
      </c>
      <c r="R218" s="510">
        <f t="shared" si="740"/>
        <v>6</v>
      </c>
      <c r="S218" s="509"/>
      <c r="T218" s="510">
        <f t="shared" si="741"/>
        <v>0</v>
      </c>
      <c r="U218" s="509"/>
      <c r="V218" s="510">
        <f>SUM(U218)*I218*1</f>
        <v>0</v>
      </c>
      <c r="W218" s="511">
        <f>SUM(I218*AW218*2+J218*AY218*2)</f>
        <v>0</v>
      </c>
      <c r="X218" s="511">
        <f t="shared" si="742"/>
        <v>2.2000000000000002</v>
      </c>
      <c r="Y218" s="509"/>
      <c r="Z218" s="510"/>
      <c r="AA218" s="509"/>
      <c r="AB218" s="754">
        <f t="shared" si="743"/>
        <v>0</v>
      </c>
      <c r="AC218" s="509"/>
      <c r="AD218" s="512">
        <f t="shared" si="744"/>
        <v>0</v>
      </c>
      <c r="AE218" s="509"/>
      <c r="AF218" s="510">
        <f t="shared" si="745"/>
        <v>0</v>
      </c>
      <c r="AG218" s="509"/>
      <c r="AH218" s="511">
        <f t="shared" si="746"/>
        <v>0</v>
      </c>
      <c r="AI218" s="509"/>
      <c r="AJ218" s="511">
        <f t="shared" si="747"/>
        <v>0</v>
      </c>
      <c r="AK218" s="509">
        <v>1</v>
      </c>
      <c r="AL218" s="510">
        <f>SUM(AK218*G218)*2</f>
        <v>12</v>
      </c>
      <c r="AM218" s="509"/>
      <c r="AN218" s="510">
        <f t="shared" si="748"/>
        <v>0</v>
      </c>
      <c r="AO218" s="509"/>
      <c r="AP218" s="754">
        <f t="shared" si="749"/>
        <v>0</v>
      </c>
      <c r="AQ218" s="509"/>
      <c r="AR218" s="511">
        <f t="shared" si="750"/>
        <v>0</v>
      </c>
      <c r="AS218" s="514"/>
      <c r="AT218" s="511">
        <f t="shared" si="751"/>
        <v>0</v>
      </c>
      <c r="AU218" s="509"/>
      <c r="AV218" s="510">
        <f>SUM(AU218*G218/3)</f>
        <v>0</v>
      </c>
      <c r="AW218" s="509"/>
      <c r="AX218" s="511">
        <f t="shared" si="752"/>
        <v>0</v>
      </c>
      <c r="AY218" s="509"/>
      <c r="AZ218" s="511">
        <f>SUM(AY218*J218*5*6)/2</f>
        <v>0</v>
      </c>
      <c r="BA218" s="509"/>
      <c r="BB218" s="511">
        <f>BA218*1*8</f>
        <v>0</v>
      </c>
      <c r="BC218" s="509"/>
      <c r="BD218" s="515">
        <f>SUM(BC218*50)</f>
        <v>0</v>
      </c>
      <c r="BE218" s="511">
        <f t="shared" si="753"/>
        <v>58.2</v>
      </c>
      <c r="BF218" s="511">
        <f t="shared" si="754"/>
        <v>44</v>
      </c>
      <c r="BG218" s="22"/>
      <c r="BS218" s="22"/>
    </row>
    <row r="219" spans="1:71" s="9" customFormat="1" ht="12.75" customHeight="1" outlineLevel="1" x14ac:dyDescent="0.2">
      <c r="A219" s="507" t="s">
        <v>212</v>
      </c>
      <c r="B219" s="687" t="s">
        <v>202</v>
      </c>
      <c r="C219" s="506" t="s">
        <v>376</v>
      </c>
      <c r="D219" s="506" t="s">
        <v>169</v>
      </c>
      <c r="E219" s="506" t="s">
        <v>173</v>
      </c>
      <c r="F219" s="506">
        <v>3</v>
      </c>
      <c r="G219" s="506">
        <v>1</v>
      </c>
      <c r="H219" s="506">
        <v>1</v>
      </c>
      <c r="I219" s="506">
        <v>1</v>
      </c>
      <c r="J219" s="506">
        <v>1</v>
      </c>
      <c r="K219" s="527">
        <v>44</v>
      </c>
      <c r="L219" s="508">
        <f t="shared" si="756"/>
        <v>44</v>
      </c>
      <c r="M219" s="509">
        <v>24</v>
      </c>
      <c r="N219" s="710">
        <f t="shared" si="738"/>
        <v>24</v>
      </c>
      <c r="O219" s="509">
        <v>14</v>
      </c>
      <c r="P219" s="510">
        <f t="shared" si="739"/>
        <v>14</v>
      </c>
      <c r="Q219" s="509">
        <v>6</v>
      </c>
      <c r="R219" s="510">
        <f t="shared" si="740"/>
        <v>6</v>
      </c>
      <c r="S219" s="509"/>
      <c r="T219" s="510">
        <f t="shared" si="741"/>
        <v>0</v>
      </c>
      <c r="U219" s="509"/>
      <c r="V219" s="510">
        <f>SUM(U219)*I219*1</f>
        <v>0</v>
      </c>
      <c r="W219" s="511">
        <f>SUM(I219*AW219*2+J219*AY219*2)</f>
        <v>0</v>
      </c>
      <c r="X219" s="511">
        <f t="shared" si="742"/>
        <v>2.2000000000000002</v>
      </c>
      <c r="Y219" s="509"/>
      <c r="Z219" s="510"/>
      <c r="AA219" s="509"/>
      <c r="AB219" s="754">
        <f t="shared" si="743"/>
        <v>0</v>
      </c>
      <c r="AC219" s="509"/>
      <c r="AD219" s="512">
        <f t="shared" si="744"/>
        <v>0</v>
      </c>
      <c r="AE219" s="509"/>
      <c r="AF219" s="510">
        <f t="shared" si="745"/>
        <v>0</v>
      </c>
      <c r="AG219" s="509"/>
      <c r="AH219" s="511">
        <f t="shared" si="746"/>
        <v>0</v>
      </c>
      <c r="AI219" s="509"/>
      <c r="AJ219" s="511">
        <f t="shared" si="747"/>
        <v>0</v>
      </c>
      <c r="AK219" s="509">
        <v>1</v>
      </c>
      <c r="AL219" s="510">
        <f>SUM(AK219*G219)*2</f>
        <v>2</v>
      </c>
      <c r="AM219" s="509"/>
      <c r="AN219" s="510">
        <f t="shared" si="748"/>
        <v>0</v>
      </c>
      <c r="AO219" s="509"/>
      <c r="AP219" s="754">
        <f t="shared" si="749"/>
        <v>0</v>
      </c>
      <c r="AQ219" s="509"/>
      <c r="AR219" s="511">
        <f t="shared" si="750"/>
        <v>0</v>
      </c>
      <c r="AS219" s="514"/>
      <c r="AT219" s="511">
        <f t="shared" si="751"/>
        <v>0</v>
      </c>
      <c r="AU219" s="509"/>
      <c r="AV219" s="510">
        <f>SUM(AU219*G219/3)</f>
        <v>0</v>
      </c>
      <c r="AW219" s="509"/>
      <c r="AX219" s="511">
        <f t="shared" si="752"/>
        <v>0</v>
      </c>
      <c r="AY219" s="509"/>
      <c r="AZ219" s="511">
        <f>SUM(AY219*J219*5*6)/2</f>
        <v>0</v>
      </c>
      <c r="BA219" s="509"/>
      <c r="BB219" s="511">
        <f>BA219*1*8</f>
        <v>0</v>
      </c>
      <c r="BC219" s="509"/>
      <c r="BD219" s="515">
        <f>SUM(BC219*50)</f>
        <v>0</v>
      </c>
      <c r="BE219" s="511">
        <f t="shared" si="753"/>
        <v>48.2</v>
      </c>
      <c r="BF219" s="511">
        <f t="shared" si="754"/>
        <v>44</v>
      </c>
      <c r="BG219" s="22"/>
      <c r="BS219" s="22"/>
    </row>
    <row r="220" spans="1:71" s="3" customFormat="1" ht="12.75" customHeight="1" outlineLevel="1" x14ac:dyDescent="0.2">
      <c r="A220" s="12" t="s">
        <v>279</v>
      </c>
      <c r="B220" s="13" t="s">
        <v>67</v>
      </c>
      <c r="C220" s="11"/>
      <c r="D220" s="11"/>
      <c r="E220" s="11"/>
      <c r="F220" s="11"/>
      <c r="G220" s="11"/>
      <c r="H220" s="11"/>
      <c r="I220" s="11"/>
      <c r="J220" s="11"/>
      <c r="K220" s="3">
        <f t="shared" ref="K220:BF220" si="757">SUM(K214:K219)</f>
        <v>94</v>
      </c>
      <c r="L220" s="121">
        <f t="shared" si="757"/>
        <v>94</v>
      </c>
      <c r="M220" s="3">
        <f t="shared" si="757"/>
        <v>52</v>
      </c>
      <c r="N220" s="716">
        <f t="shared" si="757"/>
        <v>56</v>
      </c>
      <c r="O220" s="10">
        <f t="shared" si="757"/>
        <v>30</v>
      </c>
      <c r="P220" s="10">
        <f t="shared" si="757"/>
        <v>32</v>
      </c>
      <c r="Q220" s="10">
        <f t="shared" si="757"/>
        <v>12</v>
      </c>
      <c r="R220" s="10">
        <f t="shared" si="757"/>
        <v>12</v>
      </c>
      <c r="S220" s="10">
        <f t="shared" si="757"/>
        <v>0</v>
      </c>
      <c r="T220" s="10">
        <f t="shared" si="757"/>
        <v>0</v>
      </c>
      <c r="U220" s="3">
        <f t="shared" si="757"/>
        <v>0</v>
      </c>
      <c r="V220" s="3">
        <f t="shared" si="757"/>
        <v>0</v>
      </c>
      <c r="W220" s="4">
        <f t="shared" si="757"/>
        <v>0.5</v>
      </c>
      <c r="X220" s="4">
        <f t="shared" si="757"/>
        <v>5</v>
      </c>
      <c r="Y220" s="3">
        <f t="shared" si="757"/>
        <v>0</v>
      </c>
      <c r="Z220" s="3">
        <f t="shared" si="757"/>
        <v>0</v>
      </c>
      <c r="AA220" s="3">
        <f t="shared" si="757"/>
        <v>0</v>
      </c>
      <c r="AB220" s="1050">
        <f t="shared" si="757"/>
        <v>0</v>
      </c>
      <c r="AC220" s="3">
        <f t="shared" si="757"/>
        <v>0</v>
      </c>
      <c r="AD220" s="10">
        <f t="shared" si="757"/>
        <v>0</v>
      </c>
      <c r="AE220" s="3">
        <f t="shared" si="757"/>
        <v>0</v>
      </c>
      <c r="AF220" s="10">
        <f t="shared" si="757"/>
        <v>0</v>
      </c>
      <c r="AG220" s="10">
        <f t="shared" si="757"/>
        <v>0</v>
      </c>
      <c r="AH220" s="29">
        <f t="shared" si="757"/>
        <v>0</v>
      </c>
      <c r="AI220" s="3">
        <f t="shared" si="757"/>
        <v>0</v>
      </c>
      <c r="AJ220" s="29">
        <f t="shared" si="757"/>
        <v>0</v>
      </c>
      <c r="AK220" s="3">
        <f t="shared" si="757"/>
        <v>2</v>
      </c>
      <c r="AL220" s="10">
        <f t="shared" si="757"/>
        <v>14</v>
      </c>
      <c r="AM220" s="10">
        <f t="shared" si="757"/>
        <v>0</v>
      </c>
      <c r="AN220" s="10">
        <f t="shared" si="757"/>
        <v>0</v>
      </c>
      <c r="AO220" s="10">
        <f t="shared" si="757"/>
        <v>0</v>
      </c>
      <c r="AP220" s="1050">
        <f t="shared" si="757"/>
        <v>0</v>
      </c>
      <c r="AQ220" s="10">
        <f t="shared" si="757"/>
        <v>0</v>
      </c>
      <c r="AR220" s="4">
        <f t="shared" si="757"/>
        <v>0</v>
      </c>
      <c r="AS220" s="10">
        <f t="shared" ref="AS220:AT220" si="758">SUM(AS214:AS219)</f>
        <v>0</v>
      </c>
      <c r="AT220" s="4">
        <f t="shared" si="758"/>
        <v>0</v>
      </c>
      <c r="AU220" s="10">
        <f t="shared" si="757"/>
        <v>0</v>
      </c>
      <c r="AV220" s="10">
        <f t="shared" si="757"/>
        <v>0</v>
      </c>
      <c r="AW220" s="74">
        <f t="shared" si="757"/>
        <v>0</v>
      </c>
      <c r="AX220" s="4">
        <f t="shared" si="757"/>
        <v>0</v>
      </c>
      <c r="AY220" s="10">
        <f t="shared" si="757"/>
        <v>0</v>
      </c>
      <c r="AZ220" s="4">
        <f t="shared" si="757"/>
        <v>0</v>
      </c>
      <c r="BA220" s="10">
        <f t="shared" si="757"/>
        <v>1</v>
      </c>
      <c r="BB220" s="4">
        <f t="shared" si="757"/>
        <v>1.5</v>
      </c>
      <c r="BC220" s="10">
        <f t="shared" si="757"/>
        <v>10</v>
      </c>
      <c r="BD220" s="2">
        <f t="shared" si="757"/>
        <v>250</v>
      </c>
      <c r="BE220" s="4">
        <f>SUM(BE214:BE219)</f>
        <v>371</v>
      </c>
      <c r="BF220" s="4">
        <f t="shared" si="757"/>
        <v>102</v>
      </c>
      <c r="BG220" s="10"/>
      <c r="BO220" s="9"/>
      <c r="BP220" s="9"/>
      <c r="BQ220" s="9"/>
      <c r="BR220" s="9"/>
      <c r="BS220" s="22"/>
    </row>
    <row r="221" spans="1:71" s="501" customFormat="1" ht="12" customHeight="1" outlineLevel="1" x14ac:dyDescent="0.2">
      <c r="A221" s="504" t="s">
        <v>263</v>
      </c>
      <c r="B221" s="688" t="s">
        <v>202</v>
      </c>
      <c r="C221" s="689" t="s">
        <v>24</v>
      </c>
      <c r="D221" s="690" t="s">
        <v>169</v>
      </c>
      <c r="E221" s="689" t="s">
        <v>170</v>
      </c>
      <c r="F221" s="532">
        <v>2</v>
      </c>
      <c r="G221" s="506">
        <v>2</v>
      </c>
      <c r="H221" s="506">
        <v>1</v>
      </c>
      <c r="I221" s="506">
        <v>1</v>
      </c>
      <c r="J221" s="506">
        <v>1</v>
      </c>
      <c r="K221" s="691">
        <v>6</v>
      </c>
      <c r="L221" s="534">
        <f t="shared" ref="L221:L230" si="759">SUM(M221+O221+Q221+S221+U221)</f>
        <v>6</v>
      </c>
      <c r="M221" s="692">
        <v>2</v>
      </c>
      <c r="N221" s="705">
        <f t="shared" ref="N221:N230" si="760">SUM(M221)*H221</f>
        <v>2</v>
      </c>
      <c r="O221" s="692"/>
      <c r="P221" s="693">
        <f t="shared" ref="P221:P230" si="761">O221*I221</f>
        <v>0</v>
      </c>
      <c r="Q221" s="692">
        <v>4</v>
      </c>
      <c r="R221" s="693">
        <f t="shared" ref="R221:R230" si="762">SUM(Q221)*I221</f>
        <v>4</v>
      </c>
      <c r="S221" s="692"/>
      <c r="T221" s="693">
        <f t="shared" ref="T221:T230" si="763">SUM(S221)*J221</f>
        <v>0</v>
      </c>
      <c r="U221" s="692"/>
      <c r="V221" s="693">
        <f t="shared" ref="V221:V230" si="764">SUM(U221)*I221*5</f>
        <v>0</v>
      </c>
      <c r="W221" s="511">
        <v>0</v>
      </c>
      <c r="X221" s="511">
        <v>0</v>
      </c>
      <c r="Y221" s="692"/>
      <c r="Z221" s="693"/>
      <c r="AA221" s="692"/>
      <c r="AB221" s="754">
        <f t="shared" ref="AB221:AB223" si="765">SUM(AA221)*3*G221/5</f>
        <v>0</v>
      </c>
      <c r="AC221" s="692"/>
      <c r="AD221" s="693">
        <f t="shared" ref="AD221:AD230" si="766">SUM(AC221*G221*(30+4))</f>
        <v>0</v>
      </c>
      <c r="AE221" s="692"/>
      <c r="AF221" s="693">
        <f t="shared" ref="AF221:AF230" si="767">SUM(AE221*G221*3)</f>
        <v>0</v>
      </c>
      <c r="AG221" s="692"/>
      <c r="AH221" s="536">
        <f t="shared" ref="AH221:AH230" si="768">SUM(AG221*G221/3)</f>
        <v>0</v>
      </c>
      <c r="AI221" s="692"/>
      <c r="AJ221" s="511">
        <f t="shared" ref="AJ221:AJ230" si="769">SUM(AI221*G221*2/3)</f>
        <v>0</v>
      </c>
      <c r="AK221" s="692"/>
      <c r="AL221" s="693">
        <f>SUM(AK221*G221)</f>
        <v>0</v>
      </c>
      <c r="AM221" s="692"/>
      <c r="AN221" s="693">
        <f t="shared" ref="AN221:AN230" si="770">SUM(AM221*I221)</f>
        <v>0</v>
      </c>
      <c r="AO221" s="692"/>
      <c r="AP221" s="1053">
        <f t="shared" ref="AP221:AP226" si="771">SUM(AO221*G221*2)</f>
        <v>0</v>
      </c>
      <c r="AQ221" s="692"/>
      <c r="AR221" s="511">
        <f>SUM(AQ221*I221*6)</f>
        <v>0</v>
      </c>
      <c r="AS221" s="514"/>
      <c r="AT221" s="511">
        <f t="shared" ref="AT221:AT230" si="772">AS221*G221/3</f>
        <v>0</v>
      </c>
      <c r="AU221" s="692"/>
      <c r="AV221" s="510">
        <f t="shared" ref="AV221:AV225" si="773">SUM(AU221*G221/3)</f>
        <v>0</v>
      </c>
      <c r="AW221" s="514"/>
      <c r="AX221" s="511">
        <f t="shared" ref="AX221:AX226" si="774">SUM(AW221*G221/3)</f>
        <v>0</v>
      </c>
      <c r="AY221" s="692"/>
      <c r="AZ221" s="511">
        <f>SUM(AY221*J221*5*6)</f>
        <v>0</v>
      </c>
      <c r="BA221" s="692"/>
      <c r="BB221" s="694">
        <f>SUM(BA221*J221*4*6)</f>
        <v>0</v>
      </c>
      <c r="BC221" s="692"/>
      <c r="BD221" s="515">
        <f>SUM(BC221*50)/2</f>
        <v>0</v>
      </c>
      <c r="BE221" s="511">
        <f t="shared" ref="BE221:BE230" si="775">N221+P221+R221+T221+V221+W221+X221+Z221+AB221+AD221+AF221+AH221+AJ221+AL221+AN221+AP221+AR221+AT221+AV221+AX221+AZ221+BB221+BD221</f>
        <v>6</v>
      </c>
      <c r="BF221" s="511">
        <f t="shared" ref="BF221:BF230" si="776">BB221+AZ221+AX221+AV221+AR221+AP221+W221+V221+T221+R221+P221+N221</f>
        <v>6</v>
      </c>
      <c r="BO221" s="502"/>
      <c r="BP221" s="502"/>
      <c r="BQ221" s="502"/>
      <c r="BR221" s="502"/>
      <c r="BS221" s="503"/>
    </row>
    <row r="222" spans="1:71" s="502" customFormat="1" ht="12" customHeight="1" outlineLevel="1" x14ac:dyDescent="0.2">
      <c r="A222" s="507" t="s">
        <v>263</v>
      </c>
      <c r="B222" s="687" t="s">
        <v>202</v>
      </c>
      <c r="C222" s="695" t="s">
        <v>68</v>
      </c>
      <c r="D222" s="695" t="s">
        <v>169</v>
      </c>
      <c r="E222" s="695" t="s">
        <v>173</v>
      </c>
      <c r="F222" s="506">
        <v>4</v>
      </c>
      <c r="G222" s="506">
        <v>4</v>
      </c>
      <c r="H222" s="506">
        <v>1</v>
      </c>
      <c r="I222" s="506">
        <v>1</v>
      </c>
      <c r="J222" s="506">
        <v>1</v>
      </c>
      <c r="K222" s="696">
        <v>4</v>
      </c>
      <c r="L222" s="508">
        <f t="shared" si="759"/>
        <v>4</v>
      </c>
      <c r="M222" s="549"/>
      <c r="N222" s="706">
        <f t="shared" si="760"/>
        <v>0</v>
      </c>
      <c r="O222" s="549"/>
      <c r="P222" s="697">
        <f t="shared" si="761"/>
        <v>0</v>
      </c>
      <c r="Q222" s="549">
        <v>4</v>
      </c>
      <c r="R222" s="697">
        <f t="shared" si="762"/>
        <v>4</v>
      </c>
      <c r="S222" s="549"/>
      <c r="T222" s="697">
        <f t="shared" si="763"/>
        <v>0</v>
      </c>
      <c r="U222" s="549"/>
      <c r="V222" s="697">
        <f t="shared" si="764"/>
        <v>0</v>
      </c>
      <c r="W222" s="511">
        <f t="shared" ref="W222:W230" si="777">SUM(I222*AW222*2+J222*AY222*2)</f>
        <v>0</v>
      </c>
      <c r="X222" s="511">
        <f>SUM(K222*15/100*I222)</f>
        <v>0.6</v>
      </c>
      <c r="Y222" s="549"/>
      <c r="Z222" s="697"/>
      <c r="AA222" s="549"/>
      <c r="AB222" s="754">
        <f t="shared" si="765"/>
        <v>0</v>
      </c>
      <c r="AC222" s="549"/>
      <c r="AD222" s="697">
        <f t="shared" si="766"/>
        <v>0</v>
      </c>
      <c r="AE222" s="549"/>
      <c r="AF222" s="697">
        <f t="shared" si="767"/>
        <v>0</v>
      </c>
      <c r="AG222" s="549"/>
      <c r="AH222" s="511">
        <f t="shared" si="768"/>
        <v>0</v>
      </c>
      <c r="AI222" s="549"/>
      <c r="AJ222" s="511">
        <f t="shared" si="769"/>
        <v>0</v>
      </c>
      <c r="AK222" s="549"/>
      <c r="AL222" s="697">
        <f>SUM(AK222*G222)</f>
        <v>0</v>
      </c>
      <c r="AM222" s="549"/>
      <c r="AN222" s="697">
        <f t="shared" si="770"/>
        <v>0</v>
      </c>
      <c r="AO222" s="549"/>
      <c r="AP222" s="1054">
        <f t="shared" si="771"/>
        <v>0</v>
      </c>
      <c r="AQ222" s="549"/>
      <c r="AR222" s="511">
        <f>AQ222*G222/3</f>
        <v>0</v>
      </c>
      <c r="AS222" s="514"/>
      <c r="AT222" s="511">
        <f t="shared" si="772"/>
        <v>0</v>
      </c>
      <c r="AU222" s="549"/>
      <c r="AV222" s="510">
        <f t="shared" si="773"/>
        <v>0</v>
      </c>
      <c r="AW222" s="509"/>
      <c r="AX222" s="511">
        <f t="shared" si="774"/>
        <v>0</v>
      </c>
      <c r="AY222" s="549"/>
      <c r="AZ222" s="511">
        <f>SUM(AY222*J222*5*6)</f>
        <v>0</v>
      </c>
      <c r="BA222" s="549"/>
      <c r="BB222" s="550">
        <f>SUM(BA222*J222*4*6)</f>
        <v>0</v>
      </c>
      <c r="BC222" s="549"/>
      <c r="BD222" s="515">
        <f>SUM(BC222*50)/2</f>
        <v>0</v>
      </c>
      <c r="BE222" s="511">
        <f t="shared" si="775"/>
        <v>4.5999999999999996</v>
      </c>
      <c r="BF222" s="511">
        <f t="shared" si="776"/>
        <v>4</v>
      </c>
      <c r="BS222" s="503"/>
    </row>
    <row r="223" spans="1:71" s="9" customFormat="1" ht="12.75" customHeight="1" outlineLevel="1" x14ac:dyDescent="0.2">
      <c r="B223" s="132"/>
      <c r="C223" s="17"/>
      <c r="D223" s="17"/>
      <c r="E223" s="17"/>
      <c r="F223" s="17"/>
      <c r="G223" s="17"/>
      <c r="H223" s="17"/>
      <c r="I223" s="17"/>
      <c r="J223" s="17"/>
      <c r="K223" s="52"/>
      <c r="L223" s="119">
        <f t="shared" si="759"/>
        <v>0</v>
      </c>
      <c r="M223" s="73"/>
      <c r="N223" s="710">
        <f t="shared" si="760"/>
        <v>0</v>
      </c>
      <c r="O223" s="73"/>
      <c r="P223" s="22">
        <f t="shared" si="761"/>
        <v>0</v>
      </c>
      <c r="Q223" s="73"/>
      <c r="R223" s="22">
        <f t="shared" si="762"/>
        <v>0</v>
      </c>
      <c r="S223" s="73"/>
      <c r="T223" s="22">
        <f t="shared" si="763"/>
        <v>0</v>
      </c>
      <c r="U223" s="73"/>
      <c r="V223" s="22">
        <f t="shared" si="764"/>
        <v>0</v>
      </c>
      <c r="W223" s="29">
        <f t="shared" si="777"/>
        <v>0</v>
      </c>
      <c r="X223" s="29">
        <f>SUM(K223*5/100*I223)</f>
        <v>0</v>
      </c>
      <c r="Y223" s="73"/>
      <c r="Z223" s="22"/>
      <c r="AA223" s="73"/>
      <c r="AB223" s="754">
        <f t="shared" si="765"/>
        <v>0</v>
      </c>
      <c r="AC223" s="73"/>
      <c r="AD223" s="96">
        <f t="shared" si="766"/>
        <v>0</v>
      </c>
      <c r="AE223" s="73"/>
      <c r="AF223" s="22">
        <f t="shared" si="767"/>
        <v>0</v>
      </c>
      <c r="AG223" s="73"/>
      <c r="AH223" s="29">
        <f t="shared" si="768"/>
        <v>0</v>
      </c>
      <c r="AI223" s="73"/>
      <c r="AJ223" s="29">
        <f t="shared" si="769"/>
        <v>0</v>
      </c>
      <c r="AK223" s="73"/>
      <c r="AL223" s="22">
        <f>SUM(AK223*G223)</f>
        <v>0</v>
      </c>
      <c r="AM223" s="73"/>
      <c r="AN223" s="22">
        <f t="shared" si="770"/>
        <v>0</v>
      </c>
      <c r="AO223" s="73"/>
      <c r="AP223" s="754">
        <f t="shared" si="771"/>
        <v>0</v>
      </c>
      <c r="AQ223" s="73"/>
      <c r="AR223" s="29">
        <f t="shared" ref="AR223:AR230" si="778">SUM(AQ223*I223*2)</f>
        <v>0</v>
      </c>
      <c r="AS223" s="256"/>
      <c r="AT223" s="239">
        <f t="shared" si="772"/>
        <v>0</v>
      </c>
      <c r="AU223" s="73"/>
      <c r="AV223" s="22">
        <f t="shared" si="773"/>
        <v>0</v>
      </c>
      <c r="AW223" s="73"/>
      <c r="AX223" s="29">
        <f t="shared" si="774"/>
        <v>0</v>
      </c>
      <c r="AY223" s="73"/>
      <c r="AZ223" s="29">
        <f>SUM(AY223*J223*5*6)/2</f>
        <v>0</v>
      </c>
      <c r="BA223" s="73"/>
      <c r="BB223" s="29">
        <f>BA223*1*8</f>
        <v>0</v>
      </c>
      <c r="BC223" s="73"/>
      <c r="BD223" s="7">
        <f>SUM(BC223*50)</f>
        <v>0</v>
      </c>
      <c r="BE223" s="239">
        <f t="shared" si="775"/>
        <v>0</v>
      </c>
      <c r="BF223" s="239">
        <f t="shared" si="776"/>
        <v>0</v>
      </c>
      <c r="BG223" s="22"/>
      <c r="BM223" s="7"/>
      <c r="BN223" s="7"/>
      <c r="BO223" s="502"/>
      <c r="BP223" s="502"/>
      <c r="BQ223" s="502"/>
      <c r="BR223" s="502"/>
      <c r="BS223" s="503"/>
    </row>
    <row r="224" spans="1:71" s="9" customFormat="1" ht="12.75" customHeight="1" outlineLevel="1" x14ac:dyDescent="0.2">
      <c r="A224" s="515" t="s">
        <v>408</v>
      </c>
      <c r="B224" s="687" t="s">
        <v>202</v>
      </c>
      <c r="C224" s="506" t="s">
        <v>376</v>
      </c>
      <c r="D224" s="506" t="s">
        <v>169</v>
      </c>
      <c r="E224" s="695" t="s">
        <v>173</v>
      </c>
      <c r="F224" s="698">
        <v>4</v>
      </c>
      <c r="G224" s="506">
        <v>1</v>
      </c>
      <c r="H224" s="506">
        <v>1</v>
      </c>
      <c r="I224" s="506">
        <v>1</v>
      </c>
      <c r="J224" s="506">
        <v>1</v>
      </c>
      <c r="K224" s="507"/>
      <c r="L224" s="508">
        <f t="shared" si="759"/>
        <v>0</v>
      </c>
      <c r="M224" s="509"/>
      <c r="N224" s="710">
        <f t="shared" si="760"/>
        <v>0</v>
      </c>
      <c r="O224" s="509"/>
      <c r="P224" s="510">
        <f t="shared" si="761"/>
        <v>0</v>
      </c>
      <c r="Q224" s="509"/>
      <c r="R224" s="510">
        <f t="shared" si="762"/>
        <v>0</v>
      </c>
      <c r="S224" s="509"/>
      <c r="T224" s="510">
        <f t="shared" si="763"/>
        <v>0</v>
      </c>
      <c r="U224" s="509"/>
      <c r="V224" s="510">
        <f t="shared" si="764"/>
        <v>0</v>
      </c>
      <c r="W224" s="511">
        <f t="shared" si="777"/>
        <v>0</v>
      </c>
      <c r="X224" s="511">
        <f>SUM(K224*5/100*I224)</f>
        <v>0</v>
      </c>
      <c r="Y224" s="509"/>
      <c r="Z224" s="510"/>
      <c r="AA224" s="509">
        <v>6</v>
      </c>
      <c r="AB224" s="754">
        <f>AA224*G224*4</f>
        <v>24</v>
      </c>
      <c r="AC224" s="509"/>
      <c r="AD224" s="512">
        <f t="shared" si="766"/>
        <v>0</v>
      </c>
      <c r="AE224" s="509"/>
      <c r="AF224" s="510">
        <f t="shared" si="767"/>
        <v>0</v>
      </c>
      <c r="AG224" s="509"/>
      <c r="AH224" s="511">
        <f t="shared" si="768"/>
        <v>0</v>
      </c>
      <c r="AI224" s="509"/>
      <c r="AJ224" s="511">
        <f t="shared" ref="AJ224" si="779">SUM(AI224*G224*2/3)</f>
        <v>0</v>
      </c>
      <c r="AK224" s="509"/>
      <c r="AL224" s="510">
        <f>SUM(AK224*G224)</f>
        <v>0</v>
      </c>
      <c r="AM224" s="509"/>
      <c r="AN224" s="510">
        <f t="shared" si="770"/>
        <v>0</v>
      </c>
      <c r="AO224" s="509"/>
      <c r="AP224" s="754">
        <f t="shared" si="771"/>
        <v>0</v>
      </c>
      <c r="AQ224" s="509"/>
      <c r="AR224" s="511">
        <f t="shared" si="778"/>
        <v>0</v>
      </c>
      <c r="AS224" s="514"/>
      <c r="AT224" s="511">
        <f t="shared" si="772"/>
        <v>0</v>
      </c>
      <c r="AU224" s="509"/>
      <c r="AV224" s="510">
        <f t="shared" si="773"/>
        <v>0</v>
      </c>
      <c r="AW224" s="509"/>
      <c r="AX224" s="511">
        <f t="shared" si="774"/>
        <v>0</v>
      </c>
      <c r="AY224" s="509"/>
      <c r="AZ224" s="511">
        <f>SUM(AY224*J224*5*6)/2</f>
        <v>0</v>
      </c>
      <c r="BA224" s="509"/>
      <c r="BB224" s="511">
        <f>BA224*1*8</f>
        <v>0</v>
      </c>
      <c r="BC224" s="509"/>
      <c r="BD224" s="515">
        <f>SUM(BC224*50)</f>
        <v>0</v>
      </c>
      <c r="BE224" s="511">
        <f t="shared" si="775"/>
        <v>24</v>
      </c>
      <c r="BF224" s="511">
        <f t="shared" si="776"/>
        <v>0</v>
      </c>
      <c r="BG224" s="22"/>
      <c r="BJ224" s="353" t="s">
        <v>71</v>
      </c>
      <c r="BK224" s="353">
        <v>1</v>
      </c>
      <c r="BL224" s="353"/>
      <c r="BM224" s="351">
        <f>SUM(BK224)*450</f>
        <v>450</v>
      </c>
      <c r="BN224" s="351">
        <f>SUM(BK224-BL224)*450</f>
        <v>450</v>
      </c>
      <c r="BO224" s="502"/>
      <c r="BP224" s="502"/>
      <c r="BQ224" s="502"/>
      <c r="BR224" s="502"/>
      <c r="BS224" s="503"/>
    </row>
    <row r="225" spans="1:71" s="9" customFormat="1" ht="12.75" customHeight="1" outlineLevel="1" x14ac:dyDescent="0.2">
      <c r="A225" s="507" t="s">
        <v>212</v>
      </c>
      <c r="B225" s="687" t="s">
        <v>202</v>
      </c>
      <c r="C225" s="695" t="s">
        <v>68</v>
      </c>
      <c r="D225" s="695" t="s">
        <v>169</v>
      </c>
      <c r="E225" s="695" t="s">
        <v>173</v>
      </c>
      <c r="F225" s="506">
        <v>4</v>
      </c>
      <c r="G225" s="506">
        <v>9</v>
      </c>
      <c r="H225" s="506">
        <v>1</v>
      </c>
      <c r="I225" s="506">
        <v>1</v>
      </c>
      <c r="J225" s="506">
        <v>1</v>
      </c>
      <c r="K225" s="507">
        <v>16</v>
      </c>
      <c r="L225" s="508">
        <f t="shared" ref="L225" si="780">SUM(M225+O225+Q225+S225+U225)</f>
        <v>16</v>
      </c>
      <c r="M225" s="509">
        <v>8</v>
      </c>
      <c r="N225" s="510">
        <f t="shared" si="760"/>
        <v>8</v>
      </c>
      <c r="O225" s="509">
        <v>4</v>
      </c>
      <c r="P225" s="510">
        <f t="shared" si="761"/>
        <v>4</v>
      </c>
      <c r="Q225" s="509">
        <v>4</v>
      </c>
      <c r="R225" s="510">
        <f t="shared" si="762"/>
        <v>4</v>
      </c>
      <c r="S225" s="509"/>
      <c r="T225" s="510">
        <f t="shared" si="763"/>
        <v>0</v>
      </c>
      <c r="U225" s="509"/>
      <c r="V225" s="510">
        <f t="shared" si="764"/>
        <v>0</v>
      </c>
      <c r="W225" s="511">
        <f t="shared" ref="W225" si="781">SUM(I225*AW225*2+J225*AY225*2)</f>
        <v>0</v>
      </c>
      <c r="X225" s="511">
        <f>SUM(K225*15/100*I225)</f>
        <v>2.4</v>
      </c>
      <c r="Y225" s="509"/>
      <c r="Z225" s="510"/>
      <c r="AA225" s="509"/>
      <c r="AB225" s="754">
        <f t="shared" ref="AB225" si="782">SUM(AA225)*3*G225/5</f>
        <v>0</v>
      </c>
      <c r="AC225" s="509"/>
      <c r="AD225" s="512">
        <f t="shared" si="766"/>
        <v>0</v>
      </c>
      <c r="AE225" s="509"/>
      <c r="AF225" s="515">
        <f t="shared" si="767"/>
        <v>0</v>
      </c>
      <c r="AG225" s="509"/>
      <c r="AH225" s="511">
        <f t="shared" si="768"/>
        <v>0</v>
      </c>
      <c r="AI225" s="509"/>
      <c r="AJ225" s="511">
        <f t="shared" ref="AJ225:AJ227" si="783">SUM(AI225*G225*2/3)</f>
        <v>0</v>
      </c>
      <c r="AK225" s="509">
        <v>1</v>
      </c>
      <c r="AL225" s="510">
        <f>SUM(AK225*G225)*2</f>
        <v>18</v>
      </c>
      <c r="AM225" s="509"/>
      <c r="AN225" s="510">
        <f t="shared" si="770"/>
        <v>0</v>
      </c>
      <c r="AO225" s="509"/>
      <c r="AP225" s="754">
        <f t="shared" si="771"/>
        <v>0</v>
      </c>
      <c r="AQ225" s="509">
        <v>1</v>
      </c>
      <c r="AR225" s="511">
        <f>AQ225*G225/3</f>
        <v>3</v>
      </c>
      <c r="AS225" s="514"/>
      <c r="AT225" s="511">
        <f t="shared" si="772"/>
        <v>0</v>
      </c>
      <c r="AU225" s="509"/>
      <c r="AV225" s="515">
        <f t="shared" si="773"/>
        <v>0</v>
      </c>
      <c r="AW225" s="509"/>
      <c r="AX225" s="511">
        <f t="shared" si="774"/>
        <v>0</v>
      </c>
      <c r="AY225" s="509"/>
      <c r="AZ225" s="511">
        <f>SUM(AY225*J225*5*6)/2</f>
        <v>0</v>
      </c>
      <c r="BA225" s="509"/>
      <c r="BB225" s="511">
        <f>BA225*1*8</f>
        <v>0</v>
      </c>
      <c r="BC225" s="509"/>
      <c r="BD225" s="515">
        <f>SUM(BC225*50)</f>
        <v>0</v>
      </c>
      <c r="BE225" s="511">
        <f t="shared" si="775"/>
        <v>39.4</v>
      </c>
      <c r="BF225" s="511">
        <f t="shared" si="776"/>
        <v>19</v>
      </c>
      <c r="BJ225" s="353" t="s">
        <v>72</v>
      </c>
      <c r="BK225" s="353">
        <v>2</v>
      </c>
      <c r="BL225" s="353"/>
      <c r="BM225" s="351">
        <f>SUM(BK225)*500</f>
        <v>1000</v>
      </c>
      <c r="BN225" s="351">
        <f>SUM(BK225-BL225)*500</f>
        <v>1000</v>
      </c>
    </row>
    <row r="226" spans="1:71" s="9" customFormat="1" ht="12.75" customHeight="1" outlineLevel="1" x14ac:dyDescent="0.2">
      <c r="A226" s="507" t="s">
        <v>415</v>
      </c>
      <c r="B226" s="506" t="s">
        <v>202</v>
      </c>
      <c r="C226" s="506" t="s">
        <v>68</v>
      </c>
      <c r="D226" s="506" t="s">
        <v>169</v>
      </c>
      <c r="E226" s="506" t="s">
        <v>248</v>
      </c>
      <c r="F226" s="506">
        <v>6</v>
      </c>
      <c r="G226" s="506">
        <v>4</v>
      </c>
      <c r="H226" s="506">
        <v>1</v>
      </c>
      <c r="I226" s="506">
        <v>1</v>
      </c>
      <c r="J226" s="506">
        <v>1</v>
      </c>
      <c r="K226" s="507"/>
      <c r="L226" s="508">
        <f t="shared" ref="L226" si="784">SUM(M226+O226+Q226+S226+U226)</f>
        <v>0</v>
      </c>
      <c r="M226" s="509"/>
      <c r="N226" s="510">
        <f t="shared" si="760"/>
        <v>0</v>
      </c>
      <c r="O226" s="509"/>
      <c r="P226" s="510">
        <f t="shared" si="761"/>
        <v>0</v>
      </c>
      <c r="Q226" s="509"/>
      <c r="R226" s="510">
        <f t="shared" si="762"/>
        <v>0</v>
      </c>
      <c r="S226" s="509"/>
      <c r="T226" s="510">
        <f t="shared" si="763"/>
        <v>0</v>
      </c>
      <c r="U226" s="509"/>
      <c r="V226" s="510">
        <f>SUM(U226)*I226*5</f>
        <v>0</v>
      </c>
      <c r="W226" s="511">
        <v>2</v>
      </c>
      <c r="X226" s="511">
        <f t="shared" ref="X226" si="785">SUM(K226*5/100*I226)</f>
        <v>0</v>
      </c>
      <c r="Y226" s="509"/>
      <c r="Z226" s="510"/>
      <c r="AA226" s="509"/>
      <c r="AB226" s="754">
        <f t="shared" ref="AB226" si="786">SUM(AA226)*3*G226/5</f>
        <v>0</v>
      </c>
      <c r="AC226" s="509"/>
      <c r="AD226" s="512">
        <f t="shared" si="766"/>
        <v>0</v>
      </c>
      <c r="AE226" s="509"/>
      <c r="AF226" s="515">
        <f t="shared" si="767"/>
        <v>0</v>
      </c>
      <c r="AG226" s="509"/>
      <c r="AH226" s="511">
        <f t="shared" si="768"/>
        <v>0</v>
      </c>
      <c r="AI226" s="509"/>
      <c r="AJ226" s="511">
        <f t="shared" si="783"/>
        <v>0</v>
      </c>
      <c r="AK226" s="509"/>
      <c r="AL226" s="510">
        <f>SUM(AK226*G226)</f>
        <v>0</v>
      </c>
      <c r="AM226" s="509"/>
      <c r="AN226" s="510">
        <f t="shared" si="770"/>
        <v>0</v>
      </c>
      <c r="AO226" s="509"/>
      <c r="AP226" s="754">
        <f t="shared" si="771"/>
        <v>0</v>
      </c>
      <c r="AQ226" s="509"/>
      <c r="AR226" s="511">
        <f t="shared" ref="AR226" si="787">SUM(AQ226*I226*2)</f>
        <v>0</v>
      </c>
      <c r="AS226" s="514"/>
      <c r="AT226" s="511">
        <f t="shared" si="772"/>
        <v>0</v>
      </c>
      <c r="AU226" s="509"/>
      <c r="AV226" s="515">
        <f>G226*AU226*1*1</f>
        <v>0</v>
      </c>
      <c r="AW226" s="509"/>
      <c r="AX226" s="511">
        <f t="shared" si="774"/>
        <v>0</v>
      </c>
      <c r="AY226" s="509"/>
      <c r="AZ226" s="511">
        <f>SUM(AY226*J226*5*6)/2</f>
        <v>0</v>
      </c>
      <c r="BA226" s="509">
        <v>1</v>
      </c>
      <c r="BB226" s="511">
        <f>G226*BA226*1*0.5</f>
        <v>2</v>
      </c>
      <c r="BC226" s="509"/>
      <c r="BD226" s="515">
        <f>SUM(BC226*50)</f>
        <v>0</v>
      </c>
      <c r="BE226" s="511">
        <f t="shared" si="775"/>
        <v>4</v>
      </c>
      <c r="BF226" s="511">
        <f t="shared" si="776"/>
        <v>4</v>
      </c>
      <c r="BJ226" s="353" t="s">
        <v>73</v>
      </c>
      <c r="BK226" s="353">
        <v>8</v>
      </c>
      <c r="BL226" s="353">
        <v>2</v>
      </c>
      <c r="BM226" s="351">
        <f>SUM(BK226)*550</f>
        <v>4400</v>
      </c>
      <c r="BN226" s="351">
        <f>SUM(BK226-BL226)*550</f>
        <v>3300</v>
      </c>
    </row>
    <row r="227" spans="1:71" s="9" customFormat="1" ht="12.75" customHeight="1" outlineLevel="1" x14ac:dyDescent="0.2">
      <c r="A227" s="515" t="s">
        <v>408</v>
      </c>
      <c r="B227" s="687" t="s">
        <v>202</v>
      </c>
      <c r="C227" s="506" t="s">
        <v>68</v>
      </c>
      <c r="D227" s="506" t="s">
        <v>169</v>
      </c>
      <c r="E227" s="695" t="s">
        <v>248</v>
      </c>
      <c r="F227" s="698">
        <v>6</v>
      </c>
      <c r="G227" s="506">
        <v>1</v>
      </c>
      <c r="H227" s="506">
        <v>1</v>
      </c>
      <c r="I227" s="506">
        <v>1</v>
      </c>
      <c r="J227" s="506">
        <v>1</v>
      </c>
      <c r="K227" s="699"/>
      <c r="L227" s="508">
        <f t="shared" ref="L227" si="788">SUM(M227+O227+Q227+S227+U227)</f>
        <v>0</v>
      </c>
      <c r="M227" s="549"/>
      <c r="N227" s="686">
        <f t="shared" si="760"/>
        <v>0</v>
      </c>
      <c r="O227" s="549"/>
      <c r="P227" s="686">
        <f t="shared" si="761"/>
        <v>0</v>
      </c>
      <c r="Q227" s="549"/>
      <c r="R227" s="686">
        <f t="shared" si="762"/>
        <v>0</v>
      </c>
      <c r="S227" s="549"/>
      <c r="T227" s="686">
        <f t="shared" si="763"/>
        <v>0</v>
      </c>
      <c r="U227" s="549"/>
      <c r="V227" s="686">
        <f t="shared" ref="V227" si="789">SUM(U227)*I227*5</f>
        <v>0</v>
      </c>
      <c r="W227" s="511">
        <f>SUM(I227*AW227*2+J227*AY227*2+I227*BA227*2)</f>
        <v>0</v>
      </c>
      <c r="X227" s="511">
        <f>SUM(K227*5/100*I227)</f>
        <v>0</v>
      </c>
      <c r="Y227" s="549"/>
      <c r="Z227" s="686"/>
      <c r="AA227" s="549">
        <v>6</v>
      </c>
      <c r="AB227" s="754">
        <f>AA227*G227*4</f>
        <v>24</v>
      </c>
      <c r="AC227" s="549"/>
      <c r="AD227" s="686">
        <f t="shared" si="766"/>
        <v>0</v>
      </c>
      <c r="AE227" s="549"/>
      <c r="AF227" s="515">
        <f t="shared" si="767"/>
        <v>0</v>
      </c>
      <c r="AG227" s="510"/>
      <c r="AH227" s="511">
        <f t="shared" si="768"/>
        <v>0</v>
      </c>
      <c r="AI227" s="509"/>
      <c r="AJ227" s="511">
        <f t="shared" si="783"/>
        <v>0</v>
      </c>
      <c r="AK227" s="549"/>
      <c r="AL227" s="686">
        <f>SUM(AK227*G227)</f>
        <v>0</v>
      </c>
      <c r="AM227" s="549"/>
      <c r="AN227" s="686">
        <f t="shared" si="770"/>
        <v>0</v>
      </c>
      <c r="AO227" s="549"/>
      <c r="AP227" s="754">
        <f>AO227*G227/3</f>
        <v>0</v>
      </c>
      <c r="AQ227" s="549"/>
      <c r="AR227" s="511">
        <f>SUM(I227*AQ227*6)</f>
        <v>0</v>
      </c>
      <c r="AS227" s="514"/>
      <c r="AT227" s="511">
        <f t="shared" si="772"/>
        <v>0</v>
      </c>
      <c r="AU227" s="510"/>
      <c r="AV227" s="515">
        <f>SUM(I227*AU227*6)</f>
        <v>0</v>
      </c>
      <c r="AW227" s="509"/>
      <c r="AX227" s="511">
        <f>SUM(I227*AW227*8)</f>
        <v>0</v>
      </c>
      <c r="AY227" s="510"/>
      <c r="AZ227" s="511">
        <f>SUM(AY227*J227*5*6)</f>
        <v>0</v>
      </c>
      <c r="BA227" s="549"/>
      <c r="BB227" s="573">
        <f>SUM(BA227*J227*4*6)</f>
        <v>0</v>
      </c>
      <c r="BC227" s="549"/>
      <c r="BD227" s="515">
        <f>SUM(BC227*50)</f>
        <v>0</v>
      </c>
      <c r="BE227" s="511">
        <f t="shared" si="775"/>
        <v>24</v>
      </c>
      <c r="BF227" s="511">
        <f t="shared" si="776"/>
        <v>0</v>
      </c>
      <c r="BH227" s="22"/>
      <c r="BJ227" s="353" t="s">
        <v>368</v>
      </c>
      <c r="BK227" s="353">
        <v>0.75</v>
      </c>
      <c r="BL227" s="353"/>
      <c r="BM227" s="351">
        <f>SUM(BK227)*600</f>
        <v>450</v>
      </c>
      <c r="BN227" s="351">
        <f>SUM(BK227-BL227)*600</f>
        <v>450</v>
      </c>
      <c r="BS227" s="22"/>
    </row>
    <row r="228" spans="1:71" s="9" customFormat="1" ht="12.75" customHeight="1" outlineLevel="1" x14ac:dyDescent="0.2">
      <c r="A228" s="507" t="s">
        <v>401</v>
      </c>
      <c r="B228" s="687" t="s">
        <v>202</v>
      </c>
      <c r="C228" s="695" t="s">
        <v>68</v>
      </c>
      <c r="D228" s="506" t="s">
        <v>169</v>
      </c>
      <c r="E228" s="695" t="s">
        <v>334</v>
      </c>
      <c r="F228" s="506">
        <v>8</v>
      </c>
      <c r="G228" s="506">
        <v>2</v>
      </c>
      <c r="H228" s="506">
        <v>1</v>
      </c>
      <c r="I228" s="506">
        <v>1</v>
      </c>
      <c r="J228" s="506">
        <v>1</v>
      </c>
      <c r="K228" s="506"/>
      <c r="L228" s="508">
        <f>SUM(M228+O228+Q228+S228+U228)</f>
        <v>0</v>
      </c>
      <c r="M228" s="509"/>
      <c r="N228" s="510">
        <f>SUM(M228)*H228</f>
        <v>0</v>
      </c>
      <c r="O228" s="509"/>
      <c r="P228" s="510">
        <f>O228*I228</f>
        <v>0</v>
      </c>
      <c r="Q228" s="509"/>
      <c r="R228" s="510">
        <f>SUM(Q228)*I228</f>
        <v>0</v>
      </c>
      <c r="S228" s="509"/>
      <c r="T228" s="510">
        <f>SUM(S228)*J228</f>
        <v>0</v>
      </c>
      <c r="U228" s="509"/>
      <c r="V228" s="510">
        <f>SUM(U228)*I228*5</f>
        <v>0</v>
      </c>
      <c r="W228" s="511">
        <v>0</v>
      </c>
      <c r="X228" s="511">
        <f>SUM(K228*5/100*I228)</f>
        <v>0</v>
      </c>
      <c r="Y228" s="509"/>
      <c r="Z228" s="510"/>
      <c r="AA228" s="509">
        <v>2</v>
      </c>
      <c r="AB228" s="754">
        <f>AA228*G228</f>
        <v>4</v>
      </c>
      <c r="AC228" s="509"/>
      <c r="AD228" s="512">
        <f>SUM(AC228*G228*(30+4))</f>
        <v>0</v>
      </c>
      <c r="AE228" s="509"/>
      <c r="AF228" s="515">
        <f>SUM(AE228*G228*3)</f>
        <v>0</v>
      </c>
      <c r="AG228" s="509"/>
      <c r="AH228" s="511">
        <f>SUM(AG228*G228/3)</f>
        <v>0</v>
      </c>
      <c r="AI228" s="509"/>
      <c r="AJ228" s="511">
        <f>SUM(AI228*G228*2/3)</f>
        <v>0</v>
      </c>
      <c r="AK228" s="509"/>
      <c r="AL228" s="510">
        <f>SUM(AK228*G228)</f>
        <v>0</v>
      </c>
      <c r="AM228" s="509"/>
      <c r="AN228" s="510">
        <f>SUM(AM228*I228)</f>
        <v>0</v>
      </c>
      <c r="AO228" s="509"/>
      <c r="AP228" s="754">
        <f>AO228*G228/3</f>
        <v>0</v>
      </c>
      <c r="AQ228" s="509"/>
      <c r="AR228" s="511">
        <f>SUM(AQ228*I228*2)</f>
        <v>0</v>
      </c>
      <c r="AS228" s="514"/>
      <c r="AT228" s="511">
        <f t="shared" si="772"/>
        <v>0</v>
      </c>
      <c r="AU228" s="509"/>
      <c r="AV228" s="515">
        <f>SUM(AU228*G228/3)</f>
        <v>0</v>
      </c>
      <c r="AW228" s="509"/>
      <c r="AX228" s="511">
        <f>SUM(AW228*G228/3)</f>
        <v>0</v>
      </c>
      <c r="AY228" s="509"/>
      <c r="AZ228" s="511">
        <f>SUM(AY228*J228*5*6)</f>
        <v>0</v>
      </c>
      <c r="BA228" s="509"/>
      <c r="BB228" s="511">
        <f>SUM(BA228*J228*5*4)</f>
        <v>0</v>
      </c>
      <c r="BC228" s="509"/>
      <c r="BD228" s="515">
        <f>SUM(BC228*50)/2</f>
        <v>0</v>
      </c>
      <c r="BE228" s="511">
        <f t="shared" si="775"/>
        <v>4</v>
      </c>
      <c r="BF228" s="511">
        <f t="shared" si="776"/>
        <v>0</v>
      </c>
      <c r="BJ228" s="353"/>
      <c r="BK228" s="353"/>
      <c r="BL228" s="353"/>
      <c r="BM228" s="351"/>
      <c r="BN228" s="351"/>
      <c r="BS228" s="22"/>
    </row>
    <row r="229" spans="1:71" s="9" customFormat="1" ht="12.75" customHeight="1" outlineLevel="1" x14ac:dyDescent="0.2">
      <c r="A229" s="507" t="s">
        <v>401</v>
      </c>
      <c r="B229" s="506" t="s">
        <v>692</v>
      </c>
      <c r="C229" s="695" t="s">
        <v>376</v>
      </c>
      <c r="D229" s="506" t="s">
        <v>169</v>
      </c>
      <c r="E229" s="695" t="s">
        <v>248</v>
      </c>
      <c r="F229" s="506">
        <v>6</v>
      </c>
      <c r="G229" s="506">
        <v>2</v>
      </c>
      <c r="H229" s="506">
        <v>1</v>
      </c>
      <c r="I229" s="506">
        <v>1</v>
      </c>
      <c r="J229" s="506">
        <v>1</v>
      </c>
      <c r="K229" s="506"/>
      <c r="L229" s="508">
        <f>SUM(M229+O229+Q229+S229+U229)</f>
        <v>0</v>
      </c>
      <c r="M229" s="509"/>
      <c r="N229" s="510">
        <f t="shared" ref="N229" si="790">SUM(M229)*H229</f>
        <v>0</v>
      </c>
      <c r="O229" s="509"/>
      <c r="P229" s="510">
        <f>O229*I229</f>
        <v>0</v>
      </c>
      <c r="Q229" s="509"/>
      <c r="R229" s="510">
        <f t="shared" ref="R229" si="791">SUM(Q229)*I229</f>
        <v>0</v>
      </c>
      <c r="S229" s="509"/>
      <c r="T229" s="510">
        <f t="shared" ref="T229" si="792">SUM(S229)*J229</f>
        <v>0</v>
      </c>
      <c r="U229" s="509"/>
      <c r="V229" s="510">
        <f t="shared" ref="V229" si="793">SUM(U229)*I229*5</f>
        <v>0</v>
      </c>
      <c r="W229" s="511">
        <v>0</v>
      </c>
      <c r="X229" s="511">
        <f>SUM(K229*5/100*I229)</f>
        <v>0</v>
      </c>
      <c r="Y229" s="509"/>
      <c r="Z229" s="510"/>
      <c r="AA229" s="509">
        <v>2</v>
      </c>
      <c r="AB229" s="754">
        <f>G229*2</f>
        <v>4</v>
      </c>
      <c r="AC229" s="509"/>
      <c r="AD229" s="512">
        <f t="shared" ref="AD229" si="794">SUM(AC229*G229*(30+4))</f>
        <v>0</v>
      </c>
      <c r="AE229" s="509"/>
      <c r="AF229" s="515">
        <f t="shared" ref="AF229" si="795">SUM(AE229*G229*3)</f>
        <v>0</v>
      </c>
      <c r="AG229" s="509"/>
      <c r="AH229" s="511">
        <f t="shared" ref="AH229" si="796">SUM(AG229*G229/3)</f>
        <v>0</v>
      </c>
      <c r="AI229" s="509"/>
      <c r="AJ229" s="511">
        <f t="shared" ref="AJ229" si="797">SUM(AI229*G229*2/3)</f>
        <v>0</v>
      </c>
      <c r="AK229" s="509"/>
      <c r="AL229" s="510">
        <f>SUM(AK229*G229)</f>
        <v>0</v>
      </c>
      <c r="AM229" s="509"/>
      <c r="AN229" s="510">
        <f t="shared" ref="AN229" si="798">SUM(AM229*I229)</f>
        <v>0</v>
      </c>
      <c r="AO229" s="509"/>
      <c r="AP229" s="754">
        <f>AO229*G229/3</f>
        <v>0</v>
      </c>
      <c r="AQ229" s="509"/>
      <c r="AR229" s="511">
        <f>SUM(AQ229*I229*2)</f>
        <v>0</v>
      </c>
      <c r="AS229" s="514"/>
      <c r="AT229" s="511">
        <f t="shared" si="772"/>
        <v>0</v>
      </c>
      <c r="AU229" s="509"/>
      <c r="AV229" s="515">
        <f>SUM(AU229*G229/3)</f>
        <v>0</v>
      </c>
      <c r="AW229" s="509"/>
      <c r="AX229" s="511">
        <f>SUM(AW229*G229/3)</f>
        <v>0</v>
      </c>
      <c r="AY229" s="509"/>
      <c r="AZ229" s="511">
        <f>SUM(AY229*J229*5*6)</f>
        <v>0</v>
      </c>
      <c r="BA229" s="509"/>
      <c r="BB229" s="511">
        <f>SUM(BA229*J229*5*4)</f>
        <v>0</v>
      </c>
      <c r="BC229" s="509"/>
      <c r="BD229" s="515">
        <f>SUM(BC229*50)/2</f>
        <v>0</v>
      </c>
      <c r="BE229" s="511">
        <f t="shared" si="775"/>
        <v>4</v>
      </c>
      <c r="BF229" s="511">
        <f t="shared" si="776"/>
        <v>0</v>
      </c>
      <c r="BJ229" s="353"/>
      <c r="BK229" s="353"/>
      <c r="BL229" s="353"/>
      <c r="BM229" s="351"/>
      <c r="BN229" s="351"/>
      <c r="BS229" s="22"/>
    </row>
    <row r="230" spans="1:71" s="334" customFormat="1" ht="12.75" customHeight="1" outlineLevel="1" x14ac:dyDescent="0.2">
      <c r="A230" s="507" t="s">
        <v>413</v>
      </c>
      <c r="B230" s="506" t="s">
        <v>171</v>
      </c>
      <c r="C230" s="506"/>
      <c r="D230" s="506" t="s">
        <v>169</v>
      </c>
      <c r="E230" s="506"/>
      <c r="F230" s="506">
        <v>2</v>
      </c>
      <c r="G230" s="506"/>
      <c r="H230" s="506"/>
      <c r="I230" s="506"/>
      <c r="J230" s="506"/>
      <c r="K230" s="507"/>
      <c r="L230" s="508">
        <f t="shared" si="759"/>
        <v>0</v>
      </c>
      <c r="M230" s="509"/>
      <c r="N230" s="710">
        <f t="shared" si="760"/>
        <v>0</v>
      </c>
      <c r="O230" s="509"/>
      <c r="P230" s="510">
        <f t="shared" si="761"/>
        <v>0</v>
      </c>
      <c r="Q230" s="509"/>
      <c r="R230" s="510">
        <f t="shared" si="762"/>
        <v>0</v>
      </c>
      <c r="S230" s="509"/>
      <c r="T230" s="510">
        <f t="shared" si="763"/>
        <v>0</v>
      </c>
      <c r="U230" s="509"/>
      <c r="V230" s="510">
        <f t="shared" si="764"/>
        <v>0</v>
      </c>
      <c r="W230" s="511">
        <f t="shared" si="777"/>
        <v>0</v>
      </c>
      <c r="X230" s="511">
        <f>SUM(K230*5/100*I230)</f>
        <v>0</v>
      </c>
      <c r="Y230" s="509"/>
      <c r="Z230" s="510"/>
      <c r="AA230" s="509"/>
      <c r="AB230" s="754">
        <f>SUM(AA230)*3*G230/5</f>
        <v>0</v>
      </c>
      <c r="AC230" s="509"/>
      <c r="AD230" s="512">
        <f t="shared" si="766"/>
        <v>0</v>
      </c>
      <c r="AE230" s="509"/>
      <c r="AF230" s="510">
        <f t="shared" si="767"/>
        <v>0</v>
      </c>
      <c r="AG230" s="509"/>
      <c r="AH230" s="511">
        <f t="shared" si="768"/>
        <v>0</v>
      </c>
      <c r="AI230" s="509"/>
      <c r="AJ230" s="511">
        <f t="shared" si="769"/>
        <v>0</v>
      </c>
      <c r="AK230" s="509"/>
      <c r="AL230" s="510">
        <f>SUM(AK230*G230)</f>
        <v>0</v>
      </c>
      <c r="AM230" s="509"/>
      <c r="AN230" s="510">
        <f t="shared" si="770"/>
        <v>0</v>
      </c>
      <c r="AO230" s="509"/>
      <c r="AP230" s="754">
        <f>SUM(AO230*G230*2)</f>
        <v>0</v>
      </c>
      <c r="AQ230" s="509"/>
      <c r="AR230" s="511">
        <f t="shared" si="778"/>
        <v>0</v>
      </c>
      <c r="AS230" s="514"/>
      <c r="AT230" s="511">
        <f t="shared" si="772"/>
        <v>0</v>
      </c>
      <c r="AU230" s="509"/>
      <c r="AV230" s="510">
        <f>SUM(AU230*G230/3)</f>
        <v>0</v>
      </c>
      <c r="AW230" s="509"/>
      <c r="AX230" s="511">
        <f>SUM(AW230*G230/3)</f>
        <v>0</v>
      </c>
      <c r="AY230" s="509"/>
      <c r="AZ230" s="511">
        <f>SUM(AY230*J230*5*6)</f>
        <v>0</v>
      </c>
      <c r="BA230" s="509"/>
      <c r="BB230" s="511">
        <f>SUM(BA230*I230*4*6)</f>
        <v>0</v>
      </c>
      <c r="BC230" s="509">
        <v>10</v>
      </c>
      <c r="BD230" s="515">
        <f>SUM(BC230*50)/2</f>
        <v>250</v>
      </c>
      <c r="BE230" s="511">
        <f t="shared" si="775"/>
        <v>250</v>
      </c>
      <c r="BF230" s="511">
        <f t="shared" si="776"/>
        <v>0</v>
      </c>
      <c r="BJ230" s="353" t="s">
        <v>74</v>
      </c>
      <c r="BK230" s="353">
        <v>7.25</v>
      </c>
      <c r="BL230" s="353">
        <v>1.5</v>
      </c>
      <c r="BM230" s="351">
        <f>SUM(BK230)*600</f>
        <v>4350</v>
      </c>
      <c r="BN230" s="351">
        <f>SUM(BK230-BL230)*600</f>
        <v>3450</v>
      </c>
      <c r="BS230" s="338"/>
    </row>
    <row r="231" spans="1:71" s="9" customFormat="1" ht="12.75" customHeight="1" outlineLevel="1" x14ac:dyDescent="0.2">
      <c r="A231" s="12" t="s">
        <v>280</v>
      </c>
      <c r="B231" s="3" t="s">
        <v>67</v>
      </c>
      <c r="C231" s="11"/>
      <c r="D231" s="11"/>
      <c r="E231" s="11"/>
      <c r="F231" s="11"/>
      <c r="G231" s="11"/>
      <c r="H231" s="11"/>
      <c r="I231" s="11"/>
      <c r="J231" s="11"/>
      <c r="K231" s="3">
        <f t="shared" ref="K231:BF231" si="799">SUM(K221:K230)</f>
        <v>26</v>
      </c>
      <c r="L231" s="121">
        <f t="shared" si="799"/>
        <v>26</v>
      </c>
      <c r="M231" s="3">
        <f t="shared" si="799"/>
        <v>10</v>
      </c>
      <c r="N231" s="716">
        <f t="shared" si="799"/>
        <v>10</v>
      </c>
      <c r="O231" s="10">
        <f t="shared" si="799"/>
        <v>4</v>
      </c>
      <c r="P231" s="10">
        <f t="shared" si="799"/>
        <v>4</v>
      </c>
      <c r="Q231" s="10">
        <f t="shared" si="799"/>
        <v>12</v>
      </c>
      <c r="R231" s="10">
        <f t="shared" si="799"/>
        <v>12</v>
      </c>
      <c r="S231" s="10">
        <f t="shared" si="799"/>
        <v>0</v>
      </c>
      <c r="T231" s="10">
        <f t="shared" si="799"/>
        <v>0</v>
      </c>
      <c r="U231" s="3">
        <f t="shared" si="799"/>
        <v>0</v>
      </c>
      <c r="V231" s="3">
        <f t="shared" si="799"/>
        <v>0</v>
      </c>
      <c r="W231" s="4">
        <f t="shared" si="799"/>
        <v>2</v>
      </c>
      <c r="X231" s="4">
        <f t="shared" si="799"/>
        <v>3</v>
      </c>
      <c r="Y231" s="3">
        <f t="shared" si="799"/>
        <v>0</v>
      </c>
      <c r="Z231" s="3">
        <f t="shared" si="799"/>
        <v>0</v>
      </c>
      <c r="AA231" s="3">
        <f t="shared" si="799"/>
        <v>16</v>
      </c>
      <c r="AB231" s="1050">
        <f t="shared" si="799"/>
        <v>56</v>
      </c>
      <c r="AC231" s="3">
        <f t="shared" si="799"/>
        <v>0</v>
      </c>
      <c r="AD231" s="10">
        <f t="shared" si="799"/>
        <v>0</v>
      </c>
      <c r="AE231" s="3">
        <f t="shared" si="799"/>
        <v>0</v>
      </c>
      <c r="AF231" s="10">
        <f t="shared" si="799"/>
        <v>0</v>
      </c>
      <c r="AG231" s="10">
        <f t="shared" si="799"/>
        <v>0</v>
      </c>
      <c r="AH231" s="4">
        <f t="shared" si="799"/>
        <v>0</v>
      </c>
      <c r="AI231" s="3">
        <f t="shared" si="799"/>
        <v>0</v>
      </c>
      <c r="AJ231" s="4">
        <f t="shared" si="799"/>
        <v>0</v>
      </c>
      <c r="AK231" s="3">
        <f t="shared" si="799"/>
        <v>1</v>
      </c>
      <c r="AL231" s="10">
        <f t="shared" si="799"/>
        <v>18</v>
      </c>
      <c r="AM231" s="10">
        <f t="shared" si="799"/>
        <v>0</v>
      </c>
      <c r="AN231" s="10">
        <f t="shared" si="799"/>
        <v>0</v>
      </c>
      <c r="AO231" s="10">
        <f t="shared" si="799"/>
        <v>0</v>
      </c>
      <c r="AP231" s="1050">
        <f t="shared" si="799"/>
        <v>0</v>
      </c>
      <c r="AQ231" s="10">
        <f t="shared" si="799"/>
        <v>1</v>
      </c>
      <c r="AR231" s="4">
        <f t="shared" si="799"/>
        <v>3</v>
      </c>
      <c r="AS231" s="10">
        <f t="shared" ref="AS231:AT231" si="800">SUM(AS221:AS230)</f>
        <v>0</v>
      </c>
      <c r="AT231" s="4">
        <f t="shared" si="800"/>
        <v>0</v>
      </c>
      <c r="AU231" s="10">
        <f t="shared" si="799"/>
        <v>0</v>
      </c>
      <c r="AV231" s="10">
        <f t="shared" si="799"/>
        <v>0</v>
      </c>
      <c r="AW231" s="74">
        <f t="shared" si="799"/>
        <v>0</v>
      </c>
      <c r="AX231" s="4">
        <f t="shared" si="799"/>
        <v>0</v>
      </c>
      <c r="AY231" s="10">
        <f t="shared" si="799"/>
        <v>0</v>
      </c>
      <c r="AZ231" s="4">
        <f t="shared" si="799"/>
        <v>0</v>
      </c>
      <c r="BA231" s="10">
        <f t="shared" si="799"/>
        <v>1</v>
      </c>
      <c r="BB231" s="4">
        <f t="shared" si="799"/>
        <v>2</v>
      </c>
      <c r="BC231" s="10">
        <f t="shared" si="799"/>
        <v>10</v>
      </c>
      <c r="BD231" s="2">
        <f t="shared" si="799"/>
        <v>250</v>
      </c>
      <c r="BE231" s="4">
        <f t="shared" si="799"/>
        <v>360</v>
      </c>
      <c r="BF231" s="4">
        <f t="shared" si="799"/>
        <v>33</v>
      </c>
      <c r="BJ231" s="353" t="s">
        <v>168</v>
      </c>
      <c r="BK231" s="353">
        <v>9</v>
      </c>
      <c r="BL231" s="353">
        <v>1</v>
      </c>
      <c r="BM231" s="352">
        <f>SUM(BK231)*650</f>
        <v>5850</v>
      </c>
      <c r="BN231" s="352">
        <f>SUM(BK231-BL231)*650</f>
        <v>5200</v>
      </c>
      <c r="BQ231" s="9">
        <v>1</v>
      </c>
      <c r="BS231" s="22"/>
    </row>
    <row r="232" spans="1:71" ht="12.75" customHeight="1" outlineLevel="1" thickBot="1" x14ac:dyDescent="0.25">
      <c r="A232" s="3"/>
      <c r="B232" s="3" t="s">
        <v>67</v>
      </c>
      <c r="C232" s="3"/>
      <c r="D232" s="3"/>
      <c r="E232" s="3"/>
      <c r="F232" s="11"/>
      <c r="G232" s="11"/>
      <c r="H232" s="11"/>
      <c r="I232" s="11"/>
      <c r="J232" s="11"/>
      <c r="K232" s="3">
        <f t="shared" ref="K232:BF232" si="801">K231+K220</f>
        <v>120</v>
      </c>
      <c r="L232" s="121">
        <f t="shared" si="801"/>
        <v>120</v>
      </c>
      <c r="M232" s="3">
        <f t="shared" si="801"/>
        <v>62</v>
      </c>
      <c r="N232" s="716">
        <f t="shared" si="801"/>
        <v>66</v>
      </c>
      <c r="O232" s="10">
        <f t="shared" si="801"/>
        <v>34</v>
      </c>
      <c r="P232" s="10">
        <f t="shared" si="801"/>
        <v>36</v>
      </c>
      <c r="Q232" s="10">
        <f t="shared" si="801"/>
        <v>24</v>
      </c>
      <c r="R232" s="10">
        <f t="shared" si="801"/>
        <v>24</v>
      </c>
      <c r="S232" s="10">
        <f t="shared" si="801"/>
        <v>0</v>
      </c>
      <c r="T232" s="10">
        <f t="shared" si="801"/>
        <v>0</v>
      </c>
      <c r="U232" s="3">
        <f t="shared" si="801"/>
        <v>0</v>
      </c>
      <c r="V232" s="3">
        <f t="shared" si="801"/>
        <v>0</v>
      </c>
      <c r="W232" s="4">
        <f t="shared" si="801"/>
        <v>2.5</v>
      </c>
      <c r="X232" s="4">
        <f t="shared" si="801"/>
        <v>8</v>
      </c>
      <c r="Y232" s="3">
        <f t="shared" si="801"/>
        <v>0</v>
      </c>
      <c r="Z232" s="3">
        <f t="shared" si="801"/>
        <v>0</v>
      </c>
      <c r="AA232" s="3">
        <f t="shared" si="801"/>
        <v>16</v>
      </c>
      <c r="AB232" s="1050">
        <f t="shared" si="801"/>
        <v>56</v>
      </c>
      <c r="AC232" s="3">
        <f t="shared" si="801"/>
        <v>0</v>
      </c>
      <c r="AD232" s="10">
        <f t="shared" si="801"/>
        <v>0</v>
      </c>
      <c r="AE232" s="3">
        <f t="shared" si="801"/>
        <v>0</v>
      </c>
      <c r="AF232" s="10">
        <f t="shared" si="801"/>
        <v>0</v>
      </c>
      <c r="AG232" s="10">
        <f t="shared" si="801"/>
        <v>0</v>
      </c>
      <c r="AH232" s="29">
        <f t="shared" si="801"/>
        <v>0</v>
      </c>
      <c r="AI232" s="3">
        <f t="shared" si="801"/>
        <v>0</v>
      </c>
      <c r="AJ232" s="29">
        <f t="shared" si="801"/>
        <v>0</v>
      </c>
      <c r="AK232" s="3">
        <f t="shared" si="801"/>
        <v>3</v>
      </c>
      <c r="AL232" s="10">
        <f t="shared" si="801"/>
        <v>32</v>
      </c>
      <c r="AM232" s="10">
        <f t="shared" si="801"/>
        <v>0</v>
      </c>
      <c r="AN232" s="10">
        <f t="shared" si="801"/>
        <v>0</v>
      </c>
      <c r="AO232" s="10">
        <f t="shared" si="801"/>
        <v>0</v>
      </c>
      <c r="AP232" s="1050">
        <f t="shared" si="801"/>
        <v>0</v>
      </c>
      <c r="AQ232" s="10">
        <f t="shared" si="801"/>
        <v>1</v>
      </c>
      <c r="AR232" s="4">
        <f t="shared" si="801"/>
        <v>3</v>
      </c>
      <c r="AS232" s="10">
        <f t="shared" si="801"/>
        <v>0</v>
      </c>
      <c r="AT232" s="4">
        <f t="shared" si="801"/>
        <v>0</v>
      </c>
      <c r="AU232" s="10">
        <f t="shared" si="801"/>
        <v>0</v>
      </c>
      <c r="AV232" s="10">
        <f t="shared" si="801"/>
        <v>0</v>
      </c>
      <c r="AW232" s="69">
        <f t="shared" si="801"/>
        <v>0</v>
      </c>
      <c r="AX232" s="4">
        <f t="shared" si="801"/>
        <v>0</v>
      </c>
      <c r="AY232" s="10">
        <f t="shared" si="801"/>
        <v>0</v>
      </c>
      <c r="AZ232" s="4">
        <f t="shared" si="801"/>
        <v>0</v>
      </c>
      <c r="BA232" s="10">
        <f t="shared" si="801"/>
        <v>2</v>
      </c>
      <c r="BB232" s="4">
        <f t="shared" si="801"/>
        <v>3.5</v>
      </c>
      <c r="BC232" s="10">
        <f t="shared" si="801"/>
        <v>20</v>
      </c>
      <c r="BD232" s="2">
        <f t="shared" si="801"/>
        <v>500</v>
      </c>
      <c r="BE232" s="4">
        <f t="shared" si="801"/>
        <v>731</v>
      </c>
      <c r="BF232" s="4">
        <f t="shared" si="801"/>
        <v>135</v>
      </c>
      <c r="BG232" s="9"/>
      <c r="BH232" s="9"/>
      <c r="BI232" s="9"/>
      <c r="BJ232" s="353" t="s">
        <v>167</v>
      </c>
      <c r="BK232" s="353">
        <v>8</v>
      </c>
      <c r="BL232" s="348">
        <v>1</v>
      </c>
      <c r="BM232" s="352">
        <f>SUM(BK232)*700</f>
        <v>5600</v>
      </c>
      <c r="BN232" s="352">
        <f>SUM(BK232-BL232)*700</f>
        <v>4900</v>
      </c>
      <c r="BO232" s="6"/>
      <c r="BP232" s="6"/>
      <c r="BQ232" s="6"/>
      <c r="BR232" s="6"/>
      <c r="BS232" s="6"/>
    </row>
    <row r="233" spans="1:71" s="87" customFormat="1" ht="12.75" customHeight="1" outlineLevel="1" x14ac:dyDescent="0.2">
      <c r="A233" s="91" t="s">
        <v>279</v>
      </c>
      <c r="B233" s="91"/>
      <c r="C233" s="91"/>
      <c r="D233" s="91"/>
      <c r="E233" s="91"/>
      <c r="F233" s="92"/>
      <c r="G233" s="92"/>
      <c r="H233" s="92"/>
      <c r="I233" s="92"/>
      <c r="J233" s="92"/>
      <c r="K233" s="28">
        <f t="shared" ref="K233:BF233" si="802">K39+K75+K100+K127+K192+K211+K220</f>
        <v>2002</v>
      </c>
      <c r="L233" s="120">
        <f t="shared" si="802"/>
        <v>2002</v>
      </c>
      <c r="M233" s="28">
        <f t="shared" si="802"/>
        <v>766</v>
      </c>
      <c r="N233" s="717">
        <f t="shared" si="802"/>
        <v>916</v>
      </c>
      <c r="O233" s="28">
        <f t="shared" si="802"/>
        <v>422</v>
      </c>
      <c r="P233" s="28">
        <f t="shared" si="802"/>
        <v>1192</v>
      </c>
      <c r="Q233" s="28">
        <f t="shared" si="802"/>
        <v>814</v>
      </c>
      <c r="R233" s="28">
        <f t="shared" si="802"/>
        <v>2316</v>
      </c>
      <c r="S233" s="28">
        <f t="shared" si="802"/>
        <v>0</v>
      </c>
      <c r="T233" s="28">
        <f t="shared" si="802"/>
        <v>0</v>
      </c>
      <c r="U233" s="28">
        <f t="shared" si="802"/>
        <v>0</v>
      </c>
      <c r="V233" s="28">
        <f t="shared" si="802"/>
        <v>0</v>
      </c>
      <c r="W233" s="89">
        <f t="shared" si="802"/>
        <v>54.5</v>
      </c>
      <c r="X233" s="89">
        <f t="shared" si="802"/>
        <v>394.7</v>
      </c>
      <c r="Y233" s="28">
        <f t="shared" si="802"/>
        <v>0</v>
      </c>
      <c r="Z233" s="28">
        <f t="shared" si="802"/>
        <v>0</v>
      </c>
      <c r="AA233" s="28">
        <f t="shared" si="802"/>
        <v>100</v>
      </c>
      <c r="AB233" s="1055">
        <f t="shared" si="802"/>
        <v>1929.1666666666667</v>
      </c>
      <c r="AC233" s="28">
        <f t="shared" si="802"/>
        <v>5</v>
      </c>
      <c r="AD233" s="28">
        <f t="shared" si="802"/>
        <v>1475</v>
      </c>
      <c r="AE233" s="28">
        <f t="shared" si="802"/>
        <v>5</v>
      </c>
      <c r="AF233" s="28">
        <f t="shared" si="802"/>
        <v>882</v>
      </c>
      <c r="AG233" s="28">
        <f t="shared" si="802"/>
        <v>0</v>
      </c>
      <c r="AH233" s="89">
        <f t="shared" si="802"/>
        <v>0</v>
      </c>
      <c r="AI233" s="28">
        <f t="shared" si="802"/>
        <v>3</v>
      </c>
      <c r="AJ233" s="89">
        <f t="shared" si="802"/>
        <v>124.66666666666667</v>
      </c>
      <c r="AK233" s="28">
        <f t="shared" si="802"/>
        <v>16</v>
      </c>
      <c r="AL233" s="28">
        <f t="shared" si="802"/>
        <v>2014</v>
      </c>
      <c r="AM233" s="28">
        <f t="shared" si="802"/>
        <v>0</v>
      </c>
      <c r="AN233" s="28">
        <f t="shared" si="802"/>
        <v>0</v>
      </c>
      <c r="AO233" s="28">
        <f t="shared" si="802"/>
        <v>6</v>
      </c>
      <c r="AP233" s="1055">
        <f t="shared" si="802"/>
        <v>84</v>
      </c>
      <c r="AQ233" s="28">
        <f t="shared" si="802"/>
        <v>30</v>
      </c>
      <c r="AR233" s="89">
        <f t="shared" si="802"/>
        <v>549.66666666666663</v>
      </c>
      <c r="AS233" s="28">
        <f t="shared" si="802"/>
        <v>9</v>
      </c>
      <c r="AT233" s="89">
        <f t="shared" si="802"/>
        <v>195</v>
      </c>
      <c r="AU233" s="28">
        <f t="shared" si="802"/>
        <v>0</v>
      </c>
      <c r="AV233" s="28">
        <f t="shared" si="802"/>
        <v>0</v>
      </c>
      <c r="AW233" s="28">
        <f t="shared" si="802"/>
        <v>14</v>
      </c>
      <c r="AX233" s="89">
        <f t="shared" si="802"/>
        <v>304</v>
      </c>
      <c r="AY233" s="28">
        <f t="shared" si="802"/>
        <v>2</v>
      </c>
      <c r="AZ233" s="89">
        <f t="shared" si="802"/>
        <v>32</v>
      </c>
      <c r="BA233" s="28">
        <f t="shared" si="802"/>
        <v>1</v>
      </c>
      <c r="BB233" s="89">
        <f t="shared" si="802"/>
        <v>1.5</v>
      </c>
      <c r="BC233" s="28">
        <f t="shared" si="802"/>
        <v>10</v>
      </c>
      <c r="BD233" s="90">
        <f t="shared" si="802"/>
        <v>250</v>
      </c>
      <c r="BE233" s="89">
        <f t="shared" si="802"/>
        <v>12714.199999999997</v>
      </c>
      <c r="BF233" s="89">
        <f t="shared" si="802"/>
        <v>5449.6666666666679</v>
      </c>
      <c r="BG233" s="90"/>
      <c r="BH233" s="90"/>
      <c r="BI233" s="90"/>
      <c r="BJ233" s="91"/>
      <c r="BK233" s="89"/>
      <c r="BL233" s="90"/>
      <c r="BM233" s="90"/>
      <c r="BN233" s="90"/>
      <c r="BO233" s="90"/>
      <c r="BP233" s="90"/>
      <c r="BQ233" s="90"/>
      <c r="BR233" s="90"/>
      <c r="BS233" s="90"/>
    </row>
    <row r="234" spans="1:71" ht="12.75" customHeight="1" outlineLevel="1" x14ac:dyDescent="0.2">
      <c r="A234" s="3" t="s">
        <v>280</v>
      </c>
      <c r="B234" s="3"/>
      <c r="C234" s="3"/>
      <c r="D234" s="3"/>
      <c r="E234" s="3"/>
      <c r="F234" s="11"/>
      <c r="G234" s="11"/>
      <c r="H234" s="11"/>
      <c r="I234" s="11"/>
      <c r="J234" s="11"/>
      <c r="K234" s="10">
        <f t="shared" ref="K234:BF234" si="803">K62+K87+K115+K151+K193+K212+K231</f>
        <v>2510</v>
      </c>
      <c r="L234" s="114">
        <f t="shared" si="803"/>
        <v>2510</v>
      </c>
      <c r="M234" s="10">
        <f t="shared" si="803"/>
        <v>696</v>
      </c>
      <c r="N234" s="712">
        <f t="shared" si="803"/>
        <v>714</v>
      </c>
      <c r="O234" s="10">
        <f t="shared" si="803"/>
        <v>404</v>
      </c>
      <c r="P234" s="10">
        <f t="shared" si="803"/>
        <v>1078</v>
      </c>
      <c r="Q234" s="10">
        <f t="shared" si="803"/>
        <v>1186</v>
      </c>
      <c r="R234" s="10">
        <f t="shared" si="803"/>
        <v>3326</v>
      </c>
      <c r="S234" s="10">
        <f t="shared" si="803"/>
        <v>0</v>
      </c>
      <c r="T234" s="10">
        <f t="shared" si="803"/>
        <v>0</v>
      </c>
      <c r="U234" s="10">
        <f t="shared" si="803"/>
        <v>0</v>
      </c>
      <c r="V234" s="10">
        <f t="shared" si="803"/>
        <v>0</v>
      </c>
      <c r="W234" s="4">
        <f t="shared" si="803"/>
        <v>32.5</v>
      </c>
      <c r="X234" s="4">
        <f t="shared" si="803"/>
        <v>352.9</v>
      </c>
      <c r="Y234" s="10">
        <f t="shared" si="803"/>
        <v>0</v>
      </c>
      <c r="Z234" s="10">
        <f t="shared" si="803"/>
        <v>0</v>
      </c>
      <c r="AA234" s="10">
        <f t="shared" si="803"/>
        <v>34</v>
      </c>
      <c r="AB234" s="1050">
        <f>AB62+AB87+AB115+AB151+AB193+AB212+AB231</f>
        <v>328</v>
      </c>
      <c r="AC234" s="10">
        <f t="shared" si="803"/>
        <v>4</v>
      </c>
      <c r="AD234" s="10">
        <f t="shared" si="803"/>
        <v>1395</v>
      </c>
      <c r="AE234" s="10">
        <f t="shared" si="803"/>
        <v>0</v>
      </c>
      <c r="AF234" s="10">
        <f t="shared" si="803"/>
        <v>0</v>
      </c>
      <c r="AG234" s="10">
        <f t="shared" si="803"/>
        <v>1</v>
      </c>
      <c r="AH234" s="4">
        <f t="shared" si="803"/>
        <v>5</v>
      </c>
      <c r="AI234" s="10">
        <f t="shared" si="803"/>
        <v>1</v>
      </c>
      <c r="AJ234" s="4">
        <f t="shared" si="803"/>
        <v>15.333333333333334</v>
      </c>
      <c r="AK234" s="10">
        <f t="shared" si="803"/>
        <v>11</v>
      </c>
      <c r="AL234" s="10">
        <f t="shared" si="803"/>
        <v>1266</v>
      </c>
      <c r="AM234" s="10">
        <f t="shared" si="803"/>
        <v>0</v>
      </c>
      <c r="AN234" s="10">
        <f t="shared" si="803"/>
        <v>0</v>
      </c>
      <c r="AO234" s="10">
        <f t="shared" si="803"/>
        <v>7</v>
      </c>
      <c r="AP234" s="1050">
        <f t="shared" si="803"/>
        <v>125</v>
      </c>
      <c r="AQ234" s="10">
        <f t="shared" si="803"/>
        <v>40</v>
      </c>
      <c r="AR234" s="4">
        <f t="shared" si="803"/>
        <v>647.33333333333337</v>
      </c>
      <c r="AS234" s="10">
        <f t="shared" si="803"/>
        <v>0</v>
      </c>
      <c r="AT234" s="4">
        <f t="shared" si="803"/>
        <v>0</v>
      </c>
      <c r="AU234" s="10">
        <f t="shared" si="803"/>
        <v>0</v>
      </c>
      <c r="AV234" s="10">
        <f t="shared" si="803"/>
        <v>0</v>
      </c>
      <c r="AW234" s="10">
        <f t="shared" si="803"/>
        <v>6</v>
      </c>
      <c r="AX234" s="4">
        <f t="shared" si="803"/>
        <v>98.666666666666671</v>
      </c>
      <c r="AY234" s="10">
        <f t="shared" si="803"/>
        <v>14</v>
      </c>
      <c r="AZ234" s="4">
        <f t="shared" si="803"/>
        <v>484.66666666666669</v>
      </c>
      <c r="BA234" s="10">
        <f t="shared" si="803"/>
        <v>1</v>
      </c>
      <c r="BB234" s="4">
        <f t="shared" si="803"/>
        <v>2</v>
      </c>
      <c r="BC234" s="10">
        <f t="shared" si="803"/>
        <v>10</v>
      </c>
      <c r="BD234" s="2">
        <f t="shared" si="803"/>
        <v>250</v>
      </c>
      <c r="BE234" s="4">
        <f t="shared" si="803"/>
        <v>10120.4</v>
      </c>
      <c r="BF234" s="4">
        <f t="shared" si="803"/>
        <v>6508.166666666667</v>
      </c>
      <c r="BG234" s="2"/>
      <c r="BH234" s="2"/>
      <c r="BI234" s="2"/>
      <c r="BJ234" s="3"/>
      <c r="BK234" s="4"/>
      <c r="BL234" s="2"/>
      <c r="BM234" s="2"/>
      <c r="BN234" s="2"/>
      <c r="BO234" s="2"/>
      <c r="BP234" s="2"/>
      <c r="BQ234" s="2"/>
      <c r="BR234" s="2"/>
      <c r="BS234" s="2"/>
    </row>
    <row r="235" spans="1:71" ht="12.75" customHeight="1" x14ac:dyDescent="0.2">
      <c r="A235" s="3" t="s">
        <v>156</v>
      </c>
      <c r="B235" s="3"/>
      <c r="C235" s="3"/>
      <c r="D235" s="3"/>
      <c r="E235" s="3"/>
      <c r="F235" s="11"/>
      <c r="G235" s="11"/>
      <c r="H235" s="11"/>
      <c r="I235" s="11"/>
      <c r="J235" s="11"/>
      <c r="K235" s="10">
        <f t="shared" ref="K235:BF235" si="804">K63+K88+K116+K152+K194+K213+K232</f>
        <v>4512</v>
      </c>
      <c r="L235" s="114">
        <f t="shared" si="804"/>
        <v>4512</v>
      </c>
      <c r="M235" s="10">
        <f t="shared" si="804"/>
        <v>1462</v>
      </c>
      <c r="N235" s="712">
        <f t="shared" si="804"/>
        <v>1630</v>
      </c>
      <c r="O235" s="10">
        <f t="shared" si="804"/>
        <v>826</v>
      </c>
      <c r="P235" s="10">
        <f t="shared" si="804"/>
        <v>2270</v>
      </c>
      <c r="Q235" s="10">
        <f t="shared" si="804"/>
        <v>2000</v>
      </c>
      <c r="R235" s="10">
        <f t="shared" si="804"/>
        <v>5642</v>
      </c>
      <c r="S235" s="10">
        <f t="shared" si="804"/>
        <v>0</v>
      </c>
      <c r="T235" s="10">
        <f t="shared" si="804"/>
        <v>0</v>
      </c>
      <c r="U235" s="10">
        <f t="shared" si="804"/>
        <v>0</v>
      </c>
      <c r="V235" s="10">
        <f t="shared" si="804"/>
        <v>0</v>
      </c>
      <c r="W235" s="4">
        <f t="shared" si="804"/>
        <v>87</v>
      </c>
      <c r="X235" s="4">
        <f t="shared" si="804"/>
        <v>747.59999999999991</v>
      </c>
      <c r="Y235" s="10">
        <f t="shared" si="804"/>
        <v>0</v>
      </c>
      <c r="Z235" s="10">
        <f t="shared" si="804"/>
        <v>0</v>
      </c>
      <c r="AA235" s="10">
        <f t="shared" si="804"/>
        <v>134</v>
      </c>
      <c r="AB235" s="1050">
        <f t="shared" si="804"/>
        <v>2257.166666666667</v>
      </c>
      <c r="AC235" s="10">
        <f t="shared" si="804"/>
        <v>9</v>
      </c>
      <c r="AD235" s="10">
        <f t="shared" si="804"/>
        <v>2870</v>
      </c>
      <c r="AE235" s="10">
        <f t="shared" si="804"/>
        <v>5</v>
      </c>
      <c r="AF235" s="10">
        <f t="shared" si="804"/>
        <v>882</v>
      </c>
      <c r="AG235" s="10">
        <f t="shared" si="804"/>
        <v>1</v>
      </c>
      <c r="AH235" s="4">
        <f t="shared" si="804"/>
        <v>5</v>
      </c>
      <c r="AI235" s="10">
        <f t="shared" si="804"/>
        <v>4</v>
      </c>
      <c r="AJ235" s="4">
        <f t="shared" si="804"/>
        <v>140</v>
      </c>
      <c r="AK235" s="10">
        <f t="shared" si="804"/>
        <v>27</v>
      </c>
      <c r="AL235" s="10">
        <f t="shared" si="804"/>
        <v>3280</v>
      </c>
      <c r="AM235" s="10">
        <f t="shared" si="804"/>
        <v>0</v>
      </c>
      <c r="AN235" s="10">
        <f t="shared" si="804"/>
        <v>0</v>
      </c>
      <c r="AO235" s="10">
        <f t="shared" si="804"/>
        <v>13</v>
      </c>
      <c r="AP235" s="1050">
        <f t="shared" si="804"/>
        <v>209</v>
      </c>
      <c r="AQ235" s="10">
        <f t="shared" si="804"/>
        <v>70</v>
      </c>
      <c r="AR235" s="4">
        <f t="shared" si="804"/>
        <v>1197</v>
      </c>
      <c r="AS235" s="10">
        <f t="shared" si="804"/>
        <v>9</v>
      </c>
      <c r="AT235" s="4">
        <f t="shared" si="804"/>
        <v>195</v>
      </c>
      <c r="AU235" s="10">
        <f t="shared" si="804"/>
        <v>0</v>
      </c>
      <c r="AV235" s="10">
        <f t="shared" si="804"/>
        <v>0</v>
      </c>
      <c r="AW235" s="10">
        <f t="shared" si="804"/>
        <v>20</v>
      </c>
      <c r="AX235" s="4">
        <f t="shared" si="804"/>
        <v>402.66666666666663</v>
      </c>
      <c r="AY235" s="10">
        <f t="shared" si="804"/>
        <v>16</v>
      </c>
      <c r="AZ235" s="4">
        <f t="shared" si="804"/>
        <v>516.66666666666674</v>
      </c>
      <c r="BA235" s="10">
        <f t="shared" si="804"/>
        <v>2</v>
      </c>
      <c r="BB235" s="4">
        <f t="shared" si="804"/>
        <v>3.5</v>
      </c>
      <c r="BC235" s="10">
        <f t="shared" si="804"/>
        <v>20</v>
      </c>
      <c r="BD235" s="2">
        <f t="shared" si="804"/>
        <v>500</v>
      </c>
      <c r="BE235" s="4">
        <f t="shared" si="804"/>
        <v>22834.6</v>
      </c>
      <c r="BF235" s="4">
        <f t="shared" si="804"/>
        <v>11957.833333333334</v>
      </c>
      <c r="BG235" s="2">
        <f>BE235/BG8</f>
        <v>50.743555555555552</v>
      </c>
      <c r="BH235" s="2">
        <f>BE235/BH8</f>
        <v>33.829037037037033</v>
      </c>
      <c r="BI235" s="2">
        <f>BE235/BI8</f>
        <v>25.371777777777776</v>
      </c>
      <c r="BJ235" s="354" t="s">
        <v>7</v>
      </c>
      <c r="BK235" s="385">
        <f>SUM(BK224:BK232)</f>
        <v>36</v>
      </c>
      <c r="BL235" s="355">
        <f>SUM(BL224:BL232)</f>
        <v>5.5</v>
      </c>
      <c r="BM235" s="356">
        <f>SUM(BM224:BM232)</f>
        <v>22100</v>
      </c>
      <c r="BN235" s="356">
        <f>SUM(BN224:BN232)</f>
        <v>18750</v>
      </c>
      <c r="BO235" s="2">
        <f>BE235-BM235</f>
        <v>734.59999999999854</v>
      </c>
      <c r="BP235" s="2">
        <f>BE235-BN235</f>
        <v>4084.5999999999985</v>
      </c>
      <c r="BQ235" s="2">
        <f>SUM(BQ225:BQ232)</f>
        <v>1</v>
      </c>
      <c r="BR235" s="2">
        <f>SUM(BR225:BR232)</f>
        <v>0</v>
      </c>
      <c r="BS235" s="2">
        <f>BE235/(BK235-BL235)</f>
        <v>748.67540983606557</v>
      </c>
    </row>
  </sheetData>
  <autoFilter ref="A8:BF235"/>
  <mergeCells count="22">
    <mergeCell ref="AK7:AL7"/>
    <mergeCell ref="M7:N7"/>
    <mergeCell ref="O7:P7"/>
    <mergeCell ref="Q7:R7"/>
    <mergeCell ref="S7:T7"/>
    <mergeCell ref="U7:V7"/>
    <mergeCell ref="Y7:Z7"/>
    <mergeCell ref="AA7:AB7"/>
    <mergeCell ref="AC7:AD7"/>
    <mergeCell ref="AE7:AF7"/>
    <mergeCell ref="AG7:AH7"/>
    <mergeCell ref="AI7:AJ7"/>
    <mergeCell ref="AY7:AZ7"/>
    <mergeCell ref="BA7:BB7"/>
    <mergeCell ref="BC7:BD7"/>
    <mergeCell ref="BJ7:BK7"/>
    <mergeCell ref="AM7:AN7"/>
    <mergeCell ref="AO7:AP7"/>
    <mergeCell ref="AQ7:AR7"/>
    <mergeCell ref="AS7:AT7"/>
    <mergeCell ref="AU7:AV7"/>
    <mergeCell ref="AW7:AX7"/>
  </mergeCells>
  <printOptions gridLines="1"/>
  <pageMargins left="0.19685039370078741" right="0.23622047244094491" top="0.74803149606299213" bottom="0.74803149606299213" header="0.31496062992125984" footer="0.31496062992125984"/>
  <pageSetup paperSize="9" scale="80" pageOrder="overThenDown" orientation="landscape" verticalDpi="4294967295" r:id="rId1"/>
  <headerFooter alignWithMargins="0">
    <oddFooter>&amp;L&amp;"Arial Cyr,курсив"&amp;11&amp;P&amp;A&amp;C&amp;"Arial Cyr,курсив"&amp;11&amp;F&amp;R&amp;"Arial Cyr,курсив"&amp;11&amp;T         &amp;D</oddFooter>
  </headerFooter>
  <colBreaks count="1" manualBreakCount="1">
    <brk id="3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88"/>
  <sheetViews>
    <sheetView topLeftCell="A70" zoomScale="80" zoomScaleNormal="80" workbookViewId="0">
      <selection activeCell="A71" sqref="A71:XFD71"/>
    </sheetView>
  </sheetViews>
  <sheetFormatPr defaultRowHeight="12.75" x14ac:dyDescent="0.2"/>
  <cols>
    <col min="1" max="1" width="9.140625" style="1"/>
    <col min="2" max="2" width="20.28515625" style="1" customWidth="1"/>
    <col min="3" max="3" width="10" style="1" customWidth="1"/>
    <col min="4" max="4" width="14.42578125" style="1" customWidth="1"/>
    <col min="5" max="5" width="13.28515625" style="1" customWidth="1"/>
    <col min="6" max="6" width="9.140625" style="1"/>
    <col min="7" max="7" width="10.85546875" style="5" bestFit="1" customWidth="1"/>
    <col min="8" max="10" width="9.140625" style="1"/>
    <col min="11" max="11" width="11.85546875" style="1" customWidth="1"/>
    <col min="12" max="12" width="11.5703125" style="32" customWidth="1"/>
    <col min="13" max="13" width="11.7109375" style="1" customWidth="1"/>
    <col min="14" max="14" width="9.140625" style="1"/>
    <col min="15" max="15" width="8.140625" style="1" customWidth="1"/>
    <col min="16" max="18" width="9.140625" style="46"/>
    <col min="19" max="19" width="9.140625" style="1"/>
    <col min="20" max="20" width="17.5703125" style="192" customWidth="1"/>
    <col min="21" max="21" width="20.42578125" style="192" customWidth="1"/>
    <col min="22" max="22" width="12.7109375" style="192" customWidth="1"/>
    <col min="23" max="23" width="14.140625" style="192" customWidth="1"/>
    <col min="24" max="24" width="9.140625" style="192"/>
    <col min="25" max="25" width="7" style="192" customWidth="1"/>
    <col min="26" max="26" width="8.42578125" style="192" customWidth="1"/>
    <col min="27" max="27" width="6.7109375" style="192" customWidth="1"/>
    <col min="28" max="28" width="7.28515625" style="192" customWidth="1"/>
    <col min="29" max="29" width="7.42578125" style="192" customWidth="1"/>
    <col min="30" max="30" width="12.7109375" style="192" customWidth="1"/>
    <col min="31" max="31" width="9.140625" style="211"/>
    <col min="32" max="33" width="9.140625" style="46"/>
    <col min="34" max="34" width="9.140625" style="1"/>
    <col min="35" max="38" width="9.140625" style="46"/>
    <col min="39" max="39" width="9.140625" style="1"/>
    <col min="40" max="43" width="9.140625" style="46"/>
    <col min="44" max="44" width="9.140625" style="1"/>
    <col min="45" max="45" width="9.140625" style="46"/>
    <col min="46" max="16384" width="9.140625" style="1"/>
  </cols>
  <sheetData>
    <row r="2" spans="2:45" x14ac:dyDescent="0.2">
      <c r="K2" s="122">
        <v>43605</v>
      </c>
      <c r="U2" s="193" t="s">
        <v>118</v>
      </c>
      <c r="V2" s="173" t="s">
        <v>0</v>
      </c>
      <c r="W2" s="173" t="s">
        <v>1</v>
      </c>
      <c r="X2" s="194" t="s">
        <v>119</v>
      </c>
      <c r="Y2" s="195"/>
      <c r="Z2" s="196"/>
      <c r="AA2" s="197" t="s">
        <v>3</v>
      </c>
      <c r="AB2" s="197"/>
      <c r="AC2" s="198"/>
      <c r="AE2" s="168"/>
      <c r="AF2" s="1"/>
      <c r="AG2" s="1"/>
      <c r="AI2" s="1"/>
      <c r="AJ2" s="1"/>
      <c r="AK2" s="1"/>
      <c r="AL2" s="1"/>
      <c r="AN2" s="1"/>
      <c r="AO2" s="1"/>
      <c r="AP2" s="1"/>
      <c r="AQ2" s="1"/>
      <c r="AS2" s="1"/>
    </row>
    <row r="3" spans="2:45" ht="20.25" x14ac:dyDescent="0.3">
      <c r="B3" s="20" t="s">
        <v>118</v>
      </c>
      <c r="C3" s="33" t="s">
        <v>0</v>
      </c>
      <c r="D3" s="33" t="s">
        <v>1</v>
      </c>
      <c r="E3" s="34" t="s">
        <v>119</v>
      </c>
      <c r="F3" s="16"/>
      <c r="G3" s="35"/>
      <c r="H3" s="18" t="s">
        <v>3</v>
      </c>
      <c r="I3" s="18"/>
      <c r="J3" s="36"/>
      <c r="K3" s="47"/>
      <c r="U3" s="199"/>
      <c r="V3" s="200"/>
      <c r="W3" s="200"/>
      <c r="X3" s="201" t="s">
        <v>88</v>
      </c>
      <c r="Y3" s="201"/>
      <c r="Z3" s="202" t="s">
        <v>2</v>
      </c>
      <c r="AA3" s="202" t="s">
        <v>4</v>
      </c>
      <c r="AB3" s="202" t="s">
        <v>5</v>
      </c>
      <c r="AC3" s="203" t="s">
        <v>6</v>
      </c>
      <c r="AE3" s="168"/>
      <c r="AF3" s="1"/>
      <c r="AG3" s="1"/>
      <c r="AI3" s="1"/>
      <c r="AJ3" s="1"/>
      <c r="AK3" s="1"/>
      <c r="AL3" s="1"/>
      <c r="AN3" s="1"/>
      <c r="AO3" s="1"/>
      <c r="AP3" s="1"/>
      <c r="AQ3" s="1"/>
      <c r="AS3" s="1"/>
    </row>
    <row r="4" spans="2:45" ht="18" x14ac:dyDescent="0.25">
      <c r="B4" s="37"/>
      <c r="C4" s="38"/>
      <c r="D4" s="38"/>
      <c r="E4" s="39" t="s">
        <v>88</v>
      </c>
      <c r="F4" s="39"/>
      <c r="G4" s="40" t="s">
        <v>2</v>
      </c>
      <c r="H4" s="40" t="s">
        <v>4</v>
      </c>
      <c r="I4" s="40" t="s">
        <v>5</v>
      </c>
      <c r="J4" s="41" t="s">
        <v>6</v>
      </c>
      <c r="K4" s="42"/>
      <c r="U4" s="204"/>
      <c r="V4" s="204"/>
      <c r="W4" s="204"/>
      <c r="X4" s="204"/>
      <c r="Y4" s="204"/>
      <c r="Z4" s="205"/>
      <c r="AA4" s="205"/>
      <c r="AB4" s="205"/>
      <c r="AC4" s="206"/>
      <c r="AE4" s="168"/>
      <c r="AF4" s="1"/>
      <c r="AG4" s="1"/>
      <c r="AI4" s="1"/>
      <c r="AJ4" s="1"/>
      <c r="AK4" s="1"/>
      <c r="AL4" s="1"/>
      <c r="AN4" s="1"/>
      <c r="AO4" s="1"/>
      <c r="AP4" s="1"/>
      <c r="AQ4" s="1"/>
      <c r="AS4" s="1"/>
    </row>
    <row r="5" spans="2:45" ht="15" x14ac:dyDescent="0.25">
      <c r="B5" s="186"/>
      <c r="C5" s="186"/>
      <c r="D5" s="186"/>
      <c r="E5" s="187" t="s">
        <v>306</v>
      </c>
      <c r="F5" s="187"/>
      <c r="G5" s="186"/>
      <c r="H5" s="186"/>
      <c r="I5" s="186"/>
      <c r="J5" s="186"/>
      <c r="K5" s="32"/>
      <c r="T5" s="207" t="s">
        <v>544</v>
      </c>
      <c r="U5" s="169"/>
      <c r="V5" s="169" t="s">
        <v>399</v>
      </c>
      <c r="W5" s="169">
        <f>Z27+Z48</f>
        <v>57</v>
      </c>
      <c r="X5" s="169"/>
      <c r="Y5" s="169"/>
      <c r="Z5" s="169"/>
      <c r="AA5" s="169"/>
      <c r="AB5" s="169"/>
      <c r="AC5" s="169"/>
      <c r="AE5" s="168"/>
      <c r="AF5" s="1"/>
      <c r="AG5" s="1"/>
      <c r="AI5" s="1"/>
      <c r="AJ5" s="1"/>
      <c r="AK5" s="1"/>
      <c r="AL5" s="1"/>
      <c r="AN5" s="1"/>
      <c r="AO5" s="1"/>
      <c r="AP5" s="1"/>
      <c r="AQ5" s="1"/>
      <c r="AS5" s="1"/>
    </row>
    <row r="6" spans="2:45" ht="15" x14ac:dyDescent="0.25">
      <c r="B6" s="5" t="s">
        <v>182</v>
      </c>
      <c r="C6" s="30" t="s">
        <v>24</v>
      </c>
      <c r="D6" s="30" t="s">
        <v>307</v>
      </c>
      <c r="E6" s="5" t="s">
        <v>434</v>
      </c>
      <c r="F6" s="30"/>
      <c r="G6" s="5">
        <v>120</v>
      </c>
      <c r="H6" s="5">
        <v>1</v>
      </c>
      <c r="I6" s="5">
        <v>4</v>
      </c>
      <c r="J6" s="30">
        <f>SUM(I6)*2</f>
        <v>8</v>
      </c>
      <c r="K6" s="1" t="s">
        <v>446</v>
      </c>
      <c r="L6" s="111"/>
      <c r="M6" s="236"/>
      <c r="T6" s="76"/>
      <c r="U6" s="320" t="s">
        <v>190</v>
      </c>
      <c r="V6" s="76"/>
      <c r="W6" s="76"/>
      <c r="X6" s="76"/>
      <c r="Y6" s="76"/>
      <c r="Z6" s="76"/>
      <c r="AA6" s="77"/>
      <c r="AB6" s="76"/>
      <c r="AC6" s="76"/>
      <c r="AD6" s="76"/>
      <c r="AE6" s="1"/>
      <c r="AF6" s="1"/>
      <c r="AG6" s="1"/>
      <c r="AI6" s="1"/>
      <c r="AJ6" s="1"/>
      <c r="AK6" s="1"/>
      <c r="AL6" s="1"/>
      <c r="AN6" s="1"/>
      <c r="AO6" s="1"/>
      <c r="AP6" s="1"/>
      <c r="AQ6" s="1"/>
      <c r="AS6" s="1"/>
    </row>
    <row r="7" spans="2:45" x14ac:dyDescent="0.2">
      <c r="B7" s="254" t="s">
        <v>182</v>
      </c>
      <c r="C7" s="255" t="s">
        <v>24</v>
      </c>
      <c r="D7" s="255" t="s">
        <v>307</v>
      </c>
      <c r="E7" s="254" t="s">
        <v>379</v>
      </c>
      <c r="F7" s="255"/>
      <c r="G7" s="254">
        <f>27+30+30+29+26+27</f>
        <v>169</v>
      </c>
      <c r="H7" s="254">
        <v>2</v>
      </c>
      <c r="I7" s="254">
        <v>6</v>
      </c>
      <c r="J7" s="255">
        <f>SUM(I7)*2</f>
        <v>12</v>
      </c>
      <c r="K7" s="162" t="s">
        <v>381</v>
      </c>
      <c r="L7" s="387" t="s">
        <v>445</v>
      </c>
      <c r="O7" s="88"/>
      <c r="T7" s="343"/>
      <c r="U7" s="288"/>
      <c r="V7" s="288"/>
      <c r="W7" s="158"/>
      <c r="X7" s="343"/>
      <c r="Y7" s="343"/>
      <c r="Z7" s="343"/>
      <c r="AA7" s="343"/>
      <c r="AB7" s="343"/>
      <c r="AC7" s="343"/>
      <c r="AD7" s="343"/>
      <c r="AE7" s="1"/>
      <c r="AF7" s="1"/>
      <c r="AG7" s="1"/>
      <c r="AI7" s="1"/>
      <c r="AJ7" s="1"/>
      <c r="AK7" s="1"/>
      <c r="AL7" s="1"/>
      <c r="AN7" s="1"/>
      <c r="AO7" s="1"/>
      <c r="AP7" s="1"/>
      <c r="AQ7" s="1"/>
      <c r="AS7" s="1"/>
    </row>
    <row r="8" spans="2:45" x14ac:dyDescent="0.2">
      <c r="B8" s="254" t="s">
        <v>182</v>
      </c>
      <c r="C8" s="255" t="s">
        <v>24</v>
      </c>
      <c r="D8" s="255" t="s">
        <v>307</v>
      </c>
      <c r="E8" s="254" t="s">
        <v>432</v>
      </c>
      <c r="F8" s="255"/>
      <c r="G8" s="254">
        <f>25+24+25+25+24</f>
        <v>123</v>
      </c>
      <c r="H8" s="254">
        <v>1</v>
      </c>
      <c r="I8" s="254">
        <v>5</v>
      </c>
      <c r="J8" s="255">
        <f>SUM(I8)*2</f>
        <v>10</v>
      </c>
      <c r="K8" s="162" t="s">
        <v>324</v>
      </c>
      <c r="L8" s="387" t="s">
        <v>444</v>
      </c>
      <c r="T8" s="302"/>
      <c r="U8" s="330" t="s">
        <v>194</v>
      </c>
      <c r="V8" s="330" t="s">
        <v>24</v>
      </c>
      <c r="W8" s="342" t="s">
        <v>169</v>
      </c>
      <c r="X8" s="302" t="s">
        <v>170</v>
      </c>
      <c r="Y8" s="302"/>
      <c r="Z8" s="302">
        <f>SUM(Z9:Z13)</f>
        <v>9</v>
      </c>
      <c r="AA8" s="302">
        <v>1</v>
      </c>
      <c r="AB8" s="302">
        <v>1</v>
      </c>
      <c r="AC8" s="302"/>
      <c r="AD8" s="302"/>
      <c r="AE8" s="1"/>
      <c r="AF8" s="1"/>
      <c r="AG8" s="1"/>
      <c r="AI8" s="1"/>
      <c r="AJ8" s="1"/>
      <c r="AK8" s="1"/>
      <c r="AL8" s="1"/>
      <c r="AN8" s="1"/>
      <c r="AO8" s="1"/>
      <c r="AP8" s="1"/>
      <c r="AQ8" s="1"/>
      <c r="AS8" s="1"/>
    </row>
    <row r="9" spans="2:45" x14ac:dyDescent="0.2">
      <c r="B9" s="254" t="s">
        <v>182</v>
      </c>
      <c r="C9" s="255" t="s">
        <v>24</v>
      </c>
      <c r="D9" s="255" t="s">
        <v>307</v>
      </c>
      <c r="E9" s="254" t="s">
        <v>433</v>
      </c>
      <c r="F9" s="255"/>
      <c r="G9" s="254">
        <f>24+24+22+24+25+22</f>
        <v>141</v>
      </c>
      <c r="H9" s="254">
        <v>2</v>
      </c>
      <c r="I9" s="254">
        <v>6</v>
      </c>
      <c r="J9" s="255">
        <f>SUM(I9)*2</f>
        <v>12</v>
      </c>
      <c r="K9" s="162" t="s">
        <v>238</v>
      </c>
      <c r="L9" s="387" t="s">
        <v>443</v>
      </c>
      <c r="T9" s="302" t="s">
        <v>191</v>
      </c>
      <c r="U9" s="302" t="s">
        <v>234</v>
      </c>
      <c r="V9" s="302" t="s">
        <v>24</v>
      </c>
      <c r="W9" s="342" t="s">
        <v>169</v>
      </c>
      <c r="X9" s="302" t="s">
        <v>170</v>
      </c>
      <c r="Y9" s="302"/>
      <c r="Z9" s="302">
        <v>1</v>
      </c>
      <c r="AA9" s="302"/>
      <c r="AB9" s="302"/>
      <c r="AC9" s="302"/>
      <c r="AD9" s="302" t="s">
        <v>545</v>
      </c>
      <c r="AE9" s="1"/>
      <c r="AF9" s="1"/>
      <c r="AG9" s="1"/>
      <c r="AI9" s="1"/>
      <c r="AJ9" s="1"/>
      <c r="AK9" s="1"/>
      <c r="AL9" s="1"/>
      <c r="AN9" s="1"/>
      <c r="AO9" s="1"/>
      <c r="AP9" s="1"/>
      <c r="AQ9" s="1"/>
      <c r="AS9" s="1"/>
    </row>
    <row r="10" spans="2:45" x14ac:dyDescent="0.2">
      <c r="B10" s="254" t="s">
        <v>182</v>
      </c>
      <c r="C10" s="255" t="s">
        <v>24</v>
      </c>
      <c r="D10" s="255" t="s">
        <v>307</v>
      </c>
      <c r="E10" s="254" t="s">
        <v>141</v>
      </c>
      <c r="F10" s="255"/>
      <c r="G10" s="254">
        <f>28+28+27+27+27+28</f>
        <v>165</v>
      </c>
      <c r="H10" s="254">
        <v>2</v>
      </c>
      <c r="I10" s="254">
        <v>6</v>
      </c>
      <c r="J10" s="255">
        <f>SUM(I10)*2</f>
        <v>12</v>
      </c>
      <c r="K10" s="162" t="s">
        <v>177</v>
      </c>
      <c r="L10" s="387" t="s">
        <v>442</v>
      </c>
      <c r="T10" s="302" t="s">
        <v>192</v>
      </c>
      <c r="U10" s="302" t="s">
        <v>235</v>
      </c>
      <c r="V10" s="302" t="s">
        <v>24</v>
      </c>
      <c r="W10" s="342" t="s">
        <v>169</v>
      </c>
      <c r="X10" s="302" t="s">
        <v>170</v>
      </c>
      <c r="Y10" s="302"/>
      <c r="Z10" s="302">
        <v>1</v>
      </c>
      <c r="AA10" s="302"/>
      <c r="AB10" s="302"/>
      <c r="AC10" s="302"/>
      <c r="AD10" s="302" t="s">
        <v>545</v>
      </c>
      <c r="AE10" s="1"/>
      <c r="AF10" s="1"/>
      <c r="AG10" s="1"/>
      <c r="AI10" s="1"/>
      <c r="AJ10" s="1"/>
      <c r="AK10" s="1"/>
      <c r="AL10" s="1"/>
      <c r="AN10" s="1"/>
      <c r="AO10" s="1"/>
      <c r="AP10" s="1"/>
      <c r="AQ10" s="1"/>
      <c r="AS10" s="1"/>
    </row>
    <row r="11" spans="2:45" x14ac:dyDescent="0.2">
      <c r="T11" s="302" t="s">
        <v>226</v>
      </c>
      <c r="U11" s="302" t="s">
        <v>227</v>
      </c>
      <c r="V11" s="302" t="s">
        <v>24</v>
      </c>
      <c r="W11" s="342" t="s">
        <v>169</v>
      </c>
      <c r="X11" s="302" t="s">
        <v>170</v>
      </c>
      <c r="Y11" s="302"/>
      <c r="Z11" s="302">
        <v>1</v>
      </c>
      <c r="AA11" s="302"/>
      <c r="AB11" s="302"/>
      <c r="AC11" s="302"/>
      <c r="AD11" s="302" t="s">
        <v>545</v>
      </c>
      <c r="AE11" s="1"/>
      <c r="AF11" s="1"/>
      <c r="AG11" s="1"/>
      <c r="AI11" s="1"/>
      <c r="AJ11" s="1"/>
      <c r="AK11" s="1"/>
      <c r="AL11" s="1"/>
      <c r="AN11" s="1"/>
      <c r="AO11" s="1"/>
      <c r="AP11" s="1"/>
      <c r="AQ11" s="1"/>
      <c r="AS11" s="1"/>
    </row>
    <row r="12" spans="2:45" ht="15" x14ac:dyDescent="0.25">
      <c r="B12" s="112" t="s">
        <v>385</v>
      </c>
      <c r="C12" s="30"/>
      <c r="D12" s="30"/>
      <c r="G12" s="30"/>
      <c r="H12" s="30"/>
      <c r="I12" s="30"/>
      <c r="J12" s="30"/>
      <c r="K12" s="32"/>
      <c r="N12" s="85"/>
      <c r="T12" s="302" t="s">
        <v>193</v>
      </c>
      <c r="U12" s="302" t="s">
        <v>409</v>
      </c>
      <c r="V12" s="302" t="s">
        <v>24</v>
      </c>
      <c r="W12" s="342" t="s">
        <v>169</v>
      </c>
      <c r="X12" s="302" t="s">
        <v>170</v>
      </c>
      <c r="Y12" s="302"/>
      <c r="Z12" s="302">
        <v>6</v>
      </c>
      <c r="AA12" s="302"/>
      <c r="AB12" s="302"/>
      <c r="AC12" s="302"/>
      <c r="AD12" s="302" t="s">
        <v>545</v>
      </c>
      <c r="AE12" s="1"/>
      <c r="AF12" s="1"/>
      <c r="AG12" s="1"/>
      <c r="AI12" s="1"/>
      <c r="AJ12" s="1"/>
      <c r="AK12" s="1"/>
      <c r="AL12" s="1"/>
      <c r="AN12" s="1"/>
      <c r="AO12" s="1"/>
      <c r="AP12" s="1"/>
      <c r="AQ12" s="1"/>
      <c r="AS12" s="1"/>
    </row>
    <row r="13" spans="2:45" x14ac:dyDescent="0.2">
      <c r="B13" s="82" t="s">
        <v>516</v>
      </c>
      <c r="C13" s="30" t="s">
        <v>24</v>
      </c>
      <c r="D13" s="30" t="s">
        <v>25</v>
      </c>
      <c r="E13" s="5" t="s">
        <v>26</v>
      </c>
      <c r="F13" s="30"/>
      <c r="G13" s="5">
        <v>51</v>
      </c>
      <c r="H13" s="5">
        <v>1</v>
      </c>
      <c r="I13" s="5">
        <v>2</v>
      </c>
      <c r="J13" s="30">
        <f>SUM(I13)*2</f>
        <v>4</v>
      </c>
      <c r="K13" s="32" t="s">
        <v>446</v>
      </c>
      <c r="L13" s="1"/>
      <c r="N13" s="85"/>
      <c r="T13" s="302"/>
      <c r="U13" s="302"/>
      <c r="V13" s="302"/>
      <c r="W13" s="342"/>
      <c r="X13" s="302"/>
      <c r="Y13" s="302"/>
      <c r="Z13" s="302"/>
      <c r="AA13" s="302"/>
      <c r="AB13" s="302"/>
      <c r="AC13" s="302"/>
      <c r="AD13" s="302" t="s">
        <v>545</v>
      </c>
      <c r="AE13" s="1"/>
      <c r="AF13" s="1"/>
      <c r="AG13" s="1"/>
      <c r="AI13" s="1"/>
      <c r="AJ13" s="1"/>
      <c r="AK13" s="1"/>
      <c r="AL13" s="1"/>
      <c r="AN13" s="1"/>
      <c r="AO13" s="1"/>
      <c r="AP13" s="1"/>
      <c r="AQ13" s="1"/>
      <c r="AS13" s="1"/>
    </row>
    <row r="14" spans="2:45" x14ac:dyDescent="0.2">
      <c r="B14" s="275" t="s">
        <v>516</v>
      </c>
      <c r="C14" s="255" t="s">
        <v>24</v>
      </c>
      <c r="D14" s="255" t="s">
        <v>25</v>
      </c>
      <c r="E14" s="255" t="s">
        <v>70</v>
      </c>
      <c r="F14" s="255"/>
      <c r="G14" s="254">
        <f>27+28</f>
        <v>55</v>
      </c>
      <c r="H14" s="254">
        <v>1</v>
      </c>
      <c r="I14" s="254">
        <v>2</v>
      </c>
      <c r="J14" s="255">
        <f>SUM(I14)*2</f>
        <v>4</v>
      </c>
      <c r="K14" s="1" t="s">
        <v>381</v>
      </c>
      <c r="L14" s="111" t="s">
        <v>380</v>
      </c>
      <c r="N14" s="85"/>
      <c r="T14" s="156"/>
      <c r="U14" s="156"/>
      <c r="V14" s="156"/>
      <c r="W14" s="344"/>
      <c r="X14" s="156"/>
      <c r="Y14" s="156"/>
      <c r="Z14" s="156"/>
      <c r="AA14" s="156"/>
      <c r="AB14" s="156"/>
      <c r="AC14" s="156"/>
      <c r="AD14" s="156"/>
      <c r="AE14" s="1"/>
      <c r="AF14" s="1"/>
      <c r="AG14" s="1"/>
      <c r="AI14" s="1"/>
      <c r="AJ14" s="1"/>
      <c r="AK14" s="1"/>
      <c r="AL14" s="1"/>
      <c r="AN14" s="1"/>
      <c r="AO14" s="1"/>
      <c r="AP14" s="1"/>
      <c r="AQ14" s="1"/>
      <c r="AS14" s="1"/>
    </row>
    <row r="15" spans="2:45" x14ac:dyDescent="0.2">
      <c r="N15" s="85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"/>
      <c r="AF15" s="1"/>
      <c r="AG15" s="1"/>
      <c r="AI15" s="1"/>
      <c r="AJ15" s="1"/>
      <c r="AK15" s="1"/>
      <c r="AL15" s="1"/>
      <c r="AN15" s="1"/>
      <c r="AO15" s="1"/>
      <c r="AP15" s="1"/>
      <c r="AQ15" s="1"/>
      <c r="AS15" s="1"/>
    </row>
    <row r="16" spans="2:45" x14ac:dyDescent="0.2">
      <c r="B16" s="275" t="s">
        <v>516</v>
      </c>
      <c r="C16" s="255" t="s">
        <v>24</v>
      </c>
      <c r="D16" s="255" t="s">
        <v>25</v>
      </c>
      <c r="E16" s="254" t="s">
        <v>27</v>
      </c>
      <c r="F16" s="255"/>
      <c r="G16" s="254">
        <f>24+25</f>
        <v>49</v>
      </c>
      <c r="H16" s="254">
        <v>1</v>
      </c>
      <c r="I16" s="254">
        <v>2</v>
      </c>
      <c r="J16" s="255">
        <f>SUM(I16)*2</f>
        <v>4</v>
      </c>
      <c r="K16" s="1" t="s">
        <v>324</v>
      </c>
      <c r="L16" s="111" t="s">
        <v>467</v>
      </c>
      <c r="N16" s="85"/>
      <c r="T16" s="302"/>
      <c r="U16" s="330" t="s">
        <v>195</v>
      </c>
      <c r="V16" s="303" t="s">
        <v>24</v>
      </c>
      <c r="W16" s="342" t="s">
        <v>169</v>
      </c>
      <c r="X16" s="302" t="s">
        <v>170</v>
      </c>
      <c r="Y16" s="302"/>
      <c r="Z16" s="302">
        <v>14</v>
      </c>
      <c r="AA16" s="302">
        <v>1</v>
      </c>
      <c r="AB16" s="302">
        <v>1</v>
      </c>
      <c r="AC16" s="302"/>
      <c r="AD16" s="302" t="s">
        <v>545</v>
      </c>
      <c r="AE16" s="1"/>
      <c r="AF16" s="1"/>
      <c r="AG16" s="1"/>
      <c r="AI16" s="1"/>
      <c r="AJ16" s="1"/>
      <c r="AK16" s="1"/>
      <c r="AL16" s="1"/>
      <c r="AN16" s="1"/>
      <c r="AO16" s="1"/>
      <c r="AP16" s="1"/>
      <c r="AQ16" s="1"/>
      <c r="AS16" s="1"/>
    </row>
    <row r="17" spans="2:45" x14ac:dyDescent="0.2">
      <c r="B17" s="278" t="s">
        <v>516</v>
      </c>
      <c r="C17" s="262" t="s">
        <v>24</v>
      </c>
      <c r="D17" s="262" t="s">
        <v>25</v>
      </c>
      <c r="E17" s="262" t="s">
        <v>520</v>
      </c>
      <c r="F17" s="162"/>
      <c r="G17" s="254">
        <v>15</v>
      </c>
      <c r="H17" s="254">
        <v>1</v>
      </c>
      <c r="I17" s="262">
        <v>1</v>
      </c>
      <c r="J17" s="262">
        <v>1</v>
      </c>
      <c r="T17" s="169" t="s">
        <v>203</v>
      </c>
      <c r="U17" s="169" t="s">
        <v>196</v>
      </c>
      <c r="V17" s="170" t="s">
        <v>24</v>
      </c>
      <c r="W17" s="171" t="s">
        <v>169</v>
      </c>
      <c r="X17" s="170" t="s">
        <v>170</v>
      </c>
      <c r="Y17" s="170"/>
      <c r="Z17" s="170">
        <v>2</v>
      </c>
      <c r="AA17" s="172"/>
      <c r="AB17" s="172"/>
      <c r="AC17" s="172"/>
      <c r="AD17" s="170" t="s">
        <v>545</v>
      </c>
    </row>
    <row r="18" spans="2:45" x14ac:dyDescent="0.2">
      <c r="B18" s="278" t="s">
        <v>516</v>
      </c>
      <c r="C18" s="262" t="s">
        <v>24</v>
      </c>
      <c r="D18" s="262" t="s">
        <v>25</v>
      </c>
      <c r="E18" s="262" t="s">
        <v>519</v>
      </c>
      <c r="F18" s="162"/>
      <c r="G18" s="254">
        <v>14</v>
      </c>
      <c r="H18" s="254">
        <v>1</v>
      </c>
      <c r="I18" s="262">
        <v>1</v>
      </c>
      <c r="J18" s="262">
        <v>1</v>
      </c>
      <c r="N18" s="85"/>
      <c r="T18" s="169" t="s">
        <v>204</v>
      </c>
      <c r="U18" s="169" t="s">
        <v>197</v>
      </c>
      <c r="V18" s="170" t="s">
        <v>24</v>
      </c>
      <c r="W18" s="171" t="s">
        <v>169</v>
      </c>
      <c r="X18" s="170" t="s">
        <v>170</v>
      </c>
      <c r="Y18" s="170"/>
      <c r="Z18" s="170">
        <v>2</v>
      </c>
      <c r="AA18" s="172"/>
      <c r="AB18" s="172"/>
      <c r="AC18" s="172"/>
      <c r="AD18" s="170" t="s">
        <v>545</v>
      </c>
    </row>
    <row r="19" spans="2:45" x14ac:dyDescent="0.2">
      <c r="B19" s="278" t="s">
        <v>516</v>
      </c>
      <c r="C19" s="262" t="s">
        <v>24</v>
      </c>
      <c r="D19" s="262" t="s">
        <v>25</v>
      </c>
      <c r="E19" s="262" t="s">
        <v>521</v>
      </c>
      <c r="F19" s="162"/>
      <c r="G19" s="254">
        <v>10</v>
      </c>
      <c r="H19" s="254">
        <v>1</v>
      </c>
      <c r="I19" s="262">
        <v>1</v>
      </c>
      <c r="J19" s="262">
        <v>1</v>
      </c>
      <c r="T19" s="169" t="s">
        <v>247</v>
      </c>
      <c r="U19" s="169" t="s">
        <v>198</v>
      </c>
      <c r="V19" s="170" t="s">
        <v>24</v>
      </c>
      <c r="W19" s="171" t="s">
        <v>169</v>
      </c>
      <c r="X19" s="170" t="s">
        <v>170</v>
      </c>
      <c r="Y19" s="170"/>
      <c r="Z19" s="170">
        <v>1</v>
      </c>
      <c r="AA19" s="172"/>
      <c r="AB19" s="172"/>
      <c r="AC19" s="172"/>
      <c r="AD19" s="170" t="s">
        <v>545</v>
      </c>
    </row>
    <row r="20" spans="2:45" x14ac:dyDescent="0.2">
      <c r="B20" s="278" t="s">
        <v>516</v>
      </c>
      <c r="C20" s="262" t="s">
        <v>24</v>
      </c>
      <c r="D20" s="262" t="s">
        <v>25</v>
      </c>
      <c r="E20" s="262" t="s">
        <v>522</v>
      </c>
      <c r="F20" s="162"/>
      <c r="G20" s="254">
        <v>10</v>
      </c>
      <c r="H20" s="254">
        <v>1</v>
      </c>
      <c r="I20" s="262">
        <v>1</v>
      </c>
      <c r="J20" s="262">
        <v>1</v>
      </c>
      <c r="N20" s="85"/>
      <c r="T20" s="169" t="s">
        <v>236</v>
      </c>
      <c r="U20" s="169" t="s">
        <v>199</v>
      </c>
      <c r="V20" s="170" t="s">
        <v>24</v>
      </c>
      <c r="W20" s="171" t="s">
        <v>169</v>
      </c>
      <c r="X20" s="170" t="s">
        <v>170</v>
      </c>
      <c r="Y20" s="170"/>
      <c r="Z20" s="170">
        <v>2</v>
      </c>
      <c r="AA20" s="172"/>
      <c r="AB20" s="172"/>
      <c r="AC20" s="172"/>
      <c r="AD20" s="170" t="s">
        <v>545</v>
      </c>
    </row>
    <row r="21" spans="2:45" x14ac:dyDescent="0.2">
      <c r="N21" s="85"/>
      <c r="T21" s="169" t="s">
        <v>237</v>
      </c>
      <c r="U21" s="169" t="s">
        <v>200</v>
      </c>
      <c r="V21" s="170" t="s">
        <v>24</v>
      </c>
      <c r="W21" s="171" t="s">
        <v>169</v>
      </c>
      <c r="X21" s="170" t="s">
        <v>170</v>
      </c>
      <c r="Y21" s="170"/>
      <c r="Z21" s="170">
        <v>2</v>
      </c>
      <c r="AA21" s="172"/>
      <c r="AB21" s="172"/>
      <c r="AC21" s="172"/>
      <c r="AD21" s="170" t="s">
        <v>545</v>
      </c>
    </row>
    <row r="22" spans="2:45" x14ac:dyDescent="0.2">
      <c r="B22" s="275" t="s">
        <v>516</v>
      </c>
      <c r="C22" s="255" t="s">
        <v>24</v>
      </c>
      <c r="D22" s="255" t="s">
        <v>25</v>
      </c>
      <c r="E22" s="254" t="s">
        <v>28</v>
      </c>
      <c r="F22" s="255"/>
      <c r="G22" s="254">
        <f>18+19</f>
        <v>37</v>
      </c>
      <c r="H22" s="254">
        <v>1</v>
      </c>
      <c r="I22" s="254">
        <v>2</v>
      </c>
      <c r="J22" s="255">
        <f>SUM(I22)*2</f>
        <v>4</v>
      </c>
      <c r="K22" s="162" t="s">
        <v>238</v>
      </c>
      <c r="L22" s="387" t="s">
        <v>590</v>
      </c>
      <c r="N22" s="85"/>
      <c r="T22" s="169" t="s">
        <v>207</v>
      </c>
      <c r="U22" s="169" t="s">
        <v>201</v>
      </c>
      <c r="V22" s="170" t="s">
        <v>24</v>
      </c>
      <c r="W22" s="171" t="s">
        <v>169</v>
      </c>
      <c r="X22" s="170" t="s">
        <v>170</v>
      </c>
      <c r="Y22" s="170"/>
      <c r="Z22" s="170">
        <v>1</v>
      </c>
      <c r="AA22" s="172"/>
      <c r="AB22" s="172"/>
      <c r="AC22" s="172"/>
      <c r="AD22" s="170" t="s">
        <v>545</v>
      </c>
    </row>
    <row r="23" spans="2:45" s="3" customFormat="1" x14ac:dyDescent="0.2">
      <c r="B23" s="275" t="s">
        <v>516</v>
      </c>
      <c r="C23" s="262" t="s">
        <v>24</v>
      </c>
      <c r="D23" s="262" t="s">
        <v>25</v>
      </c>
      <c r="E23" s="254" t="s">
        <v>259</v>
      </c>
      <c r="F23" s="162"/>
      <c r="G23" s="254">
        <v>15</v>
      </c>
      <c r="H23" s="254">
        <v>1</v>
      </c>
      <c r="I23" s="254">
        <v>1</v>
      </c>
      <c r="J23" s="267">
        <v>1</v>
      </c>
      <c r="K23" s="162">
        <v>431</v>
      </c>
      <c r="L23" s="162"/>
      <c r="M23" s="1"/>
      <c r="P23" s="157"/>
      <c r="Q23" s="157"/>
      <c r="R23" s="157"/>
      <c r="T23" s="169" t="s">
        <v>208</v>
      </c>
      <c r="U23" s="169" t="s">
        <v>202</v>
      </c>
      <c r="V23" s="170" t="s">
        <v>24</v>
      </c>
      <c r="W23" s="171" t="s">
        <v>169</v>
      </c>
      <c r="X23" s="170" t="s">
        <v>170</v>
      </c>
      <c r="Y23" s="170"/>
      <c r="Z23" s="170">
        <v>2</v>
      </c>
      <c r="AA23" s="172"/>
      <c r="AB23" s="172"/>
      <c r="AC23" s="172"/>
      <c r="AD23" s="170" t="s">
        <v>545</v>
      </c>
      <c r="AE23" s="212"/>
      <c r="AF23" s="157"/>
      <c r="AG23" s="157"/>
      <c r="AI23" s="157"/>
      <c r="AJ23" s="157"/>
      <c r="AK23" s="157"/>
      <c r="AL23" s="157"/>
      <c r="AN23" s="157"/>
      <c r="AO23" s="157"/>
      <c r="AP23" s="157"/>
      <c r="AQ23" s="157"/>
      <c r="AS23" s="157"/>
    </row>
    <row r="24" spans="2:45" ht="13.5" thickBot="1" x14ac:dyDescent="0.25">
      <c r="B24" s="275" t="s">
        <v>516</v>
      </c>
      <c r="C24" s="255" t="s">
        <v>24</v>
      </c>
      <c r="D24" s="255" t="s">
        <v>25</v>
      </c>
      <c r="E24" s="254" t="s">
        <v>305</v>
      </c>
      <c r="F24" s="255"/>
      <c r="G24" s="254">
        <v>15</v>
      </c>
      <c r="H24" s="255">
        <v>1</v>
      </c>
      <c r="I24" s="255">
        <v>1</v>
      </c>
      <c r="J24" s="255">
        <v>1</v>
      </c>
      <c r="K24" s="162">
        <v>432</v>
      </c>
      <c r="L24" s="162"/>
      <c r="T24" s="173" t="s">
        <v>210</v>
      </c>
      <c r="U24" s="173" t="s">
        <v>209</v>
      </c>
      <c r="V24" s="174" t="s">
        <v>24</v>
      </c>
      <c r="W24" s="175" t="s">
        <v>169</v>
      </c>
      <c r="X24" s="174" t="s">
        <v>170</v>
      </c>
      <c r="Y24" s="174"/>
      <c r="Z24" s="174">
        <v>2</v>
      </c>
      <c r="AA24" s="176"/>
      <c r="AB24" s="176"/>
      <c r="AC24" s="176"/>
      <c r="AD24" s="170" t="s">
        <v>545</v>
      </c>
    </row>
    <row r="25" spans="2:45" ht="13.5" thickBot="1" x14ac:dyDescent="0.25">
      <c r="B25" s="275" t="s">
        <v>516</v>
      </c>
      <c r="C25" s="255" t="s">
        <v>24</v>
      </c>
      <c r="D25" s="255" t="s">
        <v>25</v>
      </c>
      <c r="E25" s="254" t="s">
        <v>225</v>
      </c>
      <c r="F25" s="255"/>
      <c r="G25" s="254">
        <v>7</v>
      </c>
      <c r="H25" s="255">
        <v>1</v>
      </c>
      <c r="I25" s="255">
        <v>1</v>
      </c>
      <c r="J25" s="255">
        <v>1</v>
      </c>
      <c r="K25" s="162" t="s">
        <v>466</v>
      </c>
      <c r="L25" s="162"/>
      <c r="T25" s="304" t="s">
        <v>438</v>
      </c>
      <c r="U25" s="345" t="s">
        <v>230</v>
      </c>
      <c r="V25" s="305" t="s">
        <v>376</v>
      </c>
      <c r="W25" s="346" t="s">
        <v>169</v>
      </c>
      <c r="X25" s="305" t="s">
        <v>170</v>
      </c>
      <c r="Y25" s="305"/>
      <c r="Z25" s="305">
        <v>9</v>
      </c>
      <c r="AA25" s="345"/>
      <c r="AB25" s="345"/>
      <c r="AC25" s="345"/>
      <c r="AD25" s="302" t="s">
        <v>545</v>
      </c>
      <c r="AE25" s="46"/>
    </row>
    <row r="26" spans="2:45" x14ac:dyDescent="0.2">
      <c r="O26" s="59"/>
      <c r="T26" s="288"/>
      <c r="U26" s="288"/>
      <c r="V26" s="289"/>
      <c r="W26" s="289"/>
      <c r="X26" s="289"/>
      <c r="Y26" s="289"/>
      <c r="Z26" s="288"/>
      <c r="AA26" s="289"/>
      <c r="AB26" s="289"/>
      <c r="AC26" s="289"/>
      <c r="AD26" s="289"/>
      <c r="AE26" s="76"/>
      <c r="AF26" s="76"/>
    </row>
    <row r="27" spans="2:45" x14ac:dyDescent="0.2">
      <c r="B27" s="275" t="s">
        <v>516</v>
      </c>
      <c r="C27" s="255" t="s">
        <v>24</v>
      </c>
      <c r="D27" s="255" t="s">
        <v>25</v>
      </c>
      <c r="E27" s="254" t="s">
        <v>83</v>
      </c>
      <c r="F27" s="255"/>
      <c r="G27" s="254">
        <v>47</v>
      </c>
      <c r="H27" s="254">
        <v>1</v>
      </c>
      <c r="I27" s="254">
        <v>2</v>
      </c>
      <c r="J27" s="255">
        <f>SUM(I27)*2</f>
        <v>4</v>
      </c>
      <c r="K27" s="162" t="s">
        <v>177</v>
      </c>
      <c r="L27" s="387"/>
      <c r="O27" s="5"/>
      <c r="T27" s="330" t="s">
        <v>397</v>
      </c>
      <c r="U27" s="330"/>
      <c r="V27" s="347"/>
      <c r="W27" s="347"/>
      <c r="X27" s="347"/>
      <c r="Y27" s="347"/>
      <c r="Z27" s="330">
        <f>Z8+Z16+Z25</f>
        <v>32</v>
      </c>
      <c r="AA27" s="347"/>
      <c r="AB27" s="347"/>
      <c r="AC27" s="347"/>
      <c r="AD27" s="347"/>
      <c r="AE27" s="76"/>
      <c r="AF27" s="76"/>
    </row>
    <row r="28" spans="2:45" ht="12.75" customHeight="1" x14ac:dyDescent="0.2">
      <c r="B28" s="275" t="s">
        <v>516</v>
      </c>
      <c r="C28" s="255" t="s">
        <v>24</v>
      </c>
      <c r="D28" s="255" t="s">
        <v>25</v>
      </c>
      <c r="E28" s="254" t="s">
        <v>325</v>
      </c>
      <c r="F28" s="162"/>
      <c r="G28" s="254">
        <v>23</v>
      </c>
      <c r="H28" s="254">
        <v>1</v>
      </c>
      <c r="I28" s="254">
        <v>1</v>
      </c>
      <c r="J28" s="267">
        <f>I28*2</f>
        <v>2</v>
      </c>
      <c r="K28" s="162"/>
      <c r="L28" s="387">
        <v>536</v>
      </c>
      <c r="T28" s="156"/>
      <c r="U28" s="156"/>
      <c r="V28" s="156"/>
      <c r="W28" s="156"/>
      <c r="X28" s="156"/>
      <c r="Y28" s="156"/>
      <c r="Z28" s="86"/>
      <c r="AA28" s="156"/>
      <c r="AB28" s="156"/>
      <c r="AC28" s="156"/>
      <c r="AD28" s="156"/>
      <c r="AE28" s="46"/>
    </row>
    <row r="29" spans="2:45" x14ac:dyDescent="0.2">
      <c r="B29" s="275" t="s">
        <v>516</v>
      </c>
      <c r="C29" s="255" t="s">
        <v>24</v>
      </c>
      <c r="D29" s="255" t="s">
        <v>25</v>
      </c>
      <c r="E29" s="254" t="s">
        <v>326</v>
      </c>
      <c r="F29" s="255"/>
      <c r="G29" s="255">
        <v>16</v>
      </c>
      <c r="H29" s="255">
        <v>1</v>
      </c>
      <c r="I29" s="255">
        <v>1</v>
      </c>
      <c r="J29" s="255">
        <f>I29*2</f>
        <v>2</v>
      </c>
      <c r="K29" s="162"/>
      <c r="L29" s="387">
        <v>537</v>
      </c>
      <c r="T29" s="302"/>
      <c r="U29" s="330" t="s">
        <v>194</v>
      </c>
      <c r="V29" s="330" t="s">
        <v>211</v>
      </c>
      <c r="W29" s="342" t="s">
        <v>169</v>
      </c>
      <c r="X29" s="302" t="s">
        <v>170</v>
      </c>
      <c r="Y29" s="302"/>
      <c r="Z29" s="302">
        <f>SUM(Z30:Z34)</f>
        <v>5</v>
      </c>
      <c r="AA29" s="302">
        <v>1</v>
      </c>
      <c r="AB29" s="302">
        <v>1</v>
      </c>
      <c r="AC29" s="302"/>
      <c r="AD29" s="302" t="s">
        <v>545</v>
      </c>
      <c r="AE29" s="46"/>
    </row>
    <row r="30" spans="2:45" x14ac:dyDescent="0.2">
      <c r="B30" s="275" t="s">
        <v>516</v>
      </c>
      <c r="C30" s="260" t="s">
        <v>24</v>
      </c>
      <c r="D30" s="260" t="s">
        <v>25</v>
      </c>
      <c r="E30" s="160" t="s">
        <v>239</v>
      </c>
      <c r="F30" s="260"/>
      <c r="G30" s="260">
        <v>8</v>
      </c>
      <c r="H30" s="260">
        <v>1</v>
      </c>
      <c r="I30" s="255">
        <v>1</v>
      </c>
      <c r="J30" s="255">
        <v>1</v>
      </c>
      <c r="K30" s="162" t="s">
        <v>465</v>
      </c>
      <c r="L30" s="388"/>
      <c r="T30" s="302" t="s">
        <v>191</v>
      </c>
      <c r="U30" s="302" t="s">
        <v>188</v>
      </c>
      <c r="V30" s="302" t="s">
        <v>211</v>
      </c>
      <c r="W30" s="342" t="s">
        <v>169</v>
      </c>
      <c r="X30" s="302" t="s">
        <v>170</v>
      </c>
      <c r="Y30" s="302"/>
      <c r="Z30" s="302">
        <v>1</v>
      </c>
      <c r="AA30" s="302"/>
      <c r="AB30" s="302"/>
      <c r="AC30" s="302"/>
      <c r="AD30" s="302" t="s">
        <v>545</v>
      </c>
      <c r="AE30" s="46"/>
    </row>
    <row r="31" spans="2:45" x14ac:dyDescent="0.2">
      <c r="O31" s="59"/>
      <c r="T31" s="302" t="s">
        <v>192</v>
      </c>
      <c r="U31" s="302" t="s">
        <v>189</v>
      </c>
      <c r="V31" s="302" t="s">
        <v>211</v>
      </c>
      <c r="W31" s="342" t="s">
        <v>169</v>
      </c>
      <c r="X31" s="302" t="s">
        <v>170</v>
      </c>
      <c r="Y31" s="302"/>
      <c r="Z31" s="302"/>
      <c r="AA31" s="302"/>
      <c r="AB31" s="302"/>
      <c r="AC31" s="302"/>
      <c r="AD31" s="302" t="s">
        <v>545</v>
      </c>
      <c r="AE31" s="46"/>
    </row>
    <row r="32" spans="2:45" x14ac:dyDescent="0.2">
      <c r="T32" s="302" t="s">
        <v>226</v>
      </c>
      <c r="U32" s="302" t="s">
        <v>227</v>
      </c>
      <c r="V32" s="302" t="s">
        <v>211</v>
      </c>
      <c r="W32" s="342" t="s">
        <v>169</v>
      </c>
      <c r="X32" s="302" t="s">
        <v>170</v>
      </c>
      <c r="Y32" s="302"/>
      <c r="Z32" s="302">
        <v>2</v>
      </c>
      <c r="AA32" s="302"/>
      <c r="AB32" s="302"/>
      <c r="AC32" s="302"/>
      <c r="AD32" s="302" t="s">
        <v>545</v>
      </c>
      <c r="AE32" s="46"/>
    </row>
    <row r="33" spans="2:31" s="1" customFormat="1" ht="15.75" x14ac:dyDescent="0.25">
      <c r="C33" s="45"/>
      <c r="D33" s="45"/>
      <c r="E33" s="113" t="s">
        <v>343</v>
      </c>
      <c r="F33" s="45"/>
      <c r="G33" s="45"/>
      <c r="H33" s="45"/>
      <c r="L33" s="32"/>
      <c r="P33" s="46"/>
      <c r="Q33" s="46"/>
      <c r="R33" s="46"/>
      <c r="T33" s="302" t="s">
        <v>193</v>
      </c>
      <c r="U33" s="302" t="s">
        <v>265</v>
      </c>
      <c r="V33" s="302" t="s">
        <v>211</v>
      </c>
      <c r="W33" s="342" t="s">
        <v>169</v>
      </c>
      <c r="X33" s="302" t="s">
        <v>170</v>
      </c>
      <c r="Y33" s="302"/>
      <c r="Z33" s="302">
        <v>1</v>
      </c>
      <c r="AA33" s="302"/>
      <c r="AB33" s="302"/>
      <c r="AC33" s="302"/>
      <c r="AD33" s="302" t="s">
        <v>545</v>
      </c>
    </row>
    <row r="34" spans="2:31" s="1" customFormat="1" x14ac:dyDescent="0.2">
      <c r="B34" s="32"/>
      <c r="C34" s="32"/>
      <c r="D34" s="32"/>
      <c r="E34" s="32"/>
      <c r="F34" s="32"/>
      <c r="G34" s="30"/>
      <c r="H34" s="32"/>
      <c r="I34" s="32"/>
      <c r="J34" s="32"/>
      <c r="K34" s="32"/>
      <c r="L34" s="32"/>
      <c r="P34" s="46"/>
      <c r="Q34" s="46"/>
      <c r="R34" s="46"/>
      <c r="T34" s="302" t="s">
        <v>587</v>
      </c>
      <c r="U34" s="392" t="s">
        <v>231</v>
      </c>
      <c r="V34" s="302" t="s">
        <v>211</v>
      </c>
      <c r="W34" s="342" t="s">
        <v>169</v>
      </c>
      <c r="X34" s="302" t="s">
        <v>170</v>
      </c>
      <c r="Y34" s="302"/>
      <c r="Z34" s="302">
        <v>1</v>
      </c>
      <c r="AA34" s="302"/>
      <c r="AB34" s="302"/>
      <c r="AC34" s="302"/>
      <c r="AD34" s="302" t="s">
        <v>545</v>
      </c>
    </row>
    <row r="35" spans="2:31" s="1" customFormat="1" x14ac:dyDescent="0.2">
      <c r="B35" s="30" t="s">
        <v>252</v>
      </c>
      <c r="C35" s="30" t="s">
        <v>24</v>
      </c>
      <c r="D35" s="30" t="s">
        <v>322</v>
      </c>
      <c r="E35" s="30" t="s">
        <v>348</v>
      </c>
      <c r="F35" s="30"/>
      <c r="G35" s="30">
        <v>25</v>
      </c>
      <c r="H35" s="30">
        <v>1</v>
      </c>
      <c r="I35" s="30">
        <v>1</v>
      </c>
      <c r="J35" s="30">
        <f>SUM(I35)*2</f>
        <v>2</v>
      </c>
      <c r="K35" s="32" t="s">
        <v>446</v>
      </c>
      <c r="L35" s="111"/>
      <c r="P35" s="59"/>
      <c r="Q35" s="46"/>
      <c r="R35" s="4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</row>
    <row r="36" spans="2:31" s="1" customFormat="1" x14ac:dyDescent="0.2">
      <c r="B36" s="30" t="s">
        <v>253</v>
      </c>
      <c r="C36" s="30" t="s">
        <v>24</v>
      </c>
      <c r="D36" s="30" t="s">
        <v>322</v>
      </c>
      <c r="E36" s="30" t="s">
        <v>311</v>
      </c>
      <c r="F36" s="30"/>
      <c r="G36" s="30">
        <v>25</v>
      </c>
      <c r="H36" s="30">
        <v>1</v>
      </c>
      <c r="I36" s="30">
        <v>1</v>
      </c>
      <c r="J36" s="30">
        <f>SUM(I36)*2</f>
        <v>2</v>
      </c>
      <c r="K36" s="111"/>
      <c r="L36" s="111"/>
      <c r="P36" s="46"/>
      <c r="Q36" s="46"/>
      <c r="R36" s="46"/>
      <c r="T36" s="156"/>
      <c r="U36" s="156"/>
      <c r="V36" s="156"/>
      <c r="W36" s="156"/>
      <c r="X36" s="156"/>
      <c r="Y36" s="156"/>
      <c r="Z36" s="156">
        <f>Z39+Z40+Z41+Z42+Z43+Z44+Z45+Z46</f>
        <v>0</v>
      </c>
      <c r="AA36" s="156"/>
      <c r="AB36" s="156"/>
      <c r="AC36" s="156"/>
      <c r="AD36" s="156"/>
    </row>
    <row r="37" spans="2:31" s="1" customFormat="1" x14ac:dyDescent="0.2">
      <c r="B37" s="43"/>
      <c r="C37" s="30"/>
      <c r="D37" s="30"/>
      <c r="E37" s="30"/>
      <c r="F37" s="30"/>
      <c r="G37" s="30"/>
      <c r="H37" s="30"/>
      <c r="I37" s="30"/>
      <c r="J37" s="30"/>
      <c r="L37" s="111"/>
      <c r="P37" s="46"/>
      <c r="Q37" s="46"/>
      <c r="R37" s="46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168"/>
    </row>
    <row r="38" spans="2:31" s="1" customFormat="1" x14ac:dyDescent="0.2">
      <c r="B38" s="30" t="s">
        <v>252</v>
      </c>
      <c r="C38" s="30" t="s">
        <v>24</v>
      </c>
      <c r="D38" s="5" t="s">
        <v>322</v>
      </c>
      <c r="E38" s="5" t="s">
        <v>347</v>
      </c>
      <c r="F38" s="30"/>
      <c r="G38" s="30">
        <v>28</v>
      </c>
      <c r="H38" s="30">
        <v>1</v>
      </c>
      <c r="I38" s="30">
        <v>1</v>
      </c>
      <c r="J38" s="30">
        <f>SUM(I38)*2</f>
        <v>2</v>
      </c>
      <c r="K38" s="32" t="s">
        <v>381</v>
      </c>
      <c r="L38" s="111">
        <v>130</v>
      </c>
      <c r="P38" s="46"/>
      <c r="Q38" s="46"/>
      <c r="R38" s="46"/>
      <c r="T38" s="170"/>
      <c r="U38" s="209" t="s">
        <v>195</v>
      </c>
      <c r="V38" s="209" t="s">
        <v>211</v>
      </c>
      <c r="W38" s="171" t="s">
        <v>169</v>
      </c>
      <c r="X38" s="170" t="s">
        <v>170</v>
      </c>
      <c r="Y38" s="170"/>
      <c r="Z38" s="170">
        <v>20</v>
      </c>
      <c r="AA38" s="170">
        <v>1</v>
      </c>
      <c r="AB38" s="170">
        <v>2</v>
      </c>
      <c r="AC38" s="170"/>
      <c r="AD38" s="170" t="s">
        <v>545</v>
      </c>
      <c r="AE38" s="168"/>
    </row>
    <row r="39" spans="2:31" s="1" customFormat="1" x14ac:dyDescent="0.2">
      <c r="B39" s="5" t="s">
        <v>253</v>
      </c>
      <c r="C39" s="30" t="s">
        <v>24</v>
      </c>
      <c r="D39" s="5" t="s">
        <v>322</v>
      </c>
      <c r="E39" s="5" t="s">
        <v>312</v>
      </c>
      <c r="F39" s="30"/>
      <c r="G39" s="30">
        <f>24+25</f>
        <v>49</v>
      </c>
      <c r="H39" s="30">
        <v>1</v>
      </c>
      <c r="I39" s="30">
        <v>2</v>
      </c>
      <c r="J39" s="30">
        <f>SUM(I39)*2</f>
        <v>4</v>
      </c>
      <c r="K39" s="111"/>
      <c r="L39" s="111" t="s">
        <v>430</v>
      </c>
      <c r="P39" s="46"/>
      <c r="Q39" s="46"/>
      <c r="R39" s="46"/>
      <c r="T39" s="169" t="s">
        <v>203</v>
      </c>
      <c r="U39" s="169" t="s">
        <v>196</v>
      </c>
      <c r="V39" s="170" t="s">
        <v>211</v>
      </c>
      <c r="W39" s="171" t="s">
        <v>169</v>
      </c>
      <c r="X39" s="170" t="s">
        <v>170</v>
      </c>
      <c r="Y39" s="172"/>
      <c r="Z39" s="170"/>
      <c r="AA39" s="172"/>
      <c r="AB39" s="172"/>
      <c r="AC39" s="172"/>
      <c r="AD39" s="170" t="s">
        <v>545</v>
      </c>
      <c r="AE39" s="168"/>
    </row>
    <row r="40" spans="2:31" s="1" customFormat="1" x14ac:dyDescent="0.2">
      <c r="G40" s="5"/>
      <c r="L40" s="111"/>
      <c r="P40" s="46"/>
      <c r="Q40" s="46"/>
      <c r="R40" s="46"/>
      <c r="T40" s="169" t="s">
        <v>204</v>
      </c>
      <c r="U40" s="169" t="s">
        <v>197</v>
      </c>
      <c r="V40" s="170" t="s">
        <v>211</v>
      </c>
      <c r="W40" s="171" t="s">
        <v>169</v>
      </c>
      <c r="X40" s="170" t="s">
        <v>170</v>
      </c>
      <c r="Y40" s="172"/>
      <c r="Z40" s="170"/>
      <c r="AA40" s="172"/>
      <c r="AB40" s="172"/>
      <c r="AC40" s="172"/>
      <c r="AD40" s="170" t="s">
        <v>545</v>
      </c>
      <c r="AE40" s="168"/>
    </row>
    <row r="41" spans="2:31" s="1" customFormat="1" x14ac:dyDescent="0.2">
      <c r="B41" s="30" t="s">
        <v>254</v>
      </c>
      <c r="C41" s="30" t="s">
        <v>24</v>
      </c>
      <c r="D41" s="30" t="s">
        <v>322</v>
      </c>
      <c r="E41" s="30" t="s">
        <v>82</v>
      </c>
      <c r="F41" s="30"/>
      <c r="G41" s="30">
        <v>22</v>
      </c>
      <c r="H41" s="30">
        <v>1</v>
      </c>
      <c r="I41" s="30">
        <v>1</v>
      </c>
      <c r="J41" s="30">
        <f>SUM(I41)*2</f>
        <v>2</v>
      </c>
      <c r="K41" s="1" t="s">
        <v>324</v>
      </c>
      <c r="L41" s="111">
        <v>330</v>
      </c>
      <c r="P41" s="46"/>
      <c r="Q41" s="46"/>
      <c r="R41" s="46"/>
      <c r="T41" s="169" t="s">
        <v>247</v>
      </c>
      <c r="U41" s="169" t="s">
        <v>198</v>
      </c>
      <c r="V41" s="170" t="s">
        <v>211</v>
      </c>
      <c r="W41" s="171" t="s">
        <v>169</v>
      </c>
      <c r="X41" s="170" t="s">
        <v>170</v>
      </c>
      <c r="Y41" s="172"/>
      <c r="Z41" s="170"/>
      <c r="AA41" s="172"/>
      <c r="AB41" s="172"/>
      <c r="AC41" s="172"/>
      <c r="AD41" s="170" t="s">
        <v>545</v>
      </c>
      <c r="AE41" s="168"/>
    </row>
    <row r="42" spans="2:31" s="1" customFormat="1" x14ac:dyDescent="0.2">
      <c r="B42" s="30" t="s">
        <v>269</v>
      </c>
      <c r="C42" s="30" t="s">
        <v>24</v>
      </c>
      <c r="D42" s="30" t="s">
        <v>322</v>
      </c>
      <c r="E42" s="30" t="s">
        <v>313</v>
      </c>
      <c r="F42" s="30"/>
      <c r="G42" s="30">
        <v>24</v>
      </c>
      <c r="H42" s="30">
        <v>1</v>
      </c>
      <c r="I42" s="30">
        <v>1</v>
      </c>
      <c r="J42" s="30">
        <f>SUM(I42)*2</f>
        <v>2</v>
      </c>
      <c r="K42" s="59"/>
      <c r="L42" s="111">
        <v>331</v>
      </c>
      <c r="P42" s="46"/>
      <c r="Q42" s="46"/>
      <c r="R42" s="46"/>
      <c r="T42" s="169" t="s">
        <v>205</v>
      </c>
      <c r="U42" s="169" t="s">
        <v>199</v>
      </c>
      <c r="V42" s="170" t="s">
        <v>211</v>
      </c>
      <c r="W42" s="171" t="s">
        <v>169</v>
      </c>
      <c r="X42" s="170" t="s">
        <v>170</v>
      </c>
      <c r="Y42" s="172"/>
      <c r="Z42" s="170"/>
      <c r="AA42" s="172"/>
      <c r="AB42" s="172"/>
      <c r="AC42" s="172"/>
      <c r="AD42" s="170" t="s">
        <v>545</v>
      </c>
      <c r="AE42" s="168"/>
    </row>
    <row r="43" spans="2:31" s="1" customFormat="1" x14ac:dyDescent="0.2">
      <c r="G43" s="5"/>
      <c r="L43" s="111"/>
      <c r="P43" s="46"/>
      <c r="Q43" s="46"/>
      <c r="R43" s="46"/>
      <c r="T43" s="169" t="s">
        <v>206</v>
      </c>
      <c r="U43" s="169" t="s">
        <v>200</v>
      </c>
      <c r="V43" s="170" t="s">
        <v>211</v>
      </c>
      <c r="W43" s="171" t="s">
        <v>169</v>
      </c>
      <c r="X43" s="170" t="s">
        <v>170</v>
      </c>
      <c r="Y43" s="172"/>
      <c r="Z43" s="170"/>
      <c r="AA43" s="172"/>
      <c r="AB43" s="172"/>
      <c r="AC43" s="172"/>
      <c r="AD43" s="170" t="s">
        <v>545</v>
      </c>
      <c r="AE43" s="168"/>
    </row>
    <row r="44" spans="2:31" s="1" customFormat="1" x14ac:dyDescent="0.2">
      <c r="B44" s="5" t="s">
        <v>254</v>
      </c>
      <c r="C44" s="30" t="s">
        <v>24</v>
      </c>
      <c r="D44" s="5" t="s">
        <v>322</v>
      </c>
      <c r="E44" s="5" t="s">
        <v>97</v>
      </c>
      <c r="F44" s="30"/>
      <c r="G44" s="30">
        <v>24</v>
      </c>
      <c r="H44" s="30">
        <v>1</v>
      </c>
      <c r="I44" s="30">
        <v>1</v>
      </c>
      <c r="J44" s="30">
        <f>SUM(I44)*2</f>
        <v>2</v>
      </c>
      <c r="K44" s="1" t="s">
        <v>238</v>
      </c>
      <c r="L44" s="111">
        <v>433</v>
      </c>
      <c r="P44" s="46"/>
      <c r="Q44" s="46"/>
      <c r="R44" s="46"/>
      <c r="T44" s="169" t="s">
        <v>207</v>
      </c>
      <c r="U44" s="169" t="s">
        <v>201</v>
      </c>
      <c r="V44" s="170" t="s">
        <v>211</v>
      </c>
      <c r="W44" s="171" t="s">
        <v>169</v>
      </c>
      <c r="X44" s="170" t="s">
        <v>170</v>
      </c>
      <c r="Y44" s="172"/>
      <c r="Z44" s="170"/>
      <c r="AA44" s="172"/>
      <c r="AB44" s="172"/>
      <c r="AC44" s="172"/>
      <c r="AD44" s="170" t="s">
        <v>545</v>
      </c>
      <c r="AE44" s="168"/>
    </row>
    <row r="45" spans="2:31" s="1" customFormat="1" x14ac:dyDescent="0.2">
      <c r="B45" s="5" t="s">
        <v>269</v>
      </c>
      <c r="C45" s="30" t="s">
        <v>24</v>
      </c>
      <c r="D45" s="5" t="s">
        <v>322</v>
      </c>
      <c r="E45" s="5" t="s">
        <v>314</v>
      </c>
      <c r="F45" s="30"/>
      <c r="G45" s="30">
        <v>25</v>
      </c>
      <c r="H45" s="30">
        <v>1</v>
      </c>
      <c r="I45" s="30">
        <v>1</v>
      </c>
      <c r="J45" s="30">
        <f>SUM(I45)*2</f>
        <v>2</v>
      </c>
      <c r="K45" s="237"/>
      <c r="L45" s="111">
        <v>434</v>
      </c>
      <c r="P45" s="46"/>
      <c r="Q45" s="46"/>
      <c r="R45" s="46"/>
      <c r="T45" s="169" t="s">
        <v>208</v>
      </c>
      <c r="U45" s="169" t="s">
        <v>202</v>
      </c>
      <c r="V45" s="170" t="s">
        <v>211</v>
      </c>
      <c r="W45" s="171" t="s">
        <v>169</v>
      </c>
      <c r="X45" s="170" t="s">
        <v>170</v>
      </c>
      <c r="Y45" s="172"/>
      <c r="Z45" s="170"/>
      <c r="AA45" s="172"/>
      <c r="AB45" s="172"/>
      <c r="AC45" s="172"/>
      <c r="AD45" s="170" t="s">
        <v>545</v>
      </c>
      <c r="AE45" s="168"/>
    </row>
    <row r="46" spans="2:31" s="1" customFormat="1" x14ac:dyDescent="0.2">
      <c r="G46" s="5"/>
      <c r="L46" s="111"/>
      <c r="P46" s="46"/>
      <c r="Q46" s="46"/>
      <c r="R46" s="46"/>
      <c r="T46" s="169" t="s">
        <v>210</v>
      </c>
      <c r="U46" s="169" t="s">
        <v>209</v>
      </c>
      <c r="V46" s="170" t="s">
        <v>211</v>
      </c>
      <c r="W46" s="171" t="s">
        <v>169</v>
      </c>
      <c r="X46" s="170" t="s">
        <v>170</v>
      </c>
      <c r="Y46" s="172"/>
      <c r="Z46" s="170"/>
      <c r="AA46" s="172"/>
      <c r="AB46" s="172"/>
      <c r="AC46" s="172"/>
      <c r="AD46" s="170" t="s">
        <v>545</v>
      </c>
      <c r="AE46" s="168"/>
    </row>
    <row r="47" spans="2:31" s="1" customFormat="1" x14ac:dyDescent="0.2">
      <c r="B47" s="5" t="s">
        <v>254</v>
      </c>
      <c r="C47" s="30" t="s">
        <v>24</v>
      </c>
      <c r="D47" s="5" t="s">
        <v>322</v>
      </c>
      <c r="E47" s="5" t="s">
        <v>103</v>
      </c>
      <c r="F47" s="30"/>
      <c r="G47" s="5">
        <f>19+19</f>
        <v>38</v>
      </c>
      <c r="H47" s="30">
        <v>1</v>
      </c>
      <c r="I47" s="30">
        <v>2</v>
      </c>
      <c r="J47" s="30">
        <f>SUM(I47)*2</f>
        <v>4</v>
      </c>
      <c r="K47" s="1" t="s">
        <v>177</v>
      </c>
      <c r="L47" s="111" t="s">
        <v>461</v>
      </c>
      <c r="P47" s="46"/>
      <c r="Q47" s="46"/>
      <c r="R47" s="46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68"/>
    </row>
    <row r="48" spans="2:31" s="1" customFormat="1" x14ac:dyDescent="0.2">
      <c r="B48" s="5" t="s">
        <v>269</v>
      </c>
      <c r="C48" s="30" t="s">
        <v>24</v>
      </c>
      <c r="D48" s="5" t="s">
        <v>322</v>
      </c>
      <c r="E48" s="5" t="s">
        <v>315</v>
      </c>
      <c r="F48" s="30"/>
      <c r="G48" s="30">
        <v>23</v>
      </c>
      <c r="H48" s="30">
        <v>1</v>
      </c>
      <c r="I48" s="30">
        <v>1</v>
      </c>
      <c r="J48" s="30">
        <f>SUM(I48)*2</f>
        <v>2</v>
      </c>
      <c r="L48" s="111">
        <v>540</v>
      </c>
      <c r="M48" s="81"/>
      <c r="P48" s="46"/>
      <c r="Q48" s="46"/>
      <c r="R48" s="46"/>
      <c r="T48" s="213" t="s">
        <v>398</v>
      </c>
      <c r="U48" s="214"/>
      <c r="V48" s="214"/>
      <c r="W48" s="214"/>
      <c r="X48" s="214"/>
      <c r="Y48" s="214"/>
      <c r="Z48" s="214">
        <f>Z29+Z38</f>
        <v>25</v>
      </c>
      <c r="AA48" s="214"/>
      <c r="AB48" s="214"/>
      <c r="AC48" s="214"/>
      <c r="AD48" s="215"/>
      <c r="AE48" s="168"/>
    </row>
    <row r="49" spans="2:45" x14ac:dyDescent="0.2">
      <c r="T49" s="216"/>
      <c r="AG49" s="1"/>
      <c r="AI49" s="1"/>
      <c r="AJ49" s="1"/>
      <c r="AK49" s="1"/>
      <c r="AL49" s="1"/>
      <c r="AN49" s="1"/>
      <c r="AO49" s="1"/>
      <c r="AP49" s="1"/>
      <c r="AQ49" s="1"/>
      <c r="AS49" s="1"/>
    </row>
    <row r="51" spans="2:45" x14ac:dyDescent="0.2">
      <c r="M51" s="81"/>
      <c r="T51" s="295" t="s">
        <v>550</v>
      </c>
      <c r="U51" s="284"/>
      <c r="V51" s="295" t="s">
        <v>399</v>
      </c>
      <c r="W51" s="295"/>
      <c r="X51" s="295">
        <f>Z74+Z94</f>
        <v>47</v>
      </c>
      <c r="Y51" s="284"/>
      <c r="Z51" s="284"/>
      <c r="AA51" s="284"/>
      <c r="AB51" s="284"/>
      <c r="AC51" s="284"/>
      <c r="AD51" s="284"/>
      <c r="AE51" s="48"/>
      <c r="AF51" s="48"/>
      <c r="AG51" s="1"/>
      <c r="AI51" s="1"/>
      <c r="AJ51" s="1"/>
      <c r="AK51" s="1"/>
      <c r="AL51" s="1"/>
      <c r="AN51" s="1"/>
      <c r="AO51" s="1"/>
      <c r="AP51" s="1"/>
      <c r="AQ51" s="1"/>
      <c r="AS51" s="1"/>
    </row>
    <row r="52" spans="2:45" ht="15" x14ac:dyDescent="0.25">
      <c r="T52" s="76"/>
      <c r="U52" s="320" t="s">
        <v>190</v>
      </c>
      <c r="V52" s="76"/>
      <c r="W52" s="76"/>
      <c r="X52" s="76"/>
      <c r="Y52" s="76"/>
      <c r="Z52" s="76"/>
      <c r="AA52" s="77"/>
      <c r="AB52" s="76"/>
      <c r="AC52" s="76"/>
      <c r="AD52" s="76"/>
      <c r="AE52" s="48"/>
      <c r="AF52" s="48"/>
      <c r="AG52" s="1"/>
      <c r="AI52" s="1"/>
      <c r="AJ52" s="1"/>
      <c r="AK52" s="1"/>
      <c r="AL52" s="1"/>
      <c r="AN52" s="1"/>
      <c r="AO52" s="1"/>
      <c r="AP52" s="1"/>
      <c r="AQ52" s="1"/>
      <c r="AS52" s="1"/>
    </row>
    <row r="53" spans="2:45" ht="15" x14ac:dyDescent="0.25">
      <c r="B53" s="112" t="s">
        <v>341</v>
      </c>
      <c r="K53" s="30"/>
      <c r="L53" s="30"/>
      <c r="T53" s="284"/>
      <c r="U53" s="295" t="s">
        <v>194</v>
      </c>
      <c r="V53" s="284" t="s">
        <v>24</v>
      </c>
      <c r="W53" s="40" t="s">
        <v>169</v>
      </c>
      <c r="X53" s="284" t="s">
        <v>173</v>
      </c>
      <c r="Y53" s="284">
        <f>SUM(Y54:Y58)</f>
        <v>13</v>
      </c>
      <c r="Z53" s="279">
        <f>SUM(Z54:Z58)</f>
        <v>0</v>
      </c>
      <c r="AA53" s="279">
        <v>1</v>
      </c>
      <c r="AB53" s="279">
        <v>1</v>
      </c>
      <c r="AC53" s="284"/>
      <c r="AD53" s="284"/>
      <c r="AE53" s="48"/>
      <c r="AF53" s="48"/>
      <c r="AG53" s="1"/>
      <c r="AI53" s="1"/>
      <c r="AJ53" s="1"/>
      <c r="AK53" s="1"/>
      <c r="AL53" s="1"/>
      <c r="AN53" s="1"/>
      <c r="AO53" s="1"/>
      <c r="AP53" s="1"/>
      <c r="AQ53" s="1"/>
      <c r="AS53" s="1"/>
    </row>
    <row r="54" spans="2:45" x14ac:dyDescent="0.2">
      <c r="L54" s="30"/>
      <c r="T54" s="284" t="s">
        <v>191</v>
      </c>
      <c r="U54" s="284" t="s">
        <v>234</v>
      </c>
      <c r="V54" s="284" t="s">
        <v>24</v>
      </c>
      <c r="W54" s="40" t="s">
        <v>169</v>
      </c>
      <c r="X54" s="284" t="s">
        <v>173</v>
      </c>
      <c r="Y54" s="284">
        <v>3</v>
      </c>
      <c r="Z54" s="284"/>
      <c r="AA54" s="284"/>
      <c r="AB54" s="284"/>
      <c r="AC54" s="284"/>
      <c r="AD54" s="302" t="s">
        <v>396</v>
      </c>
      <c r="AE54" s="48" t="s">
        <v>554</v>
      </c>
      <c r="AF54" s="48"/>
      <c r="AG54" s="1"/>
      <c r="AI54" s="1"/>
      <c r="AJ54" s="1"/>
      <c r="AK54" s="1"/>
      <c r="AL54" s="1"/>
      <c r="AN54" s="1"/>
      <c r="AO54" s="1"/>
      <c r="AP54" s="1"/>
      <c r="AQ54" s="1"/>
      <c r="AS54" s="1"/>
    </row>
    <row r="55" spans="2:45" x14ac:dyDescent="0.2">
      <c r="B55" s="5" t="s">
        <v>182</v>
      </c>
      <c r="C55" s="30" t="s">
        <v>24</v>
      </c>
      <c r="D55" s="30" t="s">
        <v>342</v>
      </c>
      <c r="E55" s="5" t="s">
        <v>246</v>
      </c>
      <c r="F55" s="30"/>
      <c r="G55" s="5">
        <v>91</v>
      </c>
      <c r="H55" s="5">
        <v>1</v>
      </c>
      <c r="I55" s="5">
        <v>4</v>
      </c>
      <c r="J55" s="30">
        <f>SUM(I55)*2</f>
        <v>8</v>
      </c>
      <c r="K55" s="32" t="s">
        <v>446</v>
      </c>
      <c r="L55" s="1"/>
      <c r="T55" s="284" t="s">
        <v>192</v>
      </c>
      <c r="U55" s="284" t="s">
        <v>235</v>
      </c>
      <c r="V55" s="284" t="s">
        <v>24</v>
      </c>
      <c r="W55" s="40" t="s">
        <v>169</v>
      </c>
      <c r="X55" s="284" t="s">
        <v>173</v>
      </c>
      <c r="Y55" s="284">
        <v>1</v>
      </c>
      <c r="Z55" s="284"/>
      <c r="AA55" s="284"/>
      <c r="AB55" s="284"/>
      <c r="AC55" s="284"/>
      <c r="AD55" s="302" t="s">
        <v>396</v>
      </c>
      <c r="AE55" s="48" t="s">
        <v>437</v>
      </c>
      <c r="AF55" s="48"/>
      <c r="AG55" s="1"/>
      <c r="AI55" s="1"/>
      <c r="AJ55" s="1"/>
      <c r="AK55" s="1"/>
      <c r="AL55" s="1"/>
      <c r="AN55" s="1"/>
      <c r="AO55" s="1"/>
      <c r="AP55" s="1"/>
      <c r="AQ55" s="1"/>
      <c r="AS55" s="1"/>
    </row>
    <row r="56" spans="2:45" x14ac:dyDescent="0.2">
      <c r="B56" s="254" t="s">
        <v>182</v>
      </c>
      <c r="C56" s="255" t="s">
        <v>24</v>
      </c>
      <c r="D56" s="254" t="s">
        <v>342</v>
      </c>
      <c r="E56" s="254" t="s">
        <v>327</v>
      </c>
      <c r="F56" s="255"/>
      <c r="G56" s="254">
        <f>29+29+28</f>
        <v>86</v>
      </c>
      <c r="H56" s="254">
        <v>1</v>
      </c>
      <c r="I56" s="254">
        <v>3</v>
      </c>
      <c r="J56" s="255">
        <f>SUM(I56)*2</f>
        <v>6</v>
      </c>
      <c r="K56" s="1" t="s">
        <v>381</v>
      </c>
      <c r="L56" s="101" t="s">
        <v>470</v>
      </c>
      <c r="T56" s="284" t="s">
        <v>226</v>
      </c>
      <c r="U56" s="284" t="s">
        <v>417</v>
      </c>
      <c r="V56" s="284" t="s">
        <v>24</v>
      </c>
      <c r="W56" s="40" t="s">
        <v>169</v>
      </c>
      <c r="X56" s="284" t="s">
        <v>173</v>
      </c>
      <c r="Y56" s="284">
        <v>5</v>
      </c>
      <c r="Z56" s="284"/>
      <c r="AA56" s="284"/>
      <c r="AB56" s="284"/>
      <c r="AC56" s="284"/>
      <c r="AD56" s="302" t="s">
        <v>396</v>
      </c>
      <c r="AE56" s="48" t="s">
        <v>555</v>
      </c>
      <c r="AF56" s="48"/>
      <c r="AG56" s="1"/>
      <c r="AI56" s="1"/>
      <c r="AJ56" s="1"/>
      <c r="AK56" s="1"/>
      <c r="AL56" s="1"/>
      <c r="AN56" s="1"/>
      <c r="AO56" s="1"/>
      <c r="AP56" s="1"/>
      <c r="AQ56" s="1"/>
      <c r="AS56" s="1"/>
    </row>
    <row r="57" spans="2:45" x14ac:dyDescent="0.2">
      <c r="B57" s="254" t="s">
        <v>182</v>
      </c>
      <c r="C57" s="255" t="s">
        <v>24</v>
      </c>
      <c r="D57" s="254" t="s">
        <v>342</v>
      </c>
      <c r="E57" s="254" t="s">
        <v>382</v>
      </c>
      <c r="F57" s="255"/>
      <c r="G57" s="254">
        <f>23+23+24+24</f>
        <v>94</v>
      </c>
      <c r="H57" s="254">
        <v>1</v>
      </c>
      <c r="I57" s="254">
        <v>4</v>
      </c>
      <c r="J57" s="255">
        <f>SUM(I57)*2</f>
        <v>8</v>
      </c>
      <c r="K57" s="1" t="s">
        <v>324</v>
      </c>
      <c r="L57" s="101" t="s">
        <v>471</v>
      </c>
      <c r="T57" s="284" t="s">
        <v>193</v>
      </c>
      <c r="U57" s="284" t="s">
        <v>378</v>
      </c>
      <c r="V57" s="284" t="s">
        <v>24</v>
      </c>
      <c r="W57" s="40" t="s">
        <v>169</v>
      </c>
      <c r="X57" s="284" t="s">
        <v>173</v>
      </c>
      <c r="Y57" s="284">
        <v>4</v>
      </c>
      <c r="Z57" s="284"/>
      <c r="AA57" s="284"/>
      <c r="AB57" s="284"/>
      <c r="AC57" s="284"/>
      <c r="AD57" s="302" t="s">
        <v>396</v>
      </c>
      <c r="AE57" s="48" t="s">
        <v>556</v>
      </c>
      <c r="AF57" s="48"/>
      <c r="AG57" s="1"/>
      <c r="AI57" s="1"/>
      <c r="AJ57" s="1"/>
      <c r="AK57" s="1"/>
      <c r="AL57" s="1"/>
      <c r="AN57" s="1"/>
      <c r="AO57" s="1"/>
      <c r="AP57" s="1"/>
      <c r="AQ57" s="1"/>
      <c r="AS57" s="1"/>
    </row>
    <row r="58" spans="2:45" x14ac:dyDescent="0.2">
      <c r="B58" s="254" t="s">
        <v>182</v>
      </c>
      <c r="C58" s="255" t="s">
        <v>24</v>
      </c>
      <c r="D58" s="254" t="s">
        <v>342</v>
      </c>
      <c r="E58" s="254" t="s">
        <v>469</v>
      </c>
      <c r="F58" s="255"/>
      <c r="G58" s="254">
        <f>23+22+22+20</f>
        <v>87</v>
      </c>
      <c r="H58" s="254">
        <v>1</v>
      </c>
      <c r="I58" s="254">
        <v>4</v>
      </c>
      <c r="J58" s="255">
        <f>SUM(I58)*2</f>
        <v>8</v>
      </c>
      <c r="K58" s="1" t="s">
        <v>238</v>
      </c>
      <c r="L58" s="101" t="s">
        <v>472</v>
      </c>
      <c r="T58" s="284"/>
      <c r="U58" s="284"/>
      <c r="V58" s="284"/>
      <c r="W58" s="40"/>
      <c r="X58" s="284"/>
      <c r="Y58" s="284"/>
      <c r="Z58" s="284"/>
      <c r="AA58" s="284"/>
      <c r="AB58" s="284"/>
      <c r="AC58" s="284"/>
      <c r="AD58" s="284"/>
      <c r="AE58" s="48"/>
      <c r="AF58" s="48"/>
      <c r="AG58" s="1"/>
      <c r="AI58" s="1"/>
      <c r="AJ58" s="1"/>
      <c r="AK58" s="1"/>
      <c r="AL58" s="1"/>
      <c r="AN58" s="1"/>
      <c r="AO58" s="1"/>
      <c r="AP58" s="1"/>
      <c r="AQ58" s="1"/>
      <c r="AS58" s="1"/>
    </row>
    <row r="59" spans="2:45" x14ac:dyDescent="0.2">
      <c r="B59" s="254" t="s">
        <v>182</v>
      </c>
      <c r="C59" s="255" t="s">
        <v>24</v>
      </c>
      <c r="D59" s="254" t="s">
        <v>342</v>
      </c>
      <c r="E59" s="254" t="s">
        <v>468</v>
      </c>
      <c r="F59" s="255"/>
      <c r="G59" s="254">
        <f>22+22+22+22+21+24+23</f>
        <v>156</v>
      </c>
      <c r="H59" s="254">
        <v>2</v>
      </c>
      <c r="I59" s="254">
        <v>7</v>
      </c>
      <c r="J59" s="255">
        <f>SUM(I59)*2</f>
        <v>14</v>
      </c>
      <c r="K59" s="1" t="s">
        <v>177</v>
      </c>
      <c r="L59" s="101" t="s">
        <v>473</v>
      </c>
      <c r="T59" s="76"/>
      <c r="U59" s="76"/>
      <c r="V59" s="76"/>
      <c r="W59" s="17"/>
      <c r="X59" s="76"/>
      <c r="Y59" s="76"/>
      <c r="Z59" s="76"/>
      <c r="AA59" s="76"/>
      <c r="AB59" s="76"/>
      <c r="AC59" s="76"/>
      <c r="AD59" s="76"/>
      <c r="AE59" s="48"/>
      <c r="AF59" s="48"/>
      <c r="AG59" s="1"/>
      <c r="AI59" s="1"/>
      <c r="AJ59" s="1"/>
      <c r="AK59" s="1"/>
      <c r="AL59" s="1"/>
      <c r="AN59" s="1"/>
      <c r="AO59" s="1"/>
      <c r="AP59" s="1"/>
      <c r="AQ59" s="1"/>
      <c r="AS59" s="1"/>
    </row>
    <row r="60" spans="2:45" x14ac:dyDescent="0.2">
      <c r="T60" s="284"/>
      <c r="U60" s="295" t="s">
        <v>195</v>
      </c>
      <c r="V60" s="284" t="s">
        <v>24</v>
      </c>
      <c r="W60" s="40" t="s">
        <v>169</v>
      </c>
      <c r="X60" s="284" t="s">
        <v>173</v>
      </c>
      <c r="Y60" s="279">
        <f>SUM(Y61:Y67)</f>
        <v>24</v>
      </c>
      <c r="Z60" s="295">
        <f>SUM(Z61:Z66)</f>
        <v>0</v>
      </c>
      <c r="AA60" s="279">
        <v>1</v>
      </c>
      <c r="AB60" s="279">
        <v>1</v>
      </c>
      <c r="AC60" s="284"/>
      <c r="AD60" s="302" t="s">
        <v>396</v>
      </c>
      <c r="AE60" s="48"/>
      <c r="AF60" s="48"/>
      <c r="AG60" s="1"/>
      <c r="AI60" s="1"/>
      <c r="AJ60" s="1"/>
      <c r="AK60" s="1"/>
      <c r="AL60" s="1"/>
      <c r="AN60" s="1"/>
      <c r="AO60" s="1"/>
      <c r="AP60" s="1"/>
      <c r="AQ60" s="1"/>
      <c r="AS60" s="1"/>
    </row>
    <row r="61" spans="2:45" x14ac:dyDescent="0.2">
      <c r="T61" s="284" t="s">
        <v>203</v>
      </c>
      <c r="U61" s="284" t="s">
        <v>196</v>
      </c>
      <c r="V61" s="284" t="s">
        <v>24</v>
      </c>
      <c r="W61" s="40" t="s">
        <v>169</v>
      </c>
      <c r="X61" s="284" t="s">
        <v>173</v>
      </c>
      <c r="Y61" s="284">
        <v>4</v>
      </c>
      <c r="Z61" s="284"/>
      <c r="AA61" s="284"/>
      <c r="AB61" s="284"/>
      <c r="AC61" s="284"/>
      <c r="AD61" s="302" t="s">
        <v>396</v>
      </c>
      <c r="AE61" s="48" t="s">
        <v>552</v>
      </c>
      <c r="AF61" s="48"/>
      <c r="AG61" s="1"/>
      <c r="AI61" s="1"/>
      <c r="AJ61" s="1"/>
      <c r="AK61" s="1"/>
      <c r="AL61" s="1"/>
      <c r="AN61" s="1"/>
      <c r="AO61" s="1"/>
      <c r="AP61" s="1"/>
      <c r="AQ61" s="1"/>
      <c r="AS61" s="1"/>
    </row>
    <row r="62" spans="2:45" x14ac:dyDescent="0.2">
      <c r="T62" s="284" t="s">
        <v>204</v>
      </c>
      <c r="U62" s="284" t="s">
        <v>197</v>
      </c>
      <c r="V62" s="284" t="s">
        <v>24</v>
      </c>
      <c r="W62" s="40" t="s">
        <v>169</v>
      </c>
      <c r="X62" s="284" t="s">
        <v>173</v>
      </c>
      <c r="Y62" s="284">
        <v>1</v>
      </c>
      <c r="Z62" s="284"/>
      <c r="AA62" s="284"/>
      <c r="AB62" s="284"/>
      <c r="AC62" s="284"/>
      <c r="AD62" s="302" t="s">
        <v>396</v>
      </c>
      <c r="AE62" s="48"/>
      <c r="AF62" s="48"/>
      <c r="AG62" s="1"/>
      <c r="AI62" s="1"/>
      <c r="AJ62" s="1"/>
      <c r="AK62" s="1"/>
      <c r="AL62" s="1"/>
      <c r="AN62" s="1"/>
      <c r="AO62" s="1"/>
      <c r="AP62" s="1"/>
      <c r="AQ62" s="1"/>
      <c r="AS62" s="1"/>
    </row>
    <row r="63" spans="2:45" ht="15" x14ac:dyDescent="0.25">
      <c r="B63" s="30"/>
      <c r="C63" s="30"/>
      <c r="D63" s="30"/>
      <c r="E63" s="5"/>
      <c r="F63" s="187" t="s">
        <v>340</v>
      </c>
      <c r="G63" s="30"/>
      <c r="H63" s="30"/>
      <c r="I63" s="30"/>
      <c r="J63" s="30"/>
      <c r="K63" s="32"/>
      <c r="T63" s="284" t="s">
        <v>205</v>
      </c>
      <c r="U63" s="284" t="s">
        <v>199</v>
      </c>
      <c r="V63" s="284" t="s">
        <v>24</v>
      </c>
      <c r="W63" s="40" t="s">
        <v>169</v>
      </c>
      <c r="X63" s="284" t="s">
        <v>173</v>
      </c>
      <c r="Y63" s="284">
        <v>7</v>
      </c>
      <c r="Z63" s="284"/>
      <c r="AA63" s="284"/>
      <c r="AB63" s="284"/>
      <c r="AC63" s="284"/>
      <c r="AD63" s="302" t="s">
        <v>396</v>
      </c>
      <c r="AE63" s="48" t="s">
        <v>540</v>
      </c>
      <c r="AF63" s="48"/>
      <c r="AG63" s="1"/>
      <c r="AI63" s="1"/>
      <c r="AJ63" s="1"/>
      <c r="AK63" s="1"/>
      <c r="AL63" s="1"/>
      <c r="AN63" s="1"/>
      <c r="AO63" s="1"/>
      <c r="AP63" s="1"/>
      <c r="AQ63" s="1"/>
      <c r="AS63" s="1"/>
    </row>
    <row r="64" spans="2:45" x14ac:dyDescent="0.2">
      <c r="T64" s="284" t="s">
        <v>237</v>
      </c>
      <c r="U64" s="284" t="s">
        <v>200</v>
      </c>
      <c r="V64" s="284" t="s">
        <v>24</v>
      </c>
      <c r="W64" s="40" t="s">
        <v>169</v>
      </c>
      <c r="X64" s="284" t="s">
        <v>173</v>
      </c>
      <c r="Y64" s="284">
        <v>3</v>
      </c>
      <c r="Z64" s="284"/>
      <c r="AA64" s="284"/>
      <c r="AB64" s="284"/>
      <c r="AC64" s="284"/>
      <c r="AD64" s="302" t="s">
        <v>396</v>
      </c>
      <c r="AE64" s="48"/>
      <c r="AF64" s="48"/>
      <c r="AG64" s="1"/>
      <c r="AI64" s="1"/>
      <c r="AJ64" s="1"/>
      <c r="AK64" s="1"/>
      <c r="AL64" s="1"/>
      <c r="AN64" s="1"/>
      <c r="AO64" s="1"/>
      <c r="AP64" s="1"/>
      <c r="AQ64" s="1"/>
      <c r="AS64" s="1"/>
    </row>
    <row r="65" spans="2:32" s="1" customFormat="1" x14ac:dyDescent="0.2">
      <c r="F65" s="1" t="s">
        <v>308</v>
      </c>
      <c r="G65" s="5"/>
      <c r="L65" s="190"/>
      <c r="P65" s="46"/>
      <c r="Q65" s="46"/>
      <c r="R65" s="46"/>
      <c r="T65" s="284" t="s">
        <v>207</v>
      </c>
      <c r="U65" s="284" t="s">
        <v>201</v>
      </c>
      <c r="V65" s="284" t="s">
        <v>24</v>
      </c>
      <c r="W65" s="40" t="s">
        <v>169</v>
      </c>
      <c r="X65" s="284" t="s">
        <v>173</v>
      </c>
      <c r="Y65" s="284">
        <v>1</v>
      </c>
      <c r="Z65" s="284"/>
      <c r="AA65" s="284"/>
      <c r="AB65" s="284"/>
      <c r="AC65" s="284"/>
      <c r="AD65" s="302" t="s">
        <v>396</v>
      </c>
      <c r="AE65" s="48"/>
      <c r="AF65" s="48"/>
    </row>
    <row r="66" spans="2:32" s="1" customFormat="1" x14ac:dyDescent="0.2">
      <c r="G66" s="5"/>
      <c r="L66" s="32"/>
      <c r="P66" s="46"/>
      <c r="Q66" s="46"/>
      <c r="R66" s="46"/>
      <c r="T66" s="284" t="s">
        <v>208</v>
      </c>
      <c r="U66" s="284" t="s">
        <v>202</v>
      </c>
      <c r="V66" s="284" t="s">
        <v>24</v>
      </c>
      <c r="W66" s="40" t="s">
        <v>169</v>
      </c>
      <c r="X66" s="284" t="s">
        <v>173</v>
      </c>
      <c r="Y66" s="284">
        <v>6</v>
      </c>
      <c r="Z66" s="284"/>
      <c r="AA66" s="284"/>
      <c r="AB66" s="284"/>
      <c r="AC66" s="284"/>
      <c r="AD66" s="302" t="s">
        <v>396</v>
      </c>
      <c r="AE66" s="48" t="s">
        <v>553</v>
      </c>
      <c r="AF66" s="48"/>
    </row>
    <row r="67" spans="2:32" s="1" customFormat="1" x14ac:dyDescent="0.2">
      <c r="B67" s="30" t="s">
        <v>183</v>
      </c>
      <c r="C67" s="30" t="s">
        <v>24</v>
      </c>
      <c r="D67" s="5" t="s">
        <v>323</v>
      </c>
      <c r="E67" s="5" t="s">
        <v>224</v>
      </c>
      <c r="F67" s="30"/>
      <c r="G67" s="5">
        <v>116</v>
      </c>
      <c r="H67" s="5">
        <v>2</v>
      </c>
      <c r="I67" s="5">
        <v>4</v>
      </c>
      <c r="J67" s="30">
        <f>I67*2</f>
        <v>8</v>
      </c>
      <c r="K67" s="1" t="s">
        <v>446</v>
      </c>
      <c r="P67" s="46"/>
      <c r="Q67" s="46"/>
      <c r="R67" s="46"/>
      <c r="T67" s="281" t="s">
        <v>210</v>
      </c>
      <c r="U67" s="281" t="s">
        <v>209</v>
      </c>
      <c r="V67" s="332" t="s">
        <v>24</v>
      </c>
      <c r="W67" s="333" t="s">
        <v>169</v>
      </c>
      <c r="X67" s="332" t="s">
        <v>173</v>
      </c>
      <c r="Y67" s="281">
        <v>2</v>
      </c>
      <c r="Z67" s="281"/>
      <c r="AA67" s="281"/>
      <c r="AB67" s="281"/>
      <c r="AC67" s="281"/>
      <c r="AD67" s="332" t="s">
        <v>396</v>
      </c>
      <c r="AF67" s="48"/>
    </row>
    <row r="68" spans="2:32" s="1" customFormat="1" ht="13.5" thickBot="1" x14ac:dyDescent="0.25">
      <c r="B68" s="30" t="s">
        <v>183</v>
      </c>
      <c r="C68" s="30" t="s">
        <v>24</v>
      </c>
      <c r="D68" s="5" t="s">
        <v>323</v>
      </c>
      <c r="E68" s="5" t="s">
        <v>481</v>
      </c>
      <c r="F68" s="30"/>
      <c r="G68" s="30">
        <f>30+28+29+30+29+29+29</f>
        <v>204</v>
      </c>
      <c r="H68" s="30">
        <v>3</v>
      </c>
      <c r="I68" s="30">
        <v>7</v>
      </c>
      <c r="J68" s="30">
        <f>SUM(I68)*2</f>
        <v>14</v>
      </c>
      <c r="K68" s="1" t="s">
        <v>381</v>
      </c>
      <c r="L68" s="32" t="s">
        <v>482</v>
      </c>
      <c r="M68" s="81"/>
      <c r="P68" s="46"/>
      <c r="Q68" s="46"/>
      <c r="R68" s="46"/>
      <c r="AE68" s="48"/>
      <c r="AF68" s="48"/>
    </row>
    <row r="69" spans="2:32" s="1" customFormat="1" ht="13.5" thickBot="1" x14ac:dyDescent="0.25">
      <c r="B69" s="5" t="s">
        <v>183</v>
      </c>
      <c r="C69" s="30" t="s">
        <v>24</v>
      </c>
      <c r="D69" s="5" t="s">
        <v>323</v>
      </c>
      <c r="E69" s="5" t="s">
        <v>328</v>
      </c>
      <c r="F69" s="30"/>
      <c r="G69" s="30">
        <f>24+23+24+22+25+23</f>
        <v>141</v>
      </c>
      <c r="H69" s="30">
        <v>2</v>
      </c>
      <c r="I69" s="30">
        <v>6</v>
      </c>
      <c r="J69" s="30">
        <f>SUM(I69)*2</f>
        <v>12</v>
      </c>
      <c r="K69" s="1" t="s">
        <v>324</v>
      </c>
      <c r="L69" s="32" t="s">
        <v>483</v>
      </c>
      <c r="P69" s="46"/>
      <c r="Q69" s="46"/>
      <c r="R69" s="46"/>
      <c r="T69" s="304" t="s">
        <v>229</v>
      </c>
      <c r="U69" s="305" t="s">
        <v>202</v>
      </c>
      <c r="V69" s="305" t="s">
        <v>24</v>
      </c>
      <c r="W69" s="328" t="s">
        <v>169</v>
      </c>
      <c r="X69" s="305" t="s">
        <v>173</v>
      </c>
      <c r="Y69" s="305"/>
      <c r="Z69" s="331">
        <v>2</v>
      </c>
      <c r="AA69" s="331">
        <v>1</v>
      </c>
      <c r="AB69" s="331">
        <v>1</v>
      </c>
      <c r="AC69" s="305"/>
      <c r="AD69" s="325" t="s">
        <v>396</v>
      </c>
      <c r="AE69" s="48"/>
      <c r="AF69" s="48"/>
    </row>
    <row r="70" spans="2:32" s="1" customFormat="1" x14ac:dyDescent="0.2">
      <c r="P70" s="46"/>
      <c r="Q70" s="46"/>
      <c r="R70" s="46"/>
      <c r="T70" s="284"/>
      <c r="U70" s="284"/>
      <c r="V70" s="284"/>
      <c r="W70" s="40"/>
      <c r="X70" s="284"/>
      <c r="Y70" s="284"/>
      <c r="Z70" s="284"/>
      <c r="AA70" s="284"/>
      <c r="AB70" s="284"/>
      <c r="AC70" s="284"/>
      <c r="AD70" s="302"/>
      <c r="AE70" s="48"/>
      <c r="AF70" s="48"/>
    </row>
    <row r="71" spans="2:32" s="1" customFormat="1" x14ac:dyDescent="0.2">
      <c r="B71" s="5" t="s">
        <v>183</v>
      </c>
      <c r="C71" s="394" t="s">
        <v>24</v>
      </c>
      <c r="D71" s="5" t="s">
        <v>323</v>
      </c>
      <c r="E71" s="394" t="s">
        <v>383</v>
      </c>
      <c r="G71" s="5">
        <f>25+22+24+24+23+24+24</f>
        <v>166</v>
      </c>
      <c r="H71" s="5">
        <v>2</v>
      </c>
      <c r="I71" s="5">
        <v>7</v>
      </c>
      <c r="J71" s="5">
        <f>I71*2</f>
        <v>14</v>
      </c>
      <c r="K71" s="1" t="s">
        <v>238</v>
      </c>
      <c r="L71" s="32" t="s">
        <v>484</v>
      </c>
      <c r="P71" s="46"/>
      <c r="Q71" s="46"/>
      <c r="R71" s="46"/>
      <c r="T71" s="284" t="s">
        <v>236</v>
      </c>
      <c r="U71" s="284" t="s">
        <v>199</v>
      </c>
      <c r="V71" s="284" t="s">
        <v>24</v>
      </c>
      <c r="W71" s="329" t="s">
        <v>169</v>
      </c>
      <c r="X71" s="284" t="s">
        <v>173</v>
      </c>
      <c r="Y71" s="284"/>
      <c r="Z71" s="284">
        <v>1</v>
      </c>
      <c r="AA71" s="284"/>
      <c r="AB71" s="284"/>
      <c r="AC71" s="284"/>
      <c r="AD71" s="302" t="s">
        <v>396</v>
      </c>
      <c r="AE71" s="77" t="s">
        <v>551</v>
      </c>
      <c r="AF71" s="48"/>
    </row>
    <row r="72" spans="2:32" s="1" customFormat="1" x14ac:dyDescent="0.2">
      <c r="B72" s="5" t="s">
        <v>183</v>
      </c>
      <c r="C72" s="394" t="s">
        <v>24</v>
      </c>
      <c r="D72" s="5" t="s">
        <v>323</v>
      </c>
      <c r="E72" s="394" t="s">
        <v>260</v>
      </c>
      <c r="F72" s="5"/>
      <c r="G72" s="5">
        <v>25</v>
      </c>
      <c r="H72" s="5">
        <v>1</v>
      </c>
      <c r="I72" s="5">
        <v>1</v>
      </c>
      <c r="J72" s="5">
        <f>I72*2</f>
        <v>2</v>
      </c>
      <c r="L72" s="5">
        <v>419</v>
      </c>
      <c r="Q72" s="46"/>
      <c r="R72" s="46"/>
      <c r="T72" s="284" t="s">
        <v>208</v>
      </c>
      <c r="U72" s="284" t="s">
        <v>202</v>
      </c>
      <c r="V72" s="284" t="s">
        <v>24</v>
      </c>
      <c r="W72" s="40" t="s">
        <v>169</v>
      </c>
      <c r="X72" s="284" t="s">
        <v>173</v>
      </c>
      <c r="Y72" s="284"/>
      <c r="Z72" s="284">
        <v>1</v>
      </c>
      <c r="AA72" s="284"/>
      <c r="AB72" s="284"/>
      <c r="AC72" s="284"/>
      <c r="AD72" s="302" t="s">
        <v>396</v>
      </c>
      <c r="AE72" s="77"/>
      <c r="AF72" s="77"/>
    </row>
    <row r="73" spans="2:32" s="1" customFormat="1" x14ac:dyDescent="0.2">
      <c r="P73" s="46"/>
      <c r="Q73" s="46"/>
      <c r="R73" s="4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48"/>
      <c r="AF73" s="77"/>
    </row>
    <row r="74" spans="2:32" s="1" customFormat="1" x14ac:dyDescent="0.2">
      <c r="B74" s="5" t="s">
        <v>183</v>
      </c>
      <c r="C74" s="30" t="s">
        <v>24</v>
      </c>
      <c r="D74" s="5" t="s">
        <v>323</v>
      </c>
      <c r="E74" s="5" t="s">
        <v>512</v>
      </c>
      <c r="F74" s="30"/>
      <c r="G74" s="5">
        <f>23+22+23+24+24+23+22</f>
        <v>161</v>
      </c>
      <c r="H74" s="395">
        <v>2</v>
      </c>
      <c r="I74" s="395">
        <v>7</v>
      </c>
      <c r="J74" s="30">
        <f>SUM(I74)*2</f>
        <v>14</v>
      </c>
      <c r="K74" s="1" t="s">
        <v>177</v>
      </c>
      <c r="L74" s="32" t="s">
        <v>479</v>
      </c>
      <c r="M74" s="59"/>
      <c r="P74" s="46"/>
      <c r="Q74" s="46"/>
      <c r="R74" s="46"/>
      <c r="T74" s="290" t="s">
        <v>397</v>
      </c>
      <c r="U74" s="307"/>
      <c r="V74" s="308"/>
      <c r="W74" s="308"/>
      <c r="X74" s="308"/>
      <c r="Y74" s="308"/>
      <c r="Z74" s="330">
        <f>Z69+Z60+Z53</f>
        <v>2</v>
      </c>
      <c r="AA74" s="308"/>
      <c r="AB74" s="308"/>
      <c r="AC74" s="308"/>
      <c r="AD74" s="309"/>
      <c r="AF74" s="48"/>
    </row>
    <row r="75" spans="2:32" s="1" customFormat="1" x14ac:dyDescent="0.2">
      <c r="B75" s="5" t="s">
        <v>183</v>
      </c>
      <c r="C75" s="30" t="s">
        <v>24</v>
      </c>
      <c r="D75" s="5" t="s">
        <v>323</v>
      </c>
      <c r="E75" s="5" t="s">
        <v>240</v>
      </c>
      <c r="F75" s="5"/>
      <c r="G75" s="395">
        <v>23</v>
      </c>
      <c r="H75" s="395">
        <v>1</v>
      </c>
      <c r="I75" s="395">
        <v>1</v>
      </c>
      <c r="J75" s="30">
        <f>SUM(I75)*2</f>
        <v>2</v>
      </c>
      <c r="L75" s="111" t="s">
        <v>480</v>
      </c>
      <c r="M75" s="1" t="s">
        <v>435</v>
      </c>
      <c r="N75" s="1" t="s">
        <v>435</v>
      </c>
      <c r="P75" s="46"/>
      <c r="Q75" s="46"/>
      <c r="R75" s="4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48"/>
      <c r="AF75" s="48"/>
    </row>
    <row r="76" spans="2:32" s="1" customFormat="1" x14ac:dyDescent="0.2">
      <c r="G76" s="5"/>
      <c r="L76" s="32"/>
      <c r="P76" s="46"/>
      <c r="Q76" s="46"/>
      <c r="R76" s="4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48"/>
      <c r="AF76" s="48"/>
    </row>
    <row r="77" spans="2:32" s="1" customFormat="1" x14ac:dyDescent="0.2">
      <c r="F77" s="1" t="s">
        <v>316</v>
      </c>
      <c r="G77" s="5"/>
      <c r="L77" s="32"/>
      <c r="P77" s="46"/>
      <c r="Q77" s="46"/>
      <c r="R77" s="46"/>
      <c r="T77" s="284"/>
      <c r="U77" s="295" t="s">
        <v>194</v>
      </c>
      <c r="V77" s="284" t="s">
        <v>211</v>
      </c>
      <c r="W77" s="40" t="s">
        <v>169</v>
      </c>
      <c r="X77" s="284" t="s">
        <v>173</v>
      </c>
      <c r="Y77" s="284"/>
      <c r="Z77" s="279">
        <f>SUM(Z78:Z82)</f>
        <v>10</v>
      </c>
      <c r="AA77" s="279">
        <v>1</v>
      </c>
      <c r="AB77" s="279">
        <v>1</v>
      </c>
      <c r="AC77" s="279"/>
      <c r="AD77" s="303" t="s">
        <v>396</v>
      </c>
      <c r="AE77" s="48"/>
      <c r="AF77" s="48"/>
    </row>
    <row r="78" spans="2:32" s="1" customFormat="1" x14ac:dyDescent="0.2">
      <c r="G78" s="5"/>
      <c r="L78" s="32"/>
      <c r="P78" s="46"/>
      <c r="Q78" s="46"/>
      <c r="R78" s="46"/>
      <c r="T78" s="284"/>
      <c r="U78" s="284"/>
      <c r="V78" s="284"/>
      <c r="W78" s="40"/>
      <c r="X78" s="284"/>
      <c r="Y78" s="284"/>
      <c r="Z78" s="284"/>
      <c r="AA78" s="284"/>
      <c r="AB78" s="284"/>
      <c r="AC78" s="284"/>
      <c r="AD78" s="302"/>
      <c r="AE78" s="48"/>
      <c r="AF78" s="48"/>
    </row>
    <row r="79" spans="2:32" s="1" customFormat="1" x14ac:dyDescent="0.2">
      <c r="B79" s="5" t="s">
        <v>183</v>
      </c>
      <c r="C79" s="30" t="s">
        <v>24</v>
      </c>
      <c r="D79" s="5" t="s">
        <v>323</v>
      </c>
      <c r="E79" s="5" t="s">
        <v>593</v>
      </c>
      <c r="F79" s="30"/>
      <c r="G79" s="5">
        <v>80</v>
      </c>
      <c r="H79" s="5">
        <v>1</v>
      </c>
      <c r="I79" s="5">
        <v>3</v>
      </c>
      <c r="J79" s="30">
        <f>SUM(I79)*2</f>
        <v>6</v>
      </c>
      <c r="K79" s="32" t="s">
        <v>446</v>
      </c>
      <c r="P79" s="46"/>
      <c r="Q79" s="46"/>
      <c r="R79" s="46"/>
      <c r="T79" s="284" t="s">
        <v>192</v>
      </c>
      <c r="U79" s="284" t="s">
        <v>440</v>
      </c>
      <c r="V79" s="284" t="s">
        <v>211</v>
      </c>
      <c r="W79" s="40" t="s">
        <v>169</v>
      </c>
      <c r="X79" s="284" t="s">
        <v>173</v>
      </c>
      <c r="Y79" s="284"/>
      <c r="Z79" s="284">
        <v>1</v>
      </c>
      <c r="AA79" s="284"/>
      <c r="AB79" s="284"/>
      <c r="AC79" s="284"/>
      <c r="AD79" s="302" t="s">
        <v>396</v>
      </c>
      <c r="AE79" s="48" t="s">
        <v>437</v>
      </c>
      <c r="AF79" s="48"/>
    </row>
    <row r="80" spans="2:32" s="1" customFormat="1" x14ac:dyDescent="0.2">
      <c r="B80" s="30" t="s">
        <v>183</v>
      </c>
      <c r="C80" s="30" t="s">
        <v>24</v>
      </c>
      <c r="D80" s="5" t="s">
        <v>323</v>
      </c>
      <c r="E80" s="5" t="s">
        <v>474</v>
      </c>
      <c r="F80" s="30"/>
      <c r="G80" s="5">
        <f>28+27</f>
        <v>55</v>
      </c>
      <c r="H80" s="5">
        <v>1</v>
      </c>
      <c r="I80" s="5">
        <v>2</v>
      </c>
      <c r="J80" s="30">
        <f>SUM(I80)*2</f>
        <v>4</v>
      </c>
      <c r="K80" s="1" t="s">
        <v>381</v>
      </c>
      <c r="L80" s="32" t="s">
        <v>475</v>
      </c>
      <c r="P80" s="46"/>
      <c r="Q80" s="46"/>
      <c r="R80" s="46"/>
      <c r="T80" s="284" t="s">
        <v>226</v>
      </c>
      <c r="U80" s="284" t="s">
        <v>536</v>
      </c>
      <c r="V80" s="284" t="s">
        <v>211</v>
      </c>
      <c r="W80" s="40" t="s">
        <v>169</v>
      </c>
      <c r="X80" s="284" t="s">
        <v>173</v>
      </c>
      <c r="Y80" s="284"/>
      <c r="Z80" s="284">
        <v>1</v>
      </c>
      <c r="AA80" s="284"/>
      <c r="AB80" s="284"/>
      <c r="AC80" s="284"/>
      <c r="AD80" s="302" t="s">
        <v>396</v>
      </c>
      <c r="AE80" s="48" t="s">
        <v>537</v>
      </c>
      <c r="AF80" s="48"/>
    </row>
    <row r="81" spans="2:32" s="1" customFormat="1" x14ac:dyDescent="0.2">
      <c r="B81" s="5" t="s">
        <v>183</v>
      </c>
      <c r="C81" s="30" t="s">
        <v>24</v>
      </c>
      <c r="D81" s="5" t="s">
        <v>323</v>
      </c>
      <c r="E81" s="5" t="s">
        <v>267</v>
      </c>
      <c r="F81" s="30"/>
      <c r="G81" s="5">
        <f>24+24+25</f>
        <v>73</v>
      </c>
      <c r="H81" s="5">
        <v>1</v>
      </c>
      <c r="I81" s="5">
        <v>3</v>
      </c>
      <c r="J81" s="30">
        <f>SUM(I81)*2</f>
        <v>6</v>
      </c>
      <c r="K81" s="1" t="s">
        <v>324</v>
      </c>
      <c r="L81" s="32" t="s">
        <v>476</v>
      </c>
      <c r="P81" s="46"/>
      <c r="Q81" s="46"/>
      <c r="R81" s="46"/>
      <c r="T81" s="284" t="s">
        <v>193</v>
      </c>
      <c r="U81" s="284" t="s">
        <v>407</v>
      </c>
      <c r="V81" s="284" t="s">
        <v>211</v>
      </c>
      <c r="W81" s="40" t="s">
        <v>169</v>
      </c>
      <c r="X81" s="284" t="s">
        <v>173</v>
      </c>
      <c r="Y81" s="284"/>
      <c r="Z81" s="284">
        <v>3</v>
      </c>
      <c r="AA81" s="284"/>
      <c r="AB81" s="284"/>
      <c r="AC81" s="284"/>
      <c r="AD81" s="302" t="s">
        <v>396</v>
      </c>
      <c r="AE81" s="48"/>
      <c r="AF81" s="48"/>
    </row>
    <row r="82" spans="2:32" s="1" customFormat="1" x14ac:dyDescent="0.2">
      <c r="B82" s="5" t="s">
        <v>183</v>
      </c>
      <c r="C82" s="30" t="s">
        <v>24</v>
      </c>
      <c r="D82" s="5" t="s">
        <v>323</v>
      </c>
      <c r="E82" s="30" t="s">
        <v>125</v>
      </c>
      <c r="F82" s="30"/>
      <c r="G82" s="5">
        <v>91</v>
      </c>
      <c r="H82" s="5">
        <v>1</v>
      </c>
      <c r="I82" s="5">
        <v>4</v>
      </c>
      <c r="J82" s="30">
        <f>SUM(I82)*2</f>
        <v>8</v>
      </c>
      <c r="K82" s="1" t="s">
        <v>238</v>
      </c>
      <c r="L82" s="32" t="s">
        <v>477</v>
      </c>
      <c r="P82" s="46"/>
      <c r="Q82" s="46"/>
      <c r="R82" s="46"/>
      <c r="T82" s="284" t="s">
        <v>228</v>
      </c>
      <c r="U82" s="284" t="s">
        <v>377</v>
      </c>
      <c r="V82" s="284" t="s">
        <v>211</v>
      </c>
      <c r="W82" s="40" t="s">
        <v>169</v>
      </c>
      <c r="X82" s="284" t="s">
        <v>173</v>
      </c>
      <c r="Y82" s="284"/>
      <c r="Z82" s="284">
        <v>5</v>
      </c>
      <c r="AA82" s="284"/>
      <c r="AB82" s="284"/>
      <c r="AC82" s="284"/>
      <c r="AD82" s="302" t="s">
        <v>396</v>
      </c>
      <c r="AE82" s="48" t="s">
        <v>538</v>
      </c>
      <c r="AF82" s="48"/>
    </row>
    <row r="83" spans="2:32" s="1" customFormat="1" x14ac:dyDescent="0.2">
      <c r="B83" s="5" t="s">
        <v>183</v>
      </c>
      <c r="C83" s="30" t="s">
        <v>24</v>
      </c>
      <c r="D83" s="5" t="s">
        <v>323</v>
      </c>
      <c r="E83" s="30" t="s">
        <v>126</v>
      </c>
      <c r="F83" s="30"/>
      <c r="G83" s="5">
        <f>24+25+24+24</f>
        <v>97</v>
      </c>
      <c r="H83" s="5">
        <v>1</v>
      </c>
      <c r="I83" s="5">
        <v>4</v>
      </c>
      <c r="J83" s="30">
        <f>SUM(I83)*2</f>
        <v>8</v>
      </c>
      <c r="K83" s="1" t="s">
        <v>177</v>
      </c>
      <c r="L83" s="32" t="s">
        <v>478</v>
      </c>
      <c r="P83" s="46"/>
      <c r="Q83" s="46"/>
      <c r="R83" s="4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48"/>
      <c r="AF83" s="48"/>
    </row>
    <row r="84" spans="2:32" s="1" customFormat="1" x14ac:dyDescent="0.2">
      <c r="P84" s="46"/>
      <c r="Q84" s="46"/>
      <c r="R84" s="46"/>
      <c r="T84" s="284"/>
      <c r="U84" s="295" t="s">
        <v>195</v>
      </c>
      <c r="V84" s="284" t="s">
        <v>211</v>
      </c>
      <c r="W84" s="40" t="s">
        <v>169</v>
      </c>
      <c r="X84" s="284" t="s">
        <v>173</v>
      </c>
      <c r="Y84" s="284"/>
      <c r="Z84" s="279">
        <f>SUM(Z85:Z92)</f>
        <v>35</v>
      </c>
      <c r="AA84" s="279">
        <v>1</v>
      </c>
      <c r="AB84" s="279">
        <v>2</v>
      </c>
      <c r="AC84" s="279"/>
      <c r="AD84" s="303" t="s">
        <v>396</v>
      </c>
      <c r="AE84" s="48"/>
      <c r="AF84" s="48"/>
    </row>
    <row r="85" spans="2:32" s="1" customFormat="1" x14ac:dyDescent="0.2">
      <c r="P85" s="46"/>
      <c r="Q85" s="46"/>
      <c r="R85" s="46"/>
      <c r="T85" s="284" t="s">
        <v>203</v>
      </c>
      <c r="U85" s="284" t="s">
        <v>196</v>
      </c>
      <c r="V85" s="284" t="s">
        <v>211</v>
      </c>
      <c r="W85" s="40" t="s">
        <v>169</v>
      </c>
      <c r="X85" s="284" t="s">
        <v>173</v>
      </c>
      <c r="Y85" s="284"/>
      <c r="Z85" s="284">
        <v>1</v>
      </c>
      <c r="AA85" s="284"/>
      <c r="AB85" s="284"/>
      <c r="AC85" s="284"/>
      <c r="AD85" s="302" t="s">
        <v>396</v>
      </c>
      <c r="AE85" s="86" t="s">
        <v>402</v>
      </c>
      <c r="AF85" s="48"/>
    </row>
    <row r="86" spans="2:32" s="1" customFormat="1" ht="15" x14ac:dyDescent="0.25">
      <c r="D86" s="30"/>
      <c r="F86" s="187" t="s">
        <v>122</v>
      </c>
      <c r="G86" s="30"/>
      <c r="H86" s="30"/>
      <c r="L86" s="32"/>
      <c r="Q86" s="46"/>
      <c r="R86" s="46"/>
      <c r="T86" s="284" t="s">
        <v>204</v>
      </c>
      <c r="U86" s="284" t="s">
        <v>197</v>
      </c>
      <c r="V86" s="284" t="s">
        <v>211</v>
      </c>
      <c r="W86" s="40" t="s">
        <v>169</v>
      </c>
      <c r="X86" s="284" t="s">
        <v>173</v>
      </c>
      <c r="Y86" s="284"/>
      <c r="Z86" s="284">
        <v>2</v>
      </c>
      <c r="AA86" s="284"/>
      <c r="AB86" s="284"/>
      <c r="AC86" s="284"/>
      <c r="AD86" s="302" t="s">
        <v>396</v>
      </c>
      <c r="AE86" s="48"/>
      <c r="AF86" s="48"/>
    </row>
    <row r="87" spans="2:32" s="1" customFormat="1" x14ac:dyDescent="0.2">
      <c r="L87" s="32"/>
      <c r="Q87" s="46"/>
      <c r="R87" s="46"/>
      <c r="T87" s="284" t="s">
        <v>247</v>
      </c>
      <c r="U87" s="284" t="s">
        <v>198</v>
      </c>
      <c r="V87" s="284" t="s">
        <v>211</v>
      </c>
      <c r="W87" s="40" t="s">
        <v>169</v>
      </c>
      <c r="X87" s="284" t="s">
        <v>173</v>
      </c>
      <c r="Y87" s="284"/>
      <c r="Z87" s="284">
        <v>2</v>
      </c>
      <c r="AA87" s="284"/>
      <c r="AB87" s="284"/>
      <c r="AC87" s="284"/>
      <c r="AD87" s="302" t="s">
        <v>396</v>
      </c>
      <c r="AE87" s="48" t="s">
        <v>539</v>
      </c>
      <c r="AF87" s="48"/>
    </row>
    <row r="88" spans="2:32" s="1" customFormat="1" x14ac:dyDescent="0.2">
      <c r="B88" s="30" t="s">
        <v>183</v>
      </c>
      <c r="C88" s="30" t="s">
        <v>24</v>
      </c>
      <c r="D88" s="30" t="s">
        <v>30</v>
      </c>
      <c r="E88" s="30" t="s">
        <v>31</v>
      </c>
      <c r="G88" s="5">
        <v>80</v>
      </c>
      <c r="H88" s="5">
        <v>1</v>
      </c>
      <c r="I88" s="5">
        <v>3</v>
      </c>
      <c r="J88" s="30">
        <f>I88*2</f>
        <v>6</v>
      </c>
      <c r="K88" s="1" t="s">
        <v>446</v>
      </c>
      <c r="L88" s="32"/>
      <c r="P88" s="46"/>
      <c r="Q88" s="46"/>
      <c r="R88" s="46"/>
      <c r="T88" s="284" t="s">
        <v>205</v>
      </c>
      <c r="U88" s="284" t="s">
        <v>199</v>
      </c>
      <c r="V88" s="284" t="s">
        <v>211</v>
      </c>
      <c r="W88" s="40" t="s">
        <v>169</v>
      </c>
      <c r="X88" s="284" t="s">
        <v>173</v>
      </c>
      <c r="Y88" s="284"/>
      <c r="Z88" s="284">
        <v>7</v>
      </c>
      <c r="AA88" s="284"/>
      <c r="AB88" s="284"/>
      <c r="AC88" s="284"/>
      <c r="AD88" s="302" t="s">
        <v>396</v>
      </c>
      <c r="AE88" s="48" t="s">
        <v>540</v>
      </c>
      <c r="AF88" s="48"/>
    </row>
    <row r="89" spans="2:32" s="1" customFormat="1" x14ac:dyDescent="0.2">
      <c r="B89" s="30" t="s">
        <v>183</v>
      </c>
      <c r="C89" s="30" t="s">
        <v>85</v>
      </c>
      <c r="D89" s="30" t="s">
        <v>30</v>
      </c>
      <c r="E89" s="30" t="s">
        <v>45</v>
      </c>
      <c r="F89" s="30"/>
      <c r="G89" s="30">
        <v>30</v>
      </c>
      <c r="H89" s="30">
        <v>1</v>
      </c>
      <c r="I89" s="30">
        <v>1</v>
      </c>
      <c r="J89" s="30">
        <f>SUM(I89)*2</f>
        <v>2</v>
      </c>
      <c r="K89" s="30">
        <v>107</v>
      </c>
      <c r="L89" s="32"/>
      <c r="P89" s="46"/>
      <c r="Q89" s="46"/>
      <c r="R89" s="46"/>
      <c r="T89" s="284" t="s">
        <v>206</v>
      </c>
      <c r="U89" s="284" t="s">
        <v>200</v>
      </c>
      <c r="V89" s="284" t="s">
        <v>211</v>
      </c>
      <c r="W89" s="40" t="s">
        <v>169</v>
      </c>
      <c r="X89" s="284" t="s">
        <v>173</v>
      </c>
      <c r="Y89" s="284"/>
      <c r="Z89" s="284">
        <v>5</v>
      </c>
      <c r="AA89" s="284"/>
      <c r="AB89" s="284"/>
      <c r="AC89" s="284"/>
      <c r="AD89" s="302" t="s">
        <v>396</v>
      </c>
      <c r="AE89" s="48" t="s">
        <v>541</v>
      </c>
      <c r="AF89" s="48"/>
    </row>
    <row r="90" spans="2:32" s="1" customFormat="1" x14ac:dyDescent="0.2">
      <c r="B90" s="5" t="s">
        <v>183</v>
      </c>
      <c r="C90" s="5" t="s">
        <v>349</v>
      </c>
      <c r="D90" s="30" t="s">
        <v>30</v>
      </c>
      <c r="E90" s="30" t="s">
        <v>45</v>
      </c>
      <c r="F90" s="30"/>
      <c r="G90" s="30">
        <v>25</v>
      </c>
      <c r="H90" s="30">
        <v>1</v>
      </c>
      <c r="I90" s="30">
        <v>1</v>
      </c>
      <c r="J90" s="30">
        <f>SUM(I90)*2</f>
        <v>2</v>
      </c>
      <c r="K90" s="111">
        <v>108</v>
      </c>
      <c r="L90" s="32"/>
      <c r="P90" s="46"/>
      <c r="Q90" s="46"/>
      <c r="R90" s="46"/>
      <c r="T90" s="284" t="s">
        <v>207</v>
      </c>
      <c r="U90" s="284" t="s">
        <v>201</v>
      </c>
      <c r="V90" s="284" t="s">
        <v>211</v>
      </c>
      <c r="W90" s="40" t="s">
        <v>169</v>
      </c>
      <c r="X90" s="284" t="s">
        <v>173</v>
      </c>
      <c r="Y90" s="284"/>
      <c r="Z90" s="284">
        <v>0</v>
      </c>
      <c r="AA90" s="284"/>
      <c r="AB90" s="284"/>
      <c r="AC90" s="284"/>
      <c r="AD90" s="302" t="s">
        <v>396</v>
      </c>
      <c r="AF90" s="48"/>
    </row>
    <row r="91" spans="2:32" s="1" customFormat="1" x14ac:dyDescent="0.2">
      <c r="B91" s="30" t="s">
        <v>183</v>
      </c>
      <c r="C91" s="30" t="s">
        <v>84</v>
      </c>
      <c r="D91" s="30" t="s">
        <v>30</v>
      </c>
      <c r="E91" s="30" t="s">
        <v>45</v>
      </c>
      <c r="F91" s="30"/>
      <c r="G91" s="30">
        <v>25</v>
      </c>
      <c r="H91" s="30">
        <v>1</v>
      </c>
      <c r="I91" s="30">
        <v>1</v>
      </c>
      <c r="J91" s="30">
        <f>I91*2</f>
        <v>2</v>
      </c>
      <c r="K91" s="111">
        <v>109</v>
      </c>
      <c r="L91" s="111"/>
      <c r="P91" s="46"/>
      <c r="Q91" s="46"/>
      <c r="R91" s="46"/>
      <c r="T91" s="284" t="s">
        <v>208</v>
      </c>
      <c r="U91" s="284" t="s">
        <v>202</v>
      </c>
      <c r="V91" s="284" t="s">
        <v>211</v>
      </c>
      <c r="W91" s="40" t="s">
        <v>169</v>
      </c>
      <c r="X91" s="284" t="s">
        <v>173</v>
      </c>
      <c r="Y91" s="284"/>
      <c r="Z91" s="284">
        <v>10</v>
      </c>
      <c r="AA91" s="284"/>
      <c r="AB91" s="284"/>
      <c r="AC91" s="284"/>
      <c r="AD91" s="302" t="s">
        <v>396</v>
      </c>
      <c r="AE91" s="48" t="s">
        <v>542</v>
      </c>
      <c r="AF91" s="48"/>
    </row>
    <row r="92" spans="2:32" s="1" customFormat="1" x14ac:dyDescent="0.2">
      <c r="L92" s="32"/>
      <c r="P92" s="46"/>
      <c r="Q92" s="46"/>
      <c r="R92" s="46"/>
      <c r="T92" s="284" t="s">
        <v>210</v>
      </c>
      <c r="U92" s="284" t="s">
        <v>209</v>
      </c>
      <c r="V92" s="284" t="s">
        <v>211</v>
      </c>
      <c r="W92" s="40" t="s">
        <v>169</v>
      </c>
      <c r="X92" s="284" t="s">
        <v>173</v>
      </c>
      <c r="Y92" s="284"/>
      <c r="Z92" s="284">
        <v>8</v>
      </c>
      <c r="AA92" s="284"/>
      <c r="AB92" s="284"/>
      <c r="AC92" s="284"/>
      <c r="AD92" s="302" t="s">
        <v>396</v>
      </c>
      <c r="AE92" s="48" t="s">
        <v>543</v>
      </c>
      <c r="AF92" s="48"/>
    </row>
    <row r="93" spans="2:32" s="1" customFormat="1" x14ac:dyDescent="0.2">
      <c r="B93" s="255" t="s">
        <v>183</v>
      </c>
      <c r="C93" s="255" t="s">
        <v>24</v>
      </c>
      <c r="D93" s="255" t="s">
        <v>30</v>
      </c>
      <c r="E93" s="255" t="s">
        <v>35</v>
      </c>
      <c r="F93" s="255"/>
      <c r="G93" s="255">
        <f>60+40</f>
        <v>100</v>
      </c>
      <c r="H93" s="255">
        <v>1</v>
      </c>
      <c r="I93" s="255">
        <v>4</v>
      </c>
      <c r="J93" s="255">
        <f>I93*2</f>
        <v>8</v>
      </c>
      <c r="K93" s="162" t="s">
        <v>381</v>
      </c>
      <c r="L93" s="32"/>
      <c r="P93" s="46"/>
      <c r="Q93" s="46"/>
      <c r="R93" s="46"/>
      <c r="T93" s="77"/>
      <c r="U93" s="77"/>
      <c r="V93" s="77"/>
      <c r="W93" s="17"/>
      <c r="X93" s="77"/>
      <c r="Y93" s="77"/>
      <c r="Z93" s="77"/>
      <c r="AA93" s="77"/>
      <c r="AB93" s="77"/>
      <c r="AC93" s="77"/>
      <c r="AD93" s="77"/>
      <c r="AE93" s="48"/>
      <c r="AF93" s="48"/>
    </row>
    <row r="94" spans="2:32" s="1" customFormat="1" x14ac:dyDescent="0.2">
      <c r="B94" s="255" t="s">
        <v>183</v>
      </c>
      <c r="C94" s="255" t="s">
        <v>85</v>
      </c>
      <c r="D94" s="255" t="s">
        <v>30</v>
      </c>
      <c r="E94" s="255" t="s">
        <v>46</v>
      </c>
      <c r="F94" s="255"/>
      <c r="G94" s="255">
        <f>20+20</f>
        <v>40</v>
      </c>
      <c r="H94" s="255">
        <v>1</v>
      </c>
      <c r="I94" s="255">
        <v>2</v>
      </c>
      <c r="J94" s="255">
        <f>SUM(I94)*2</f>
        <v>4</v>
      </c>
      <c r="K94" s="387" t="s">
        <v>459</v>
      </c>
      <c r="L94" s="32"/>
      <c r="P94" s="46"/>
      <c r="Q94" s="46"/>
      <c r="R94" s="46"/>
      <c r="T94" s="290" t="s">
        <v>398</v>
      </c>
      <c r="U94" s="291"/>
      <c r="V94" s="291"/>
      <c r="W94" s="291"/>
      <c r="X94" s="285" t="s">
        <v>173</v>
      </c>
      <c r="Y94" s="291"/>
      <c r="Z94" s="291">
        <f>Z77+Z84</f>
        <v>45</v>
      </c>
      <c r="AA94" s="291"/>
      <c r="AB94" s="291"/>
      <c r="AC94" s="291"/>
      <c r="AD94" s="292"/>
      <c r="AE94" s="48"/>
      <c r="AF94" s="48"/>
    </row>
    <row r="95" spans="2:32" s="1" customFormat="1" x14ac:dyDescent="0.2">
      <c r="B95" s="255" t="s">
        <v>183</v>
      </c>
      <c r="C95" s="254" t="s">
        <v>268</v>
      </c>
      <c r="D95" s="255" t="s">
        <v>30</v>
      </c>
      <c r="E95" s="255" t="s">
        <v>46</v>
      </c>
      <c r="F95" s="255"/>
      <c r="G95" s="255">
        <f>30+30</f>
        <v>60</v>
      </c>
      <c r="H95" s="255">
        <v>1</v>
      </c>
      <c r="I95" s="255">
        <v>2</v>
      </c>
      <c r="J95" s="255">
        <f>SUM(I95)*2</f>
        <v>4</v>
      </c>
      <c r="K95" s="387" t="s">
        <v>460</v>
      </c>
      <c r="L95" s="32"/>
      <c r="P95" s="46"/>
      <c r="Q95" s="46"/>
      <c r="R95" s="4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46"/>
      <c r="AF95" s="46"/>
    </row>
    <row r="96" spans="2:32" s="1" customFormat="1" x14ac:dyDescent="0.2">
      <c r="G96" s="5"/>
      <c r="P96" s="46"/>
      <c r="Q96" s="46"/>
      <c r="R96" s="4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46"/>
      <c r="AF96" s="46"/>
    </row>
    <row r="97" spans="2:33" s="1" customFormat="1" x14ac:dyDescent="0.2">
      <c r="B97" s="254" t="s">
        <v>183</v>
      </c>
      <c r="C97" s="255" t="s">
        <v>24</v>
      </c>
      <c r="D97" s="255" t="s">
        <v>30</v>
      </c>
      <c r="E97" s="255" t="s">
        <v>34</v>
      </c>
      <c r="F97" s="255"/>
      <c r="G97" s="255">
        <v>93</v>
      </c>
      <c r="H97" s="255">
        <v>1</v>
      </c>
      <c r="I97" s="255">
        <v>4</v>
      </c>
      <c r="J97" s="255">
        <f>I97*2</f>
        <v>8</v>
      </c>
      <c r="K97" s="162" t="s">
        <v>324</v>
      </c>
      <c r="L97" s="111"/>
      <c r="P97" s="46"/>
      <c r="Q97" s="46"/>
      <c r="R97" s="46"/>
      <c r="T97" s="279" t="s">
        <v>546</v>
      </c>
      <c r="U97" s="284"/>
      <c r="V97" s="279" t="s">
        <v>399</v>
      </c>
      <c r="W97" s="279"/>
      <c r="X97" s="279"/>
      <c r="Y97" s="284"/>
      <c r="Z97" s="284"/>
      <c r="AA97" s="284"/>
      <c r="AB97" s="284"/>
      <c r="AC97" s="284"/>
      <c r="AD97" s="284"/>
      <c r="AE97" s="46"/>
      <c r="AF97" s="46"/>
      <c r="AG97" s="46"/>
    </row>
    <row r="98" spans="2:33" s="1" customFormat="1" ht="15" x14ac:dyDescent="0.25">
      <c r="B98" s="254" t="s">
        <v>183</v>
      </c>
      <c r="C98" s="255" t="s">
        <v>84</v>
      </c>
      <c r="D98" s="255" t="s">
        <v>30</v>
      </c>
      <c r="E98" s="254" t="s">
        <v>47</v>
      </c>
      <c r="F98" s="255"/>
      <c r="G98" s="255">
        <v>22</v>
      </c>
      <c r="H98" s="255">
        <v>1</v>
      </c>
      <c r="I98" s="255">
        <v>1</v>
      </c>
      <c r="J98" s="255">
        <f>SUM(I98)*2</f>
        <v>2</v>
      </c>
      <c r="K98" s="387">
        <v>308</v>
      </c>
      <c r="L98" s="111"/>
      <c r="P98" s="46"/>
      <c r="Q98" s="46"/>
      <c r="R98" s="46"/>
      <c r="T98" s="76"/>
      <c r="U98" s="320" t="s">
        <v>190</v>
      </c>
      <c r="V98" s="76"/>
      <c r="W98" s="76"/>
      <c r="X98" s="76"/>
      <c r="Y98" s="76"/>
      <c r="Z98" s="76"/>
      <c r="AA98" s="76"/>
      <c r="AB98" s="76"/>
      <c r="AC98" s="76"/>
      <c r="AD98" s="76"/>
      <c r="AE98" s="46"/>
      <c r="AF98" s="46"/>
      <c r="AG98" s="46"/>
    </row>
    <row r="99" spans="2:33" s="1" customFormat="1" x14ac:dyDescent="0.2">
      <c r="B99" s="254" t="s">
        <v>183</v>
      </c>
      <c r="C99" s="255" t="s">
        <v>85</v>
      </c>
      <c r="D99" s="255" t="s">
        <v>30</v>
      </c>
      <c r="E99" s="255" t="s">
        <v>47</v>
      </c>
      <c r="F99" s="255"/>
      <c r="G99" s="255">
        <v>24</v>
      </c>
      <c r="H99" s="255">
        <v>1</v>
      </c>
      <c r="I99" s="255">
        <v>1</v>
      </c>
      <c r="J99" s="255">
        <f>SUM(I99)*2</f>
        <v>2</v>
      </c>
      <c r="K99" s="387">
        <v>309</v>
      </c>
      <c r="L99" s="32"/>
      <c r="P99" s="46"/>
      <c r="Q99" s="46"/>
      <c r="R99" s="46"/>
      <c r="T99" s="285"/>
      <c r="U99" s="295" t="s">
        <v>194</v>
      </c>
      <c r="V99" s="285" t="s">
        <v>24</v>
      </c>
      <c r="W99" s="296" t="s">
        <v>169</v>
      </c>
      <c r="X99" s="284" t="s">
        <v>248</v>
      </c>
      <c r="Y99" s="284"/>
      <c r="Z99" s="279">
        <f>SUM(Z100:Z104)</f>
        <v>7</v>
      </c>
      <c r="AA99" s="279">
        <v>1</v>
      </c>
      <c r="AB99" s="279">
        <v>1</v>
      </c>
      <c r="AC99" s="279"/>
      <c r="AD99" s="279" t="s">
        <v>335</v>
      </c>
      <c r="AE99" s="46"/>
      <c r="AF99" s="46"/>
      <c r="AG99" s="46"/>
    </row>
    <row r="100" spans="2:33" s="1" customFormat="1" x14ac:dyDescent="0.2">
      <c r="B100" s="254" t="s">
        <v>183</v>
      </c>
      <c r="C100" s="254" t="s">
        <v>349</v>
      </c>
      <c r="D100" s="255" t="s">
        <v>30</v>
      </c>
      <c r="E100" s="255" t="s">
        <v>47</v>
      </c>
      <c r="F100" s="255"/>
      <c r="G100" s="255">
        <f>22+25</f>
        <v>47</v>
      </c>
      <c r="H100" s="255">
        <v>1</v>
      </c>
      <c r="I100" s="255">
        <v>2</v>
      </c>
      <c r="J100" s="255">
        <f>SUM(I100)*2</f>
        <v>4</v>
      </c>
      <c r="K100" s="396" t="s">
        <v>458</v>
      </c>
      <c r="L100" s="32"/>
      <c r="P100" s="46"/>
      <c r="Q100" s="46"/>
      <c r="R100" s="46"/>
      <c r="T100" s="284" t="s">
        <v>191</v>
      </c>
      <c r="U100" s="284" t="s">
        <v>234</v>
      </c>
      <c r="V100" s="284" t="s">
        <v>24</v>
      </c>
      <c r="W100" s="296" t="s">
        <v>169</v>
      </c>
      <c r="X100" s="284" t="s">
        <v>248</v>
      </c>
      <c r="Y100" s="284"/>
      <c r="Z100" s="284">
        <v>2</v>
      </c>
      <c r="AA100" s="284"/>
      <c r="AB100" s="284"/>
      <c r="AC100" s="284"/>
      <c r="AD100" s="302" t="s">
        <v>335</v>
      </c>
      <c r="AE100" s="46" t="s">
        <v>191</v>
      </c>
      <c r="AF100" s="46"/>
      <c r="AG100" s="46"/>
    </row>
    <row r="101" spans="2:33" s="1" customFormat="1" ht="14.25" x14ac:dyDescent="0.2">
      <c r="G101" s="5"/>
      <c r="L101" s="32"/>
      <c r="P101" s="46"/>
      <c r="Q101" s="46"/>
      <c r="R101" s="46"/>
      <c r="T101" s="284" t="s">
        <v>192</v>
      </c>
      <c r="U101" s="321" t="s">
        <v>235</v>
      </c>
      <c r="V101" s="284" t="s">
        <v>24</v>
      </c>
      <c r="W101" s="296" t="s">
        <v>169</v>
      </c>
      <c r="X101" s="284" t="s">
        <v>248</v>
      </c>
      <c r="Y101" s="284"/>
      <c r="Z101" s="284">
        <v>1</v>
      </c>
      <c r="AA101" s="284"/>
      <c r="AB101" s="284"/>
      <c r="AC101" s="284"/>
      <c r="AD101" s="302" t="s">
        <v>335</v>
      </c>
      <c r="AE101" s="46" t="s">
        <v>437</v>
      </c>
      <c r="AF101" s="46"/>
      <c r="AG101" s="46"/>
    </row>
    <row r="102" spans="2:33" s="1" customFormat="1" x14ac:dyDescent="0.2">
      <c r="B102" s="254"/>
      <c r="C102" s="255" t="s">
        <v>24</v>
      </c>
      <c r="D102" s="255" t="s">
        <v>30</v>
      </c>
      <c r="E102" s="254" t="s">
        <v>33</v>
      </c>
      <c r="F102" s="255"/>
      <c r="G102" s="255">
        <v>74</v>
      </c>
      <c r="H102" s="255">
        <v>3</v>
      </c>
      <c r="I102" s="255">
        <v>3</v>
      </c>
      <c r="J102" s="255">
        <f>I102*2</f>
        <v>6</v>
      </c>
      <c r="K102" s="162" t="s">
        <v>238</v>
      </c>
      <c r="L102" s="111"/>
      <c r="P102" s="46"/>
      <c r="Q102" s="46"/>
      <c r="R102" s="46"/>
      <c r="T102" s="284" t="s">
        <v>226</v>
      </c>
      <c r="U102" s="284" t="s">
        <v>417</v>
      </c>
      <c r="V102" s="284" t="s">
        <v>24</v>
      </c>
      <c r="W102" s="296" t="s">
        <v>169</v>
      </c>
      <c r="X102" s="284" t="s">
        <v>248</v>
      </c>
      <c r="Y102" s="284"/>
      <c r="Z102" s="284">
        <v>2</v>
      </c>
      <c r="AA102" s="284"/>
      <c r="AB102" s="284"/>
      <c r="AC102" s="284"/>
      <c r="AD102" s="302" t="s">
        <v>335</v>
      </c>
      <c r="AE102" s="46" t="s">
        <v>547</v>
      </c>
      <c r="AF102" s="46"/>
      <c r="AG102" s="156"/>
    </row>
    <row r="103" spans="2:33" s="1" customFormat="1" x14ac:dyDescent="0.2">
      <c r="B103" s="254" t="s">
        <v>183</v>
      </c>
      <c r="C103" s="255" t="s">
        <v>84</v>
      </c>
      <c r="D103" s="255" t="s">
        <v>30</v>
      </c>
      <c r="E103" s="254" t="s">
        <v>48</v>
      </c>
      <c r="F103" s="162"/>
      <c r="G103" s="255">
        <v>25</v>
      </c>
      <c r="H103" s="255">
        <v>1</v>
      </c>
      <c r="I103" s="255">
        <v>1</v>
      </c>
      <c r="J103" s="255">
        <f>SUM(I103)*2</f>
        <v>2</v>
      </c>
      <c r="K103" s="387">
        <v>409</v>
      </c>
      <c r="L103" s="111"/>
      <c r="P103" s="46"/>
      <c r="Q103" s="46"/>
      <c r="R103" s="46"/>
      <c r="T103" s="284" t="s">
        <v>193</v>
      </c>
      <c r="U103" s="285" t="s">
        <v>264</v>
      </c>
      <c r="V103" s="285" t="s">
        <v>24</v>
      </c>
      <c r="W103" s="286" t="s">
        <v>169</v>
      </c>
      <c r="X103" s="285" t="s">
        <v>248</v>
      </c>
      <c r="Y103" s="285"/>
      <c r="Z103" s="285">
        <v>2</v>
      </c>
      <c r="AA103" s="285"/>
      <c r="AB103" s="285"/>
      <c r="AC103" s="284"/>
      <c r="AD103" s="302" t="s">
        <v>335</v>
      </c>
      <c r="AE103" s="46" t="s">
        <v>193</v>
      </c>
      <c r="AF103" s="46"/>
      <c r="AG103" s="156"/>
    </row>
    <row r="104" spans="2:33" s="1" customFormat="1" x14ac:dyDescent="0.2">
      <c r="B104" s="254" t="s">
        <v>183</v>
      </c>
      <c r="C104" s="255" t="s">
        <v>85</v>
      </c>
      <c r="D104" s="255" t="s">
        <v>30</v>
      </c>
      <c r="E104" s="254" t="s">
        <v>48</v>
      </c>
      <c r="F104" s="162"/>
      <c r="G104" s="255">
        <v>25</v>
      </c>
      <c r="H104" s="255">
        <v>1</v>
      </c>
      <c r="I104" s="255">
        <v>1</v>
      </c>
      <c r="J104" s="255">
        <f>SUM(I104)*2</f>
        <v>2</v>
      </c>
      <c r="K104" s="387">
        <v>410</v>
      </c>
      <c r="P104" s="46"/>
      <c r="Q104" s="46"/>
      <c r="R104" s="46"/>
      <c r="T104" s="77"/>
      <c r="U104" s="77"/>
      <c r="V104" s="77"/>
      <c r="W104" s="17"/>
      <c r="X104" s="77"/>
      <c r="Y104" s="77"/>
      <c r="Z104" s="77"/>
      <c r="AA104" s="77"/>
      <c r="AB104" s="77"/>
      <c r="AC104" s="77"/>
      <c r="AD104" s="77"/>
      <c r="AE104" s="46"/>
      <c r="AF104" s="46"/>
      <c r="AG104" s="156"/>
    </row>
    <row r="105" spans="2:33" s="1" customFormat="1" x14ac:dyDescent="0.2">
      <c r="B105" s="254" t="s">
        <v>183</v>
      </c>
      <c r="C105" s="254" t="s">
        <v>349</v>
      </c>
      <c r="D105" s="255" t="s">
        <v>30</v>
      </c>
      <c r="E105" s="254" t="s">
        <v>48</v>
      </c>
      <c r="F105" s="162"/>
      <c r="G105" s="255">
        <v>24</v>
      </c>
      <c r="H105" s="255">
        <v>1</v>
      </c>
      <c r="I105" s="255">
        <v>1</v>
      </c>
      <c r="J105" s="255">
        <f>SUM(I105)*2</f>
        <v>2</v>
      </c>
      <c r="K105" s="387">
        <v>411</v>
      </c>
      <c r="L105" s="32"/>
      <c r="P105" s="46"/>
      <c r="Q105" s="46"/>
      <c r="R105" s="46"/>
      <c r="T105" s="284"/>
      <c r="U105" s="279" t="s">
        <v>195</v>
      </c>
      <c r="V105" s="284" t="s">
        <v>24</v>
      </c>
      <c r="W105" s="40" t="s">
        <v>169</v>
      </c>
      <c r="X105" s="284" t="s">
        <v>248</v>
      </c>
      <c r="Y105" s="284"/>
      <c r="Z105" s="282">
        <f>SUM(Z106:Z112)</f>
        <v>11</v>
      </c>
      <c r="AA105" s="279">
        <v>1</v>
      </c>
      <c r="AB105" s="279">
        <v>1</v>
      </c>
      <c r="AC105" s="279"/>
      <c r="AD105" s="303" t="s">
        <v>335</v>
      </c>
      <c r="AE105" s="46"/>
      <c r="AF105" s="46"/>
      <c r="AG105" s="156"/>
    </row>
    <row r="106" spans="2:33" s="1" customFormat="1" x14ac:dyDescent="0.2">
      <c r="B106" s="255"/>
      <c r="C106" s="255"/>
      <c r="D106" s="255"/>
      <c r="E106" s="255"/>
      <c r="F106" s="255"/>
      <c r="G106" s="255"/>
      <c r="H106" s="255"/>
      <c r="I106" s="255"/>
      <c r="J106" s="255"/>
      <c r="K106" s="388"/>
      <c r="L106" s="111"/>
      <c r="P106" s="46"/>
      <c r="Q106" s="46"/>
      <c r="R106" s="46"/>
      <c r="T106" s="284" t="s">
        <v>203</v>
      </c>
      <c r="U106" s="284" t="s">
        <v>196</v>
      </c>
      <c r="V106" s="284" t="s">
        <v>24</v>
      </c>
      <c r="W106" s="40" t="s">
        <v>169</v>
      </c>
      <c r="X106" s="284" t="s">
        <v>248</v>
      </c>
      <c r="Y106" s="284"/>
      <c r="Z106" s="284">
        <v>3</v>
      </c>
      <c r="AA106" s="284"/>
      <c r="AB106" s="284"/>
      <c r="AC106" s="284"/>
      <c r="AD106" s="302" t="s">
        <v>335</v>
      </c>
      <c r="AE106" s="46" t="s">
        <v>402</v>
      </c>
      <c r="AF106" s="46"/>
      <c r="AG106" s="156"/>
    </row>
    <row r="107" spans="2:33" s="1" customFormat="1" x14ac:dyDescent="0.2">
      <c r="B107" s="254" t="s">
        <v>183</v>
      </c>
      <c r="C107" s="255" t="s">
        <v>24</v>
      </c>
      <c r="D107" s="255" t="s">
        <v>30</v>
      </c>
      <c r="E107" s="254" t="s">
        <v>32</v>
      </c>
      <c r="F107" s="255"/>
      <c r="G107" s="255">
        <v>47</v>
      </c>
      <c r="H107" s="255">
        <v>2</v>
      </c>
      <c r="I107" s="255">
        <v>2</v>
      </c>
      <c r="J107" s="255">
        <f>I107*2</f>
        <v>4</v>
      </c>
      <c r="K107" s="162" t="s">
        <v>177</v>
      </c>
      <c r="L107" s="111"/>
      <c r="P107" s="46"/>
      <c r="Q107" s="46"/>
      <c r="R107" s="46"/>
      <c r="T107" s="302" t="s">
        <v>204</v>
      </c>
      <c r="U107" s="302" t="s">
        <v>197</v>
      </c>
      <c r="V107" s="302" t="s">
        <v>24</v>
      </c>
      <c r="W107" s="286" t="s">
        <v>169</v>
      </c>
      <c r="X107" s="302" t="s">
        <v>248</v>
      </c>
      <c r="Y107" s="302"/>
      <c r="Z107" s="302">
        <v>2</v>
      </c>
      <c r="AA107" s="302"/>
      <c r="AB107" s="302"/>
      <c r="AC107" s="302"/>
      <c r="AD107" s="302" t="s">
        <v>335</v>
      </c>
      <c r="AE107" s="46"/>
      <c r="AF107" s="46"/>
      <c r="AG107" s="156"/>
    </row>
    <row r="108" spans="2:33" s="1" customFormat="1" x14ac:dyDescent="0.2">
      <c r="B108" s="254" t="s">
        <v>183</v>
      </c>
      <c r="C108" s="255" t="s">
        <v>84</v>
      </c>
      <c r="D108" s="255" t="s">
        <v>30</v>
      </c>
      <c r="E108" s="254" t="s">
        <v>49</v>
      </c>
      <c r="F108" s="255"/>
      <c r="G108" s="255">
        <v>23</v>
      </c>
      <c r="H108" s="255">
        <v>1</v>
      </c>
      <c r="I108" s="255">
        <v>1</v>
      </c>
      <c r="J108" s="255">
        <f>SUM(I108)*2</f>
        <v>2</v>
      </c>
      <c r="K108" s="387">
        <v>411</v>
      </c>
      <c r="L108" s="32"/>
      <c r="P108" s="46"/>
      <c r="Q108" s="46"/>
      <c r="R108" s="46"/>
      <c r="T108" s="284" t="s">
        <v>247</v>
      </c>
      <c r="U108" s="284" t="s">
        <v>198</v>
      </c>
      <c r="V108" s="284" t="s">
        <v>24</v>
      </c>
      <c r="W108" s="296" t="s">
        <v>169</v>
      </c>
      <c r="X108" s="284" t="s">
        <v>248</v>
      </c>
      <c r="Y108" s="284"/>
      <c r="Z108" s="284">
        <v>1</v>
      </c>
      <c r="AA108" s="284"/>
      <c r="AB108" s="284"/>
      <c r="AC108" s="284"/>
      <c r="AD108" s="302" t="s">
        <v>335</v>
      </c>
      <c r="AE108" s="46"/>
      <c r="AF108" s="46"/>
      <c r="AG108" s="156"/>
    </row>
    <row r="109" spans="2:33" s="1" customFormat="1" x14ac:dyDescent="0.2">
      <c r="B109" s="254" t="s">
        <v>183</v>
      </c>
      <c r="C109" s="255" t="s">
        <v>85</v>
      </c>
      <c r="D109" s="255" t="s">
        <v>30</v>
      </c>
      <c r="E109" s="254" t="s">
        <v>49</v>
      </c>
      <c r="F109" s="255"/>
      <c r="G109" s="255">
        <v>24</v>
      </c>
      <c r="H109" s="255">
        <v>1</v>
      </c>
      <c r="I109" s="255">
        <v>1</v>
      </c>
      <c r="J109" s="255">
        <f>SUM(I109)*2</f>
        <v>2</v>
      </c>
      <c r="K109" s="387">
        <v>412</v>
      </c>
      <c r="L109" s="32"/>
      <c r="P109" s="46"/>
      <c r="Q109" s="46"/>
      <c r="R109" s="46"/>
      <c r="T109" s="294" t="s">
        <v>236</v>
      </c>
      <c r="U109" s="281" t="s">
        <v>199</v>
      </c>
      <c r="V109" s="281" t="s">
        <v>24</v>
      </c>
      <c r="W109" s="181" t="s">
        <v>169</v>
      </c>
      <c r="X109" s="281" t="s">
        <v>248</v>
      </c>
      <c r="Y109" s="281"/>
      <c r="Z109" s="281">
        <v>2</v>
      </c>
      <c r="AD109" s="281" t="s">
        <v>245</v>
      </c>
      <c r="AE109" s="1" t="s">
        <v>549</v>
      </c>
      <c r="AF109" s="46"/>
      <c r="AG109" s="156"/>
    </row>
    <row r="110" spans="2:33" s="1" customFormat="1" x14ac:dyDescent="0.2">
      <c r="P110" s="46"/>
      <c r="Q110" s="46"/>
      <c r="R110" s="46"/>
      <c r="T110" s="284" t="s">
        <v>237</v>
      </c>
      <c r="U110" s="284" t="s">
        <v>200</v>
      </c>
      <c r="V110" s="284" t="s">
        <v>24</v>
      </c>
      <c r="W110" s="296" t="s">
        <v>169</v>
      </c>
      <c r="X110" s="284" t="s">
        <v>248</v>
      </c>
      <c r="Y110" s="284"/>
      <c r="Z110" s="284">
        <v>1</v>
      </c>
      <c r="AA110" s="284"/>
      <c r="AB110" s="284"/>
      <c r="AC110" s="284"/>
      <c r="AD110" s="302" t="s">
        <v>335</v>
      </c>
      <c r="AE110" s="46"/>
      <c r="AF110" s="46"/>
      <c r="AG110" s="156"/>
    </row>
    <row r="111" spans="2:33" s="1" customFormat="1" x14ac:dyDescent="0.2">
      <c r="P111" s="46"/>
      <c r="Q111" s="46"/>
      <c r="R111" s="46"/>
      <c r="T111" s="284" t="s">
        <v>207</v>
      </c>
      <c r="U111" s="285" t="s">
        <v>201</v>
      </c>
      <c r="V111" s="285" t="s">
        <v>24</v>
      </c>
      <c r="W111" s="286" t="s">
        <v>169</v>
      </c>
      <c r="X111" s="285" t="s">
        <v>248</v>
      </c>
      <c r="Y111" s="285"/>
      <c r="Z111" s="285">
        <v>1</v>
      </c>
      <c r="AA111" s="285"/>
      <c r="AB111" s="285"/>
      <c r="AC111" s="285"/>
      <c r="AD111" s="326" t="s">
        <v>335</v>
      </c>
      <c r="AE111" s="46"/>
      <c r="AF111" s="46"/>
      <c r="AG111" s="156"/>
    </row>
    <row r="112" spans="2:33" s="1" customFormat="1" x14ac:dyDescent="0.2">
      <c r="N112" s="76"/>
      <c r="P112" s="46"/>
      <c r="Q112" s="46"/>
      <c r="R112" s="46"/>
      <c r="T112" s="284" t="s">
        <v>208</v>
      </c>
      <c r="U112" s="284" t="s">
        <v>202</v>
      </c>
      <c r="V112" s="284" t="s">
        <v>24</v>
      </c>
      <c r="W112" s="40" t="s">
        <v>169</v>
      </c>
      <c r="X112" s="284" t="s">
        <v>248</v>
      </c>
      <c r="Y112" s="284"/>
      <c r="Z112" s="284">
        <v>1</v>
      </c>
      <c r="AA112" s="284"/>
      <c r="AB112" s="284"/>
      <c r="AC112" s="284"/>
      <c r="AD112" s="302" t="s">
        <v>335</v>
      </c>
      <c r="AE112" s="46" t="s">
        <v>298</v>
      </c>
      <c r="AF112" s="46"/>
      <c r="AG112" s="156"/>
    </row>
    <row r="113" spans="2:45" ht="13.5" thickBot="1" x14ac:dyDescent="0.25">
      <c r="T113" s="77"/>
      <c r="U113" s="77"/>
      <c r="V113" s="77"/>
      <c r="W113" s="297"/>
      <c r="X113" s="77"/>
      <c r="Y113" s="77"/>
      <c r="Z113" s="77"/>
      <c r="AA113" s="77"/>
      <c r="AB113" s="77"/>
      <c r="AC113" s="77"/>
      <c r="AD113" s="284"/>
      <c r="AE113" s="46"/>
      <c r="AG113" s="156"/>
      <c r="AI113" s="1"/>
      <c r="AJ113" s="1"/>
      <c r="AK113" s="1"/>
      <c r="AL113" s="1"/>
      <c r="AN113" s="1"/>
      <c r="AO113" s="1"/>
      <c r="AP113" s="1"/>
      <c r="AQ113" s="1"/>
      <c r="AS113" s="1"/>
    </row>
    <row r="114" spans="2:45" ht="15.75" thickBot="1" x14ac:dyDescent="0.3">
      <c r="B114" s="43"/>
      <c r="C114" s="30"/>
      <c r="D114" s="30"/>
      <c r="E114" s="30"/>
      <c r="F114" s="187" t="s">
        <v>317</v>
      </c>
      <c r="G114" s="30"/>
      <c r="H114" s="30"/>
      <c r="I114" s="30"/>
      <c r="J114" s="30"/>
      <c r="K114" s="32"/>
      <c r="T114" s="323" t="s">
        <v>229</v>
      </c>
      <c r="U114" s="324" t="s">
        <v>202</v>
      </c>
      <c r="V114" s="324" t="s">
        <v>24</v>
      </c>
      <c r="W114" s="306" t="s">
        <v>169</v>
      </c>
      <c r="X114" s="324" t="s">
        <v>248</v>
      </c>
      <c r="Y114" s="324"/>
      <c r="Z114" s="327">
        <v>5</v>
      </c>
      <c r="AA114" s="327">
        <v>1</v>
      </c>
      <c r="AB114" s="327">
        <v>1</v>
      </c>
      <c r="AC114" s="324"/>
      <c r="AD114" s="325" t="s">
        <v>335</v>
      </c>
      <c r="AE114" s="46"/>
      <c r="AG114" s="156"/>
      <c r="AI114" s="1"/>
      <c r="AJ114" s="1"/>
      <c r="AK114" s="1"/>
      <c r="AL114" s="1"/>
      <c r="AN114" s="1"/>
      <c r="AO114" s="1"/>
      <c r="AP114" s="1"/>
      <c r="AQ114" s="1"/>
      <c r="AS114" s="1"/>
    </row>
    <row r="115" spans="2:45" x14ac:dyDescent="0.2">
      <c r="T115" s="322" t="s">
        <v>204</v>
      </c>
      <c r="U115" s="322" t="s">
        <v>197</v>
      </c>
      <c r="V115" s="322" t="s">
        <v>24</v>
      </c>
      <c r="W115" s="50" t="s">
        <v>169</v>
      </c>
      <c r="X115" s="284" t="s">
        <v>248</v>
      </c>
      <c r="Y115" s="322"/>
      <c r="Z115" s="322">
        <v>1</v>
      </c>
      <c r="AA115" s="322"/>
      <c r="AB115" s="322"/>
      <c r="AC115" s="322"/>
      <c r="AD115" s="302" t="s">
        <v>335</v>
      </c>
      <c r="AE115" s="46"/>
      <c r="AG115" s="156"/>
      <c r="AI115" s="1"/>
      <c r="AJ115" s="1"/>
      <c r="AK115" s="1"/>
      <c r="AL115" s="1"/>
      <c r="AN115" s="1"/>
      <c r="AO115" s="1"/>
      <c r="AP115" s="1"/>
      <c r="AQ115" s="1"/>
      <c r="AS115" s="1"/>
    </row>
    <row r="116" spans="2:45" x14ac:dyDescent="0.2">
      <c r="B116" s="30" t="s">
        <v>256</v>
      </c>
      <c r="C116" s="30" t="s">
        <v>24</v>
      </c>
      <c r="D116" s="5" t="s">
        <v>318</v>
      </c>
      <c r="E116" s="30" t="s">
        <v>36</v>
      </c>
      <c r="F116" s="30"/>
      <c r="G116" s="5">
        <v>54</v>
      </c>
      <c r="H116" s="5">
        <v>1</v>
      </c>
      <c r="I116" s="5">
        <v>2</v>
      </c>
      <c r="J116" s="30">
        <f>SUM(I116)*2</f>
        <v>4</v>
      </c>
      <c r="K116" s="1" t="s">
        <v>446</v>
      </c>
      <c r="L116" s="111"/>
      <c r="T116" s="284" t="s">
        <v>236</v>
      </c>
      <c r="U116" s="284" t="s">
        <v>199</v>
      </c>
      <c r="V116" s="284" t="s">
        <v>24</v>
      </c>
      <c r="W116" s="286" t="s">
        <v>169</v>
      </c>
      <c r="X116" s="284" t="s">
        <v>248</v>
      </c>
      <c r="Y116" s="284"/>
      <c r="Z116" s="284">
        <v>1</v>
      </c>
      <c r="AA116" s="284"/>
      <c r="AB116" s="284"/>
      <c r="AC116" s="284"/>
      <c r="AD116" s="302" t="s">
        <v>335</v>
      </c>
      <c r="AE116" s="46"/>
      <c r="AG116" s="156"/>
      <c r="AI116" s="1"/>
      <c r="AJ116" s="1"/>
      <c r="AK116" s="1"/>
      <c r="AL116" s="1"/>
      <c r="AN116" s="1"/>
      <c r="AO116" s="1"/>
      <c r="AP116" s="1"/>
      <c r="AQ116" s="1"/>
      <c r="AS116" s="1"/>
    </row>
    <row r="117" spans="2:45" x14ac:dyDescent="0.2">
      <c r="B117" s="255" t="s">
        <v>256</v>
      </c>
      <c r="C117" s="255" t="s">
        <v>24</v>
      </c>
      <c r="D117" s="254" t="s">
        <v>318</v>
      </c>
      <c r="E117" s="254" t="s">
        <v>37</v>
      </c>
      <c r="F117" s="255"/>
      <c r="G117" s="255">
        <f>30+30</f>
        <v>60</v>
      </c>
      <c r="H117" s="255">
        <v>1</v>
      </c>
      <c r="I117" s="255">
        <v>2</v>
      </c>
      <c r="J117" s="255">
        <f>SUM(I117)*2</f>
        <v>4</v>
      </c>
      <c r="K117" s="162" t="s">
        <v>381</v>
      </c>
      <c r="L117" s="387">
        <v>207.208</v>
      </c>
      <c r="T117" s="284" t="s">
        <v>208</v>
      </c>
      <c r="U117" s="284" t="s">
        <v>202</v>
      </c>
      <c r="V117" s="284" t="s">
        <v>24</v>
      </c>
      <c r="W117" s="40" t="s">
        <v>169</v>
      </c>
      <c r="X117" s="284" t="s">
        <v>248</v>
      </c>
      <c r="Y117" s="284"/>
      <c r="Z117" s="284">
        <v>3</v>
      </c>
      <c r="AA117" s="284"/>
      <c r="AB117" s="284"/>
      <c r="AC117" s="284"/>
      <c r="AD117" s="284" t="s">
        <v>335</v>
      </c>
      <c r="AE117" s="46" t="s">
        <v>548</v>
      </c>
      <c r="AG117" s="156"/>
      <c r="AI117" s="1"/>
      <c r="AJ117" s="1"/>
      <c r="AK117" s="1"/>
      <c r="AL117" s="1"/>
      <c r="AN117" s="1"/>
      <c r="AO117" s="1"/>
      <c r="AP117" s="1"/>
      <c r="AQ117" s="1"/>
      <c r="AS117" s="1"/>
    </row>
    <row r="118" spans="2:45" x14ac:dyDescent="0.2">
      <c r="B118" s="255" t="s">
        <v>256</v>
      </c>
      <c r="C118" s="255" t="s">
        <v>24</v>
      </c>
      <c r="D118" s="254" t="s">
        <v>318</v>
      </c>
      <c r="E118" s="255" t="s">
        <v>38</v>
      </c>
      <c r="F118" s="255"/>
      <c r="G118" s="255">
        <f>23+25</f>
        <v>48</v>
      </c>
      <c r="H118" s="255">
        <v>1</v>
      </c>
      <c r="I118" s="255">
        <v>2</v>
      </c>
      <c r="J118" s="255">
        <f>SUM(I118)*2</f>
        <v>4</v>
      </c>
      <c r="K118" s="162" t="s">
        <v>324</v>
      </c>
      <c r="L118" s="387" t="s">
        <v>455</v>
      </c>
      <c r="T118" s="77"/>
      <c r="U118" s="77"/>
      <c r="V118" s="77"/>
      <c r="W118" s="297"/>
      <c r="X118" s="77"/>
      <c r="Y118" s="77"/>
      <c r="Z118" s="77"/>
      <c r="AA118" s="77"/>
      <c r="AB118" s="77"/>
      <c r="AC118" s="77"/>
      <c r="AD118" s="77"/>
      <c r="AE118" s="46"/>
      <c r="AG118" s="156"/>
      <c r="AI118" s="1"/>
      <c r="AJ118" s="1"/>
      <c r="AK118" s="1"/>
      <c r="AL118" s="1"/>
      <c r="AN118" s="1"/>
      <c r="AO118" s="1"/>
      <c r="AP118" s="1"/>
      <c r="AQ118" s="1"/>
      <c r="AS118" s="1"/>
    </row>
    <row r="119" spans="2:45" x14ac:dyDescent="0.2">
      <c r="B119" s="255" t="s">
        <v>256</v>
      </c>
      <c r="C119" s="255" t="s">
        <v>24</v>
      </c>
      <c r="D119" s="254" t="s">
        <v>318</v>
      </c>
      <c r="E119" s="255" t="s">
        <v>39</v>
      </c>
      <c r="F119" s="255"/>
      <c r="G119" s="255">
        <f>19+22</f>
        <v>41</v>
      </c>
      <c r="H119" s="255">
        <v>1</v>
      </c>
      <c r="I119" s="255">
        <v>2</v>
      </c>
      <c r="J119" s="255">
        <f>SUM(I119)*2</f>
        <v>4</v>
      </c>
      <c r="K119" s="162" t="s">
        <v>238</v>
      </c>
      <c r="L119" s="387" t="s">
        <v>456</v>
      </c>
      <c r="T119" s="310"/>
      <c r="U119" s="310"/>
      <c r="V119" s="311"/>
      <c r="W119" s="312"/>
      <c r="X119" s="311"/>
      <c r="Y119" s="311"/>
      <c r="Z119" s="313"/>
      <c r="AA119" s="311"/>
      <c r="AB119" s="311"/>
      <c r="AC119" s="311"/>
      <c r="AD119" s="314"/>
      <c r="AE119" s="48"/>
      <c r="AF119" s="48"/>
      <c r="AI119" s="1"/>
      <c r="AJ119" s="1"/>
      <c r="AK119" s="1"/>
      <c r="AL119" s="1"/>
      <c r="AN119" s="1"/>
      <c r="AO119" s="1"/>
      <c r="AP119" s="1"/>
      <c r="AQ119" s="1"/>
      <c r="AS119" s="1"/>
    </row>
    <row r="120" spans="2:45" x14ac:dyDescent="0.2">
      <c r="B120" s="255" t="s">
        <v>256</v>
      </c>
      <c r="C120" s="255" t="s">
        <v>24</v>
      </c>
      <c r="D120" s="254" t="s">
        <v>318</v>
      </c>
      <c r="E120" s="255" t="s">
        <v>69</v>
      </c>
      <c r="F120" s="255"/>
      <c r="G120" s="255">
        <f>22+23</f>
        <v>45</v>
      </c>
      <c r="H120" s="255">
        <v>1</v>
      </c>
      <c r="I120" s="255">
        <v>2</v>
      </c>
      <c r="J120" s="255">
        <f>SUM(I120)*2</f>
        <v>4</v>
      </c>
      <c r="K120" s="162" t="s">
        <v>177</v>
      </c>
      <c r="L120" s="387" t="s">
        <v>457</v>
      </c>
      <c r="T120" s="315"/>
      <c r="U120" s="316"/>
      <c r="V120" s="316"/>
      <c r="W120" s="317"/>
      <c r="X120" s="316"/>
      <c r="Y120" s="316"/>
      <c r="Z120" s="316"/>
      <c r="AA120" s="316"/>
      <c r="AB120" s="316"/>
      <c r="AC120" s="316"/>
      <c r="AD120" s="318"/>
      <c r="AE120" s="77"/>
      <c r="AF120" s="77"/>
      <c r="AI120" s="1"/>
      <c r="AJ120" s="1"/>
      <c r="AK120" s="1"/>
      <c r="AL120" s="1"/>
      <c r="AN120" s="1"/>
      <c r="AO120" s="1"/>
      <c r="AP120" s="1"/>
      <c r="AQ120" s="1"/>
      <c r="AS120" s="1"/>
    </row>
    <row r="121" spans="2:45" x14ac:dyDescent="0.2">
      <c r="T121" s="9"/>
      <c r="U121" s="9"/>
      <c r="V121" s="9"/>
      <c r="W121" s="9"/>
      <c r="X121" s="9"/>
      <c r="Y121" s="9"/>
      <c r="Z121" s="9"/>
      <c r="AA121" s="77"/>
      <c r="AB121" s="77"/>
      <c r="AC121" s="77"/>
      <c r="AD121" s="77"/>
      <c r="AE121" s="77"/>
      <c r="AF121" s="77"/>
      <c r="AI121" s="1"/>
      <c r="AJ121" s="1"/>
      <c r="AK121" s="1"/>
      <c r="AL121" s="1"/>
      <c r="AN121" s="1"/>
      <c r="AO121" s="1"/>
      <c r="AP121" s="1"/>
      <c r="AQ121" s="1"/>
      <c r="AS121" s="1"/>
    </row>
    <row r="122" spans="2:45" ht="15" x14ac:dyDescent="0.25">
      <c r="B122" s="30"/>
      <c r="C122" s="30"/>
      <c r="D122" s="30"/>
      <c r="E122" s="30"/>
      <c r="G122" s="187" t="s">
        <v>319</v>
      </c>
      <c r="H122" s="30"/>
      <c r="I122" s="30"/>
      <c r="J122" s="30"/>
      <c r="K122" s="32"/>
      <c r="L122" s="30"/>
      <c r="T122" s="288"/>
      <c r="U122" s="288"/>
      <c r="V122" s="289"/>
      <c r="W122" s="289"/>
      <c r="X122" s="289"/>
      <c r="Y122" s="289"/>
      <c r="Z122" s="288"/>
      <c r="AA122" s="289"/>
      <c r="AB122" s="289"/>
      <c r="AC122" s="289"/>
      <c r="AD122" s="319"/>
      <c r="AE122" s="48"/>
      <c r="AF122" s="48"/>
      <c r="AI122" s="1"/>
      <c r="AJ122" s="1"/>
      <c r="AK122" s="1"/>
      <c r="AL122" s="1"/>
      <c r="AN122" s="1"/>
      <c r="AO122" s="1"/>
      <c r="AP122" s="1"/>
      <c r="AQ122" s="1"/>
      <c r="AS122" s="1"/>
    </row>
    <row r="123" spans="2:45" x14ac:dyDescent="0.2"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48"/>
      <c r="AF123" s="48"/>
    </row>
    <row r="124" spans="2:45" x14ac:dyDescent="0.2">
      <c r="B124" s="30" t="s">
        <v>257</v>
      </c>
      <c r="C124" s="30" t="s">
        <v>24</v>
      </c>
      <c r="D124" s="5" t="s">
        <v>320</v>
      </c>
      <c r="E124" s="30" t="s">
        <v>40</v>
      </c>
      <c r="F124" s="30"/>
      <c r="G124" s="30">
        <v>54</v>
      </c>
      <c r="H124" s="30">
        <v>1</v>
      </c>
      <c r="I124" s="30">
        <v>2</v>
      </c>
      <c r="J124" s="30">
        <f>SUM(I124)*2</f>
        <v>4</v>
      </c>
      <c r="K124" s="1" t="s">
        <v>446</v>
      </c>
      <c r="L124" s="111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46"/>
      <c r="AK124" s="1"/>
      <c r="AL124" s="1"/>
      <c r="AN124" s="1"/>
      <c r="AO124" s="1"/>
      <c r="AP124" s="1"/>
      <c r="AQ124" s="1"/>
      <c r="AS124" s="1"/>
    </row>
    <row r="125" spans="2:45" x14ac:dyDescent="0.2">
      <c r="B125" s="255" t="s">
        <v>257</v>
      </c>
      <c r="C125" s="255" t="s">
        <v>24</v>
      </c>
      <c r="D125" s="254" t="s">
        <v>320</v>
      </c>
      <c r="E125" s="254" t="s">
        <v>41</v>
      </c>
      <c r="F125" s="255"/>
      <c r="G125" s="255">
        <f>26+26+26</f>
        <v>78</v>
      </c>
      <c r="H125" s="255">
        <v>1</v>
      </c>
      <c r="I125" s="255">
        <v>3</v>
      </c>
      <c r="J125" s="255">
        <f>SUM(I125)*2</f>
        <v>6</v>
      </c>
      <c r="K125" s="162" t="s">
        <v>381</v>
      </c>
      <c r="L125" s="387" t="s">
        <v>386</v>
      </c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46"/>
      <c r="AK125" s="1"/>
      <c r="AL125" s="1"/>
      <c r="AN125" s="1"/>
      <c r="AO125" s="1"/>
      <c r="AP125" s="1"/>
      <c r="AQ125" s="1"/>
      <c r="AS125" s="1"/>
    </row>
    <row r="126" spans="2:45" x14ac:dyDescent="0.2">
      <c r="B126" s="254" t="s">
        <v>257</v>
      </c>
      <c r="C126" s="254" t="s">
        <v>24</v>
      </c>
      <c r="D126" s="254" t="s">
        <v>320</v>
      </c>
      <c r="E126" s="254" t="s">
        <v>42</v>
      </c>
      <c r="F126" s="254"/>
      <c r="G126" s="255">
        <f>23+22+21</f>
        <v>66</v>
      </c>
      <c r="H126" s="255">
        <v>1</v>
      </c>
      <c r="I126" s="255">
        <v>3</v>
      </c>
      <c r="J126" s="255">
        <f>SUM(I126)*2</f>
        <v>6</v>
      </c>
      <c r="K126" s="162" t="s">
        <v>324</v>
      </c>
      <c r="L126" s="387" t="s">
        <v>462</v>
      </c>
      <c r="M126" s="81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46"/>
      <c r="AK126" s="1"/>
      <c r="AL126" s="1"/>
      <c r="AN126" s="1"/>
      <c r="AO126" s="1"/>
      <c r="AP126" s="1"/>
      <c r="AQ126" s="1"/>
      <c r="AS126" s="1"/>
    </row>
    <row r="127" spans="2:45" x14ac:dyDescent="0.2">
      <c r="B127" s="255" t="s">
        <v>257</v>
      </c>
      <c r="C127" s="255" t="s">
        <v>24</v>
      </c>
      <c r="D127" s="254" t="s">
        <v>320</v>
      </c>
      <c r="E127" s="255" t="s">
        <v>43</v>
      </c>
      <c r="F127" s="255"/>
      <c r="G127" s="254">
        <f>23+24+25</f>
        <v>72</v>
      </c>
      <c r="H127" s="254">
        <v>1</v>
      </c>
      <c r="I127" s="254">
        <v>3</v>
      </c>
      <c r="J127" s="254">
        <f>SUM(I127)*2</f>
        <v>6</v>
      </c>
      <c r="K127" s="162" t="s">
        <v>238</v>
      </c>
      <c r="L127" s="387" t="s">
        <v>463</v>
      </c>
      <c r="T127" s="284"/>
      <c r="U127" s="295" t="s">
        <v>194</v>
      </c>
      <c r="V127" s="284" t="s">
        <v>211</v>
      </c>
      <c r="W127" s="296" t="s">
        <v>169</v>
      </c>
      <c r="X127" s="279" t="s">
        <v>248</v>
      </c>
      <c r="Y127" s="279"/>
      <c r="Z127" s="279">
        <f>SUM(Z128:Z130)</f>
        <v>2</v>
      </c>
      <c r="AA127" s="279">
        <v>1</v>
      </c>
      <c r="AB127" s="279">
        <v>1</v>
      </c>
      <c r="AC127" s="279"/>
      <c r="AD127" s="279" t="s">
        <v>335</v>
      </c>
      <c r="AE127" s="46"/>
      <c r="AG127" s="293"/>
      <c r="AI127" s="1"/>
      <c r="AJ127" s="1"/>
      <c r="AK127" s="1"/>
      <c r="AL127" s="1"/>
      <c r="AN127" s="1"/>
      <c r="AO127" s="1"/>
      <c r="AP127" s="1"/>
      <c r="AQ127" s="1"/>
      <c r="AS127" s="1"/>
    </row>
    <row r="128" spans="2:45" x14ac:dyDescent="0.2">
      <c r="B128" s="255" t="s">
        <v>257</v>
      </c>
      <c r="C128" s="255" t="s">
        <v>24</v>
      </c>
      <c r="D128" s="254" t="s">
        <v>320</v>
      </c>
      <c r="E128" s="255" t="s">
        <v>178</v>
      </c>
      <c r="F128" s="255"/>
      <c r="G128" s="255">
        <f>20+24+22+22</f>
        <v>88</v>
      </c>
      <c r="H128" s="255">
        <v>1</v>
      </c>
      <c r="I128" s="255">
        <v>4</v>
      </c>
      <c r="J128" s="255">
        <f>SUM(I128)*2</f>
        <v>8</v>
      </c>
      <c r="K128" s="162" t="s">
        <v>177</v>
      </c>
      <c r="L128" s="387" t="s">
        <v>464</v>
      </c>
      <c r="T128" s="284"/>
      <c r="U128" s="285"/>
      <c r="V128" s="285"/>
      <c r="W128" s="286"/>
      <c r="X128" s="285"/>
      <c r="Y128" s="285"/>
      <c r="Z128" s="285"/>
      <c r="AA128" s="285"/>
      <c r="AB128" s="285"/>
      <c r="AC128" s="284"/>
      <c r="AD128" s="284"/>
      <c r="AE128" s="46"/>
      <c r="AG128" s="293"/>
      <c r="AI128" s="1"/>
      <c r="AJ128" s="1"/>
      <c r="AK128" s="1"/>
      <c r="AL128" s="1"/>
      <c r="AN128" s="1"/>
      <c r="AO128" s="1"/>
      <c r="AP128" s="1"/>
      <c r="AQ128" s="1"/>
      <c r="AS128" s="1"/>
    </row>
    <row r="129" spans="2:36" s="1" customFormat="1" x14ac:dyDescent="0.2">
      <c r="P129" s="46"/>
      <c r="Q129" s="46"/>
      <c r="R129" s="46"/>
      <c r="T129" s="284" t="s">
        <v>192</v>
      </c>
      <c r="U129" s="284" t="s">
        <v>440</v>
      </c>
      <c r="V129" s="284" t="s">
        <v>211</v>
      </c>
      <c r="W129" s="40" t="s">
        <v>169</v>
      </c>
      <c r="X129" s="284" t="s">
        <v>248</v>
      </c>
      <c r="Y129" s="284"/>
      <c r="Z129" s="284">
        <v>1</v>
      </c>
      <c r="AA129" s="284"/>
      <c r="AB129" s="284"/>
      <c r="AC129" s="284"/>
      <c r="AD129" s="284" t="s">
        <v>335</v>
      </c>
      <c r="AE129" s="46" t="s">
        <v>437</v>
      </c>
      <c r="AF129" s="46" t="s">
        <v>441</v>
      </c>
      <c r="AG129" s="293"/>
    </row>
    <row r="130" spans="2:36" s="1" customFormat="1" x14ac:dyDescent="0.2">
      <c r="P130" s="46"/>
      <c r="Q130" s="46"/>
      <c r="R130" s="46"/>
      <c r="T130" s="284" t="s">
        <v>193</v>
      </c>
      <c r="U130" s="284" t="s">
        <v>407</v>
      </c>
      <c r="V130" s="284" t="s">
        <v>211</v>
      </c>
      <c r="W130" s="40" t="s">
        <v>169</v>
      </c>
      <c r="X130" s="284" t="s">
        <v>248</v>
      </c>
      <c r="Y130" s="284"/>
      <c r="Z130" s="284">
        <v>1</v>
      </c>
      <c r="AA130" s="284"/>
      <c r="AB130" s="284"/>
      <c r="AC130" s="284"/>
      <c r="AD130" s="284" t="s">
        <v>335</v>
      </c>
      <c r="AE130" s="46" t="s">
        <v>439</v>
      </c>
      <c r="AF130" s="46"/>
      <c r="AG130" s="293"/>
    </row>
    <row r="131" spans="2:36" s="1" customFormat="1" ht="15.75" x14ac:dyDescent="0.25">
      <c r="E131" s="113" t="s">
        <v>321</v>
      </c>
      <c r="G131" s="5"/>
      <c r="L131" s="32"/>
      <c r="P131" s="46"/>
      <c r="Q131" s="46"/>
      <c r="R131" s="46"/>
      <c r="AF131" s="46"/>
      <c r="AG131" s="293"/>
    </row>
    <row r="132" spans="2:36" s="1" customFormat="1" x14ac:dyDescent="0.2">
      <c r="C132" s="143" t="s">
        <v>373</v>
      </c>
      <c r="D132" s="143"/>
      <c r="E132" s="143"/>
      <c r="F132" s="143"/>
      <c r="G132" s="191"/>
      <c r="L132" s="32"/>
      <c r="P132" s="46"/>
      <c r="Q132" s="46"/>
      <c r="R132" s="46"/>
      <c r="T132" s="284"/>
      <c r="U132" s="279" t="s">
        <v>195</v>
      </c>
      <c r="V132" s="284" t="s">
        <v>211</v>
      </c>
      <c r="W132" s="296" t="s">
        <v>169</v>
      </c>
      <c r="X132" s="279" t="s">
        <v>248</v>
      </c>
      <c r="Y132" s="279"/>
      <c r="Z132" s="279">
        <f>SUM(Z133:Z140)</f>
        <v>22</v>
      </c>
      <c r="AA132" s="279">
        <v>1</v>
      </c>
      <c r="AB132" s="279">
        <v>2</v>
      </c>
      <c r="AC132" s="279"/>
      <c r="AD132" s="279" t="s">
        <v>335</v>
      </c>
      <c r="AE132" s="46"/>
      <c r="AF132" s="46"/>
      <c r="AG132" s="293"/>
      <c r="AI132" s="293"/>
      <c r="AJ132" s="293"/>
    </row>
    <row r="133" spans="2:36" s="1" customFormat="1" x14ac:dyDescent="0.2">
      <c r="E133" s="1" t="s">
        <v>357</v>
      </c>
      <c r="G133" s="5">
        <v>31</v>
      </c>
      <c r="L133" s="32"/>
      <c r="P133" s="46"/>
      <c r="Q133" s="46"/>
      <c r="R133" s="46"/>
      <c r="T133" s="284" t="s">
        <v>203</v>
      </c>
      <c r="U133" s="284" t="s">
        <v>196</v>
      </c>
      <c r="V133" s="284" t="s">
        <v>211</v>
      </c>
      <c r="W133" s="296" t="s">
        <v>169</v>
      </c>
      <c r="X133" s="284" t="s">
        <v>248</v>
      </c>
      <c r="Y133" s="284"/>
      <c r="Z133" s="284">
        <v>1</v>
      </c>
      <c r="AA133" s="284"/>
      <c r="AB133" s="284"/>
      <c r="AC133" s="284"/>
      <c r="AD133" s="284" t="s">
        <v>335</v>
      </c>
      <c r="AE133" s="156" t="s">
        <v>402</v>
      </c>
      <c r="AF133" s="46" t="s">
        <v>532</v>
      </c>
      <c r="AG133" s="294"/>
      <c r="AI133" s="293"/>
      <c r="AJ133" s="293"/>
    </row>
    <row r="134" spans="2:36" s="1" customFormat="1" x14ac:dyDescent="0.2">
      <c r="D134" s="1" t="s">
        <v>174</v>
      </c>
      <c r="E134" s="1" t="s">
        <v>372</v>
      </c>
      <c r="G134" s="5">
        <v>14</v>
      </c>
      <c r="K134" s="1" t="s">
        <v>446</v>
      </c>
      <c r="L134" s="32" t="s">
        <v>358</v>
      </c>
      <c r="P134" s="46"/>
      <c r="Q134" s="46"/>
      <c r="R134" s="46"/>
      <c r="T134" s="284" t="s">
        <v>204</v>
      </c>
      <c r="U134" s="284" t="s">
        <v>197</v>
      </c>
      <c r="V134" s="284" t="s">
        <v>211</v>
      </c>
      <c r="W134" s="296" t="s">
        <v>169</v>
      </c>
      <c r="X134" s="284" t="s">
        <v>248</v>
      </c>
      <c r="Y134" s="284"/>
      <c r="Z134" s="284">
        <v>1</v>
      </c>
      <c r="AA134" s="284"/>
      <c r="AB134" s="284"/>
      <c r="AC134" s="284"/>
      <c r="AD134" s="284" t="s">
        <v>335</v>
      </c>
      <c r="AE134" s="46"/>
      <c r="AF134" s="46" t="s">
        <v>532</v>
      </c>
      <c r="AG134" s="293"/>
      <c r="AI134" s="293"/>
      <c r="AJ134" s="293"/>
    </row>
    <row r="135" spans="2:36" s="1" customFormat="1" x14ac:dyDescent="0.2">
      <c r="E135" s="1" t="s">
        <v>371</v>
      </c>
      <c r="G135" s="5">
        <v>10</v>
      </c>
      <c r="L135" s="32" t="s">
        <v>420</v>
      </c>
      <c r="P135" s="46"/>
      <c r="Q135" s="46"/>
      <c r="R135" s="46"/>
      <c r="T135" s="284"/>
      <c r="U135" s="285"/>
      <c r="V135" s="285"/>
      <c r="W135" s="286"/>
      <c r="X135" s="285"/>
      <c r="Y135" s="285"/>
      <c r="Z135" s="285"/>
      <c r="AA135" s="285"/>
      <c r="AB135" s="285"/>
      <c r="AC135" s="284"/>
      <c r="AD135" s="284"/>
      <c r="AE135" s="46"/>
      <c r="AF135" s="46"/>
      <c r="AG135" s="293"/>
      <c r="AI135" s="293"/>
      <c r="AJ135" s="293"/>
    </row>
    <row r="136" spans="2:36" s="1" customFormat="1" x14ac:dyDescent="0.2">
      <c r="G136" s="5"/>
      <c r="L136" s="32" t="s">
        <v>419</v>
      </c>
      <c r="P136" s="46"/>
      <c r="Q136" s="46"/>
      <c r="R136" s="46"/>
      <c r="T136" s="284" t="s">
        <v>205</v>
      </c>
      <c r="U136" s="284" t="s">
        <v>199</v>
      </c>
      <c r="V136" s="284" t="s">
        <v>211</v>
      </c>
      <c r="W136" s="40" t="s">
        <v>169</v>
      </c>
      <c r="X136" s="284" t="s">
        <v>248</v>
      </c>
      <c r="Y136" s="284"/>
      <c r="Z136" s="284">
        <v>5</v>
      </c>
      <c r="AA136" s="284"/>
      <c r="AB136" s="284"/>
      <c r="AC136" s="284"/>
      <c r="AD136" s="284" t="s">
        <v>335</v>
      </c>
      <c r="AE136" s="46" t="s">
        <v>403</v>
      </c>
      <c r="AF136" s="46"/>
      <c r="AG136" s="293"/>
      <c r="AI136" s="293"/>
      <c r="AJ136" s="293"/>
    </row>
    <row r="137" spans="2:36" s="1" customFormat="1" x14ac:dyDescent="0.2">
      <c r="E137" s="1" t="s">
        <v>370</v>
      </c>
      <c r="G137" s="5">
        <v>7</v>
      </c>
      <c r="L137" s="32" t="s">
        <v>359</v>
      </c>
      <c r="P137" s="46"/>
      <c r="Q137" s="46"/>
      <c r="R137" s="46"/>
      <c r="T137" s="284" t="s">
        <v>206</v>
      </c>
      <c r="U137" s="284" t="s">
        <v>200</v>
      </c>
      <c r="V137" s="284" t="s">
        <v>211</v>
      </c>
      <c r="W137" s="40" t="s">
        <v>169</v>
      </c>
      <c r="X137" s="284" t="s">
        <v>248</v>
      </c>
      <c r="Y137" s="284"/>
      <c r="Z137" s="284">
        <v>5</v>
      </c>
      <c r="AA137" s="284"/>
      <c r="AB137" s="284"/>
      <c r="AC137" s="284"/>
      <c r="AD137" s="284" t="s">
        <v>335</v>
      </c>
      <c r="AE137" s="46" t="s">
        <v>533</v>
      </c>
      <c r="AF137" s="46"/>
      <c r="AG137" s="293"/>
      <c r="AI137" s="293"/>
      <c r="AJ137" s="293"/>
    </row>
    <row r="138" spans="2:36" s="1" customFormat="1" x14ac:dyDescent="0.2">
      <c r="Q138" s="46"/>
      <c r="R138" s="46"/>
      <c r="T138" s="284" t="s">
        <v>207</v>
      </c>
      <c r="U138" s="284" t="s">
        <v>201</v>
      </c>
      <c r="V138" s="284" t="s">
        <v>211</v>
      </c>
      <c r="W138" s="40" t="s">
        <v>169</v>
      </c>
      <c r="X138" s="284" t="s">
        <v>248</v>
      </c>
      <c r="Y138" s="284"/>
      <c r="Z138" s="284">
        <v>1</v>
      </c>
      <c r="AA138" s="284"/>
      <c r="AB138" s="284"/>
      <c r="AC138" s="284"/>
      <c r="AD138" s="284" t="s">
        <v>335</v>
      </c>
      <c r="AE138" s="46"/>
      <c r="AF138" s="46" t="s">
        <v>532</v>
      </c>
      <c r="AG138" s="293"/>
      <c r="AI138" s="293"/>
      <c r="AJ138" s="293"/>
    </row>
    <row r="139" spans="2:36" s="1" customFormat="1" x14ac:dyDescent="0.2">
      <c r="E139" s="44" t="s">
        <v>308</v>
      </c>
      <c r="Q139" s="46"/>
      <c r="R139" s="46"/>
      <c r="T139" s="284" t="s">
        <v>208</v>
      </c>
      <c r="U139" s="284" t="s">
        <v>202</v>
      </c>
      <c r="V139" s="284" t="s">
        <v>211</v>
      </c>
      <c r="W139" s="40" t="s">
        <v>169</v>
      </c>
      <c r="X139" s="284" t="s">
        <v>248</v>
      </c>
      <c r="Y139" s="284"/>
      <c r="Z139" s="284">
        <v>4</v>
      </c>
      <c r="AA139" s="284"/>
      <c r="AB139" s="284"/>
      <c r="AC139" s="284"/>
      <c r="AD139" s="284" t="s">
        <v>335</v>
      </c>
      <c r="AE139" s="46" t="s">
        <v>534</v>
      </c>
      <c r="AF139" s="46"/>
      <c r="AG139" s="293"/>
      <c r="AI139" s="293"/>
      <c r="AJ139" s="293"/>
    </row>
    <row r="140" spans="2:36" s="1" customFormat="1" x14ac:dyDescent="0.2">
      <c r="B140" s="5" t="s">
        <v>258</v>
      </c>
      <c r="C140" s="30" t="s">
        <v>24</v>
      </c>
      <c r="D140" s="5" t="s">
        <v>87</v>
      </c>
      <c r="E140" s="30" t="s">
        <v>45</v>
      </c>
      <c r="F140" s="30"/>
      <c r="G140" s="5">
        <v>3</v>
      </c>
      <c r="H140" s="5">
        <v>1</v>
      </c>
      <c r="I140" s="5">
        <v>1</v>
      </c>
      <c r="J140" s="5">
        <v>1</v>
      </c>
      <c r="K140" s="1" t="s">
        <v>446</v>
      </c>
      <c r="L140" s="111">
        <v>133</v>
      </c>
      <c r="P140" s="46"/>
      <c r="Q140" s="46"/>
      <c r="R140" s="46"/>
      <c r="T140" s="284" t="s">
        <v>210</v>
      </c>
      <c r="U140" s="284" t="s">
        <v>209</v>
      </c>
      <c r="V140" s="284" t="s">
        <v>211</v>
      </c>
      <c r="W140" s="40" t="s">
        <v>169</v>
      </c>
      <c r="X140" s="284" t="s">
        <v>248</v>
      </c>
      <c r="Y140" s="284"/>
      <c r="Z140" s="284">
        <v>5</v>
      </c>
      <c r="AA140" s="284"/>
      <c r="AB140" s="284"/>
      <c r="AC140" s="284"/>
      <c r="AD140" s="284" t="s">
        <v>335</v>
      </c>
      <c r="AE140" s="46"/>
      <c r="AF140" s="46"/>
      <c r="AG140" s="294"/>
      <c r="AI140" s="293"/>
      <c r="AJ140" s="293"/>
    </row>
    <row r="141" spans="2:36" s="1" customFormat="1" x14ac:dyDescent="0.2">
      <c r="G141" s="5"/>
      <c r="L141" s="32"/>
      <c r="P141" s="46"/>
      <c r="Q141" s="46"/>
      <c r="R141" s="46"/>
      <c r="T141" s="77"/>
      <c r="U141" s="77"/>
      <c r="V141" s="77"/>
      <c r="W141" s="17"/>
      <c r="X141" s="77"/>
      <c r="Y141" s="77"/>
      <c r="Z141" s="77"/>
      <c r="AA141" s="77"/>
      <c r="AB141" s="77"/>
      <c r="AC141" s="77"/>
      <c r="AD141" s="77"/>
      <c r="AE141" s="46"/>
      <c r="AF141" s="46"/>
      <c r="AG141" s="294"/>
      <c r="AI141" s="293"/>
      <c r="AJ141" s="293"/>
    </row>
    <row r="142" spans="2:36" s="1" customFormat="1" x14ac:dyDescent="0.2">
      <c r="B142" s="254" t="s">
        <v>258</v>
      </c>
      <c r="C142" s="255" t="s">
        <v>24</v>
      </c>
      <c r="D142" s="255" t="s">
        <v>87</v>
      </c>
      <c r="E142" s="254" t="s">
        <v>329</v>
      </c>
      <c r="F142" s="255">
        <v>3</v>
      </c>
      <c r="G142" s="255">
        <v>12</v>
      </c>
      <c r="H142" s="255">
        <v>1</v>
      </c>
      <c r="I142" s="255">
        <v>1</v>
      </c>
      <c r="J142" s="255">
        <v>1</v>
      </c>
      <c r="K142" s="1" t="s">
        <v>381</v>
      </c>
      <c r="L142" s="111">
        <v>233</v>
      </c>
      <c r="M142" s="1" t="s">
        <v>266</v>
      </c>
      <c r="P142" s="46"/>
      <c r="Q142" s="46"/>
      <c r="R142" s="46"/>
      <c r="T142" s="298" t="s">
        <v>398</v>
      </c>
      <c r="U142" s="299"/>
      <c r="V142" s="299"/>
      <c r="W142" s="300"/>
      <c r="X142" s="281" t="s">
        <v>248</v>
      </c>
      <c r="Y142" s="299"/>
      <c r="Z142" s="299">
        <f>Z127+Z132</f>
        <v>24</v>
      </c>
      <c r="AA142" s="299"/>
      <c r="AB142" s="299"/>
      <c r="AC142" s="299"/>
      <c r="AD142" s="301"/>
      <c r="AE142" s="46"/>
      <c r="AF142" s="46"/>
      <c r="AG142" s="294"/>
      <c r="AI142" s="293"/>
      <c r="AJ142" s="293"/>
    </row>
    <row r="143" spans="2:36" s="1" customFormat="1" x14ac:dyDescent="0.2">
      <c r="G143" s="5"/>
      <c r="L143" s="32"/>
      <c r="Q143" s="46"/>
      <c r="R143" s="46"/>
    </row>
    <row r="144" spans="2:36" s="1" customFormat="1" x14ac:dyDescent="0.2">
      <c r="B144" s="254" t="s">
        <v>258</v>
      </c>
      <c r="C144" s="255" t="s">
        <v>24</v>
      </c>
      <c r="D144" s="255" t="s">
        <v>87</v>
      </c>
      <c r="E144" s="254" t="s">
        <v>504</v>
      </c>
      <c r="F144" s="255"/>
      <c r="G144" s="255">
        <f>6+6</f>
        <v>12</v>
      </c>
      <c r="H144" s="255">
        <v>2</v>
      </c>
      <c r="I144" s="255">
        <v>2</v>
      </c>
      <c r="J144" s="255">
        <v>2</v>
      </c>
      <c r="K144" s="162" t="s">
        <v>324</v>
      </c>
      <c r="L144" s="30">
        <v>332.33300000000003</v>
      </c>
      <c r="M144" s="1" t="s">
        <v>266</v>
      </c>
      <c r="P144" s="46"/>
      <c r="R144" s="46"/>
    </row>
    <row r="145" spans="2:33" s="1" customFormat="1" ht="15" x14ac:dyDescent="0.25">
      <c r="B145" s="5"/>
      <c r="C145" s="30"/>
      <c r="D145" s="5"/>
      <c r="E145" s="30"/>
      <c r="F145" s="30"/>
      <c r="G145" s="5"/>
      <c r="L145" s="32"/>
      <c r="P145" s="46"/>
      <c r="R145" s="46"/>
      <c r="T145" s="279" t="s">
        <v>526</v>
      </c>
      <c r="U145" s="280"/>
      <c r="V145" s="279" t="s">
        <v>400</v>
      </c>
      <c r="W145" s="279"/>
      <c r="X145" s="76"/>
      <c r="Y145" s="76"/>
      <c r="Z145" s="76"/>
      <c r="AA145" s="76"/>
      <c r="AB145" s="77"/>
      <c r="AC145" s="76"/>
      <c r="AD145" s="76"/>
      <c r="AE145" s="46"/>
      <c r="AF145" s="46"/>
      <c r="AG145" s="46"/>
    </row>
    <row r="146" spans="2:33" s="1" customFormat="1" x14ac:dyDescent="0.2">
      <c r="B146" s="254" t="s">
        <v>258</v>
      </c>
      <c r="C146" s="255" t="s">
        <v>24</v>
      </c>
      <c r="D146" s="255" t="s">
        <v>87</v>
      </c>
      <c r="E146" s="254" t="s">
        <v>447</v>
      </c>
      <c r="F146" s="255"/>
      <c r="G146" s="255">
        <v>7</v>
      </c>
      <c r="H146" s="255">
        <v>1</v>
      </c>
      <c r="I146" s="255">
        <v>1</v>
      </c>
      <c r="J146" s="255">
        <v>1</v>
      </c>
      <c r="K146" s="1" t="s">
        <v>238</v>
      </c>
      <c r="L146" s="111">
        <v>435</v>
      </c>
      <c r="M146" s="1" t="s">
        <v>266</v>
      </c>
      <c r="Q146" s="46"/>
      <c r="R146" s="46"/>
      <c r="T146" s="281"/>
      <c r="U146" s="282" t="s">
        <v>194</v>
      </c>
      <c r="V146" s="282" t="s">
        <v>211</v>
      </c>
      <c r="W146" s="283" t="s">
        <v>169</v>
      </c>
      <c r="X146" s="282" t="s">
        <v>334</v>
      </c>
      <c r="Y146" s="282"/>
      <c r="Z146" s="282">
        <f>SUM(Z147:Z148)</f>
        <v>4</v>
      </c>
      <c r="AA146" s="282">
        <v>1</v>
      </c>
      <c r="AB146" s="282">
        <v>1</v>
      </c>
      <c r="AC146" s="281"/>
      <c r="AD146" s="281" t="s">
        <v>245</v>
      </c>
      <c r="AE146" s="48"/>
      <c r="AF146" s="48"/>
      <c r="AG146" s="48"/>
    </row>
    <row r="147" spans="2:33" s="1" customFormat="1" x14ac:dyDescent="0.2">
      <c r="B147" s="254" t="s">
        <v>258</v>
      </c>
      <c r="C147" s="255" t="s">
        <v>24</v>
      </c>
      <c r="D147" s="254" t="s">
        <v>356</v>
      </c>
      <c r="E147" s="254" t="s">
        <v>448</v>
      </c>
      <c r="F147" s="255"/>
      <c r="G147" s="255">
        <v>5</v>
      </c>
      <c r="H147" s="255">
        <v>1</v>
      </c>
      <c r="I147" s="255">
        <v>1</v>
      </c>
      <c r="J147" s="255">
        <v>1</v>
      </c>
      <c r="L147" s="111">
        <v>440</v>
      </c>
      <c r="M147" s="59" t="s">
        <v>304</v>
      </c>
      <c r="Q147" s="46"/>
      <c r="R147" s="46"/>
      <c r="T147" s="281"/>
      <c r="U147" s="281"/>
      <c r="V147" s="281"/>
      <c r="W147" s="181"/>
      <c r="X147" s="281"/>
      <c r="Y147" s="281"/>
      <c r="Z147" s="281"/>
      <c r="AA147" s="281"/>
      <c r="AB147" s="281"/>
      <c r="AC147" s="281"/>
      <c r="AD147" s="281"/>
    </row>
    <row r="148" spans="2:33" s="1" customFormat="1" x14ac:dyDescent="0.2">
      <c r="B148" s="5"/>
      <c r="C148" s="30"/>
      <c r="D148" s="30"/>
      <c r="E148" s="5"/>
      <c r="F148" s="30"/>
      <c r="G148" s="30"/>
      <c r="H148" s="30"/>
      <c r="I148" s="30"/>
      <c r="J148" s="30"/>
      <c r="L148" s="32"/>
      <c r="P148" s="46"/>
      <c r="Q148" s="46"/>
      <c r="R148" s="46"/>
      <c r="T148" s="281" t="s">
        <v>226</v>
      </c>
      <c r="U148" s="281" t="s">
        <v>527</v>
      </c>
      <c r="V148" s="281" t="s">
        <v>211</v>
      </c>
      <c r="W148" s="181" t="s">
        <v>169</v>
      </c>
      <c r="X148" s="281" t="s">
        <v>334</v>
      </c>
      <c r="Y148" s="281"/>
      <c r="Z148" s="281">
        <v>4</v>
      </c>
      <c r="AA148" s="281"/>
      <c r="AB148" s="281"/>
      <c r="AC148" s="281"/>
      <c r="AD148" s="281" t="s">
        <v>245</v>
      </c>
      <c r="AE148" s="1" t="s">
        <v>528</v>
      </c>
    </row>
    <row r="149" spans="2:33" s="1" customFormat="1" x14ac:dyDescent="0.2">
      <c r="B149" s="254" t="s">
        <v>258</v>
      </c>
      <c r="C149" s="255" t="s">
        <v>24</v>
      </c>
      <c r="D149" s="255" t="s">
        <v>87</v>
      </c>
      <c r="E149" s="254" t="s">
        <v>49</v>
      </c>
      <c r="F149" s="255"/>
      <c r="G149" s="255">
        <v>11</v>
      </c>
      <c r="H149" s="255">
        <v>1</v>
      </c>
      <c r="I149" s="255">
        <v>1</v>
      </c>
      <c r="J149" s="255">
        <v>1</v>
      </c>
      <c r="K149" s="162" t="s">
        <v>177</v>
      </c>
      <c r="L149" s="111">
        <v>542</v>
      </c>
      <c r="M149" s="1" t="s">
        <v>427</v>
      </c>
      <c r="P149" s="46" t="s">
        <v>429</v>
      </c>
    </row>
    <row r="150" spans="2:33" s="1" customFormat="1" x14ac:dyDescent="0.2">
      <c r="B150" s="5"/>
      <c r="C150" s="30"/>
      <c r="D150" s="30"/>
      <c r="E150" s="5"/>
      <c r="F150" s="30"/>
      <c r="G150" s="30"/>
      <c r="H150" s="30"/>
      <c r="I150" s="30"/>
      <c r="J150" s="30"/>
      <c r="L150" s="111"/>
      <c r="M150" s="1" t="s">
        <v>428</v>
      </c>
      <c r="P150" s="46"/>
      <c r="T150" s="284"/>
      <c r="U150" s="279" t="s">
        <v>195</v>
      </c>
      <c r="V150" s="279" t="s">
        <v>211</v>
      </c>
      <c r="W150" s="287" t="s">
        <v>169</v>
      </c>
      <c r="X150" s="279" t="s">
        <v>334</v>
      </c>
      <c r="Y150" s="279"/>
      <c r="Z150" s="279">
        <f>SUM(Z151:Z157)</f>
        <v>16</v>
      </c>
      <c r="AA150" s="279">
        <v>1</v>
      </c>
      <c r="AB150" s="279">
        <v>1</v>
      </c>
      <c r="AC150" s="284"/>
      <c r="AD150" s="284" t="s">
        <v>245</v>
      </c>
      <c r="AE150" s="48"/>
      <c r="AF150" s="48"/>
      <c r="AG150" s="48"/>
    </row>
    <row r="151" spans="2:33" s="1" customFormat="1" x14ac:dyDescent="0.2">
      <c r="E151" s="45" t="s">
        <v>309</v>
      </c>
      <c r="G151" s="5"/>
      <c r="L151" s="32"/>
      <c r="T151" s="284"/>
      <c r="U151" s="285"/>
      <c r="V151" s="285"/>
      <c r="W151" s="286"/>
      <c r="X151" s="285"/>
      <c r="Y151" s="285"/>
      <c r="Z151" s="285"/>
      <c r="AA151" s="285"/>
      <c r="AB151" s="285"/>
      <c r="AC151" s="284"/>
      <c r="AD151" s="284"/>
      <c r="AE151" s="48"/>
      <c r="AF151" s="48"/>
      <c r="AG151" s="48"/>
    </row>
    <row r="152" spans="2:33" s="1" customFormat="1" x14ac:dyDescent="0.2">
      <c r="B152" s="30" t="s">
        <v>254</v>
      </c>
      <c r="C152" s="30" t="s">
        <v>24</v>
      </c>
      <c r="D152" s="5" t="s">
        <v>106</v>
      </c>
      <c r="E152" s="5" t="s">
        <v>45</v>
      </c>
      <c r="F152" s="30"/>
      <c r="G152" s="30">
        <v>11</v>
      </c>
      <c r="H152" s="30">
        <v>1</v>
      </c>
      <c r="I152" s="30">
        <v>1</v>
      </c>
      <c r="J152" s="30">
        <v>1</v>
      </c>
      <c r="K152" s="1" t="s">
        <v>446</v>
      </c>
      <c r="L152" s="32"/>
      <c r="P152" s="46"/>
      <c r="T152" s="284" t="s">
        <v>247</v>
      </c>
      <c r="U152" s="284" t="s">
        <v>198</v>
      </c>
      <c r="V152" s="284" t="s">
        <v>211</v>
      </c>
      <c r="W152" s="40" t="s">
        <v>169</v>
      </c>
      <c r="X152" s="284" t="s">
        <v>334</v>
      </c>
      <c r="Y152" s="284"/>
      <c r="Z152" s="284">
        <f>1</f>
        <v>1</v>
      </c>
      <c r="AA152" s="284"/>
      <c r="AB152" s="284"/>
      <c r="AC152" s="284"/>
      <c r="AD152" s="284" t="s">
        <v>245</v>
      </c>
      <c r="AE152" s="48"/>
      <c r="AF152" s="48"/>
      <c r="AG152" s="48"/>
    </row>
    <row r="153" spans="2:33" s="1" customFormat="1" x14ac:dyDescent="0.2">
      <c r="F153" s="30"/>
      <c r="G153" s="5"/>
      <c r="L153" s="32"/>
      <c r="O153" s="46"/>
      <c r="P153" s="46"/>
      <c r="Q153" s="46"/>
      <c r="R153" s="46"/>
      <c r="T153" s="284" t="s">
        <v>205</v>
      </c>
      <c r="U153" s="285" t="s">
        <v>199</v>
      </c>
      <c r="V153" s="285" t="s">
        <v>211</v>
      </c>
      <c r="W153" s="286" t="s">
        <v>169</v>
      </c>
      <c r="X153" s="285" t="s">
        <v>334</v>
      </c>
      <c r="Y153" s="285"/>
      <c r="Z153" s="285">
        <v>7</v>
      </c>
      <c r="AA153" s="285"/>
      <c r="AB153" s="285"/>
      <c r="AC153" s="284"/>
      <c r="AD153" s="284" t="s">
        <v>245</v>
      </c>
      <c r="AE153" s="48" t="s">
        <v>529</v>
      </c>
      <c r="AF153" s="48"/>
      <c r="AG153" s="48"/>
    </row>
    <row r="154" spans="2:33" s="1" customFormat="1" x14ac:dyDescent="0.2">
      <c r="B154" s="255" t="s">
        <v>254</v>
      </c>
      <c r="C154" s="255" t="s">
        <v>24</v>
      </c>
      <c r="D154" s="254" t="s">
        <v>106</v>
      </c>
      <c r="E154" s="254" t="s">
        <v>46</v>
      </c>
      <c r="F154" s="255"/>
      <c r="G154" s="255">
        <v>11</v>
      </c>
      <c r="H154" s="255">
        <v>2</v>
      </c>
      <c r="I154" s="255">
        <v>2</v>
      </c>
      <c r="J154" s="255">
        <v>2</v>
      </c>
      <c r="K154" s="1" t="s">
        <v>381</v>
      </c>
      <c r="L154" s="111" t="s">
        <v>589</v>
      </c>
      <c r="N154" s="59" t="s">
        <v>274</v>
      </c>
      <c r="O154" s="46"/>
      <c r="P154" s="46"/>
      <c r="Q154" s="46"/>
      <c r="R154" s="46"/>
      <c r="T154" s="284" t="s">
        <v>206</v>
      </c>
      <c r="U154" s="284" t="s">
        <v>200</v>
      </c>
      <c r="V154" s="284" t="s">
        <v>211</v>
      </c>
      <c r="W154" s="40" t="s">
        <v>169</v>
      </c>
      <c r="X154" s="284" t="s">
        <v>334</v>
      </c>
      <c r="Y154" s="284"/>
      <c r="Z154" s="284">
        <v>2</v>
      </c>
      <c r="AA154" s="284"/>
      <c r="AB154" s="284"/>
      <c r="AC154" s="284"/>
      <c r="AD154" s="284" t="s">
        <v>245</v>
      </c>
      <c r="AE154" s="48" t="s">
        <v>531</v>
      </c>
      <c r="AF154" s="48"/>
      <c r="AG154" s="48"/>
    </row>
    <row r="155" spans="2:33" s="1" customFormat="1" x14ac:dyDescent="0.2">
      <c r="B155" s="5"/>
      <c r="C155" s="30"/>
      <c r="D155" s="30"/>
      <c r="E155" s="30"/>
      <c r="F155" s="30"/>
      <c r="G155" s="30"/>
      <c r="H155" s="30"/>
      <c r="I155" s="30"/>
      <c r="J155" s="30"/>
      <c r="K155" s="237"/>
      <c r="L155" s="32"/>
      <c r="P155" s="46"/>
      <c r="Q155" s="46"/>
      <c r="R155" s="46"/>
      <c r="T155" s="284"/>
      <c r="U155" s="284"/>
      <c r="V155" s="284"/>
      <c r="W155" s="40"/>
      <c r="X155" s="284"/>
      <c r="Y155" s="284"/>
      <c r="Z155" s="284"/>
      <c r="AA155" s="284"/>
      <c r="AB155" s="284"/>
      <c r="AC155" s="284"/>
      <c r="AD155" s="284" t="s">
        <v>245</v>
      </c>
      <c r="AE155" s="77"/>
      <c r="AF155" s="77"/>
      <c r="AG155" s="48"/>
    </row>
    <row r="156" spans="2:33" s="1" customFormat="1" x14ac:dyDescent="0.2">
      <c r="B156" s="255" t="s">
        <v>254</v>
      </c>
      <c r="C156" s="255" t="s">
        <v>24</v>
      </c>
      <c r="D156" s="255" t="s">
        <v>106</v>
      </c>
      <c r="E156" s="254" t="s">
        <v>47</v>
      </c>
      <c r="F156" s="255"/>
      <c r="G156" s="255">
        <v>6</v>
      </c>
      <c r="H156" s="255">
        <v>1</v>
      </c>
      <c r="I156" s="255">
        <v>1</v>
      </c>
      <c r="J156" s="255">
        <v>1</v>
      </c>
      <c r="K156" s="1" t="s">
        <v>324</v>
      </c>
      <c r="L156" s="111">
        <v>336</v>
      </c>
      <c r="M156" s="59" t="s">
        <v>274</v>
      </c>
      <c r="N156" s="46"/>
      <c r="P156" s="46"/>
      <c r="Q156" s="46"/>
      <c r="R156" s="46"/>
      <c r="T156" s="284" t="s">
        <v>208</v>
      </c>
      <c r="U156" s="284" t="s">
        <v>202</v>
      </c>
      <c r="V156" s="284" t="s">
        <v>211</v>
      </c>
      <c r="W156" s="40" t="s">
        <v>169</v>
      </c>
      <c r="X156" s="284" t="s">
        <v>334</v>
      </c>
      <c r="Y156" s="284"/>
      <c r="Z156" s="284">
        <v>2</v>
      </c>
      <c r="AA156" s="284"/>
      <c r="AB156" s="284"/>
      <c r="AC156" s="284"/>
      <c r="AD156" s="284" t="s">
        <v>245</v>
      </c>
      <c r="AE156" s="48" t="s">
        <v>406</v>
      </c>
      <c r="AF156" s="48"/>
      <c r="AG156" s="48"/>
    </row>
    <row r="157" spans="2:33" s="1" customFormat="1" x14ac:dyDescent="0.2">
      <c r="B157" s="30"/>
      <c r="C157" s="30"/>
      <c r="D157" s="5"/>
      <c r="E157" s="5"/>
      <c r="G157" s="5"/>
      <c r="L157" s="32"/>
      <c r="P157" s="46"/>
      <c r="Q157" s="46"/>
      <c r="R157" s="46"/>
      <c r="T157" s="284" t="s">
        <v>210</v>
      </c>
      <c r="U157" s="284" t="s">
        <v>209</v>
      </c>
      <c r="V157" s="284" t="s">
        <v>211</v>
      </c>
      <c r="W157" s="40" t="s">
        <v>169</v>
      </c>
      <c r="X157" s="284" t="s">
        <v>334</v>
      </c>
      <c r="Y157" s="284"/>
      <c r="Z157" s="284">
        <v>4</v>
      </c>
      <c r="AA157" s="284"/>
      <c r="AB157" s="284"/>
      <c r="AC157" s="284"/>
      <c r="AD157" s="284" t="s">
        <v>245</v>
      </c>
      <c r="AE157" s="48" t="s">
        <v>530</v>
      </c>
      <c r="AF157" s="48"/>
      <c r="AG157" s="48"/>
    </row>
    <row r="158" spans="2:33" s="1" customFormat="1" x14ac:dyDescent="0.2">
      <c r="B158" s="30"/>
      <c r="C158" s="30"/>
      <c r="D158" s="5"/>
      <c r="E158" s="5"/>
      <c r="G158" s="30"/>
      <c r="H158" s="30"/>
      <c r="I158" s="30"/>
      <c r="J158" s="30"/>
      <c r="K158" s="1" t="s">
        <v>238</v>
      </c>
      <c r="L158" s="111"/>
      <c r="M158" s="59"/>
      <c r="P158" s="46"/>
      <c r="Q158" s="46"/>
      <c r="R158" s="46"/>
      <c r="T158" s="288"/>
      <c r="U158" s="288"/>
      <c r="V158" s="289"/>
      <c r="W158" s="289"/>
      <c r="X158" s="289"/>
      <c r="Y158" s="289"/>
      <c r="Z158" s="288"/>
      <c r="AA158" s="289"/>
      <c r="AB158" s="289"/>
      <c r="AC158" s="289"/>
      <c r="AD158" s="289"/>
      <c r="AE158" s="48"/>
      <c r="AF158" s="48"/>
      <c r="AG158" s="48"/>
    </row>
    <row r="159" spans="2:33" s="1" customFormat="1" x14ac:dyDescent="0.2">
      <c r="B159" s="254" t="s">
        <v>254</v>
      </c>
      <c r="C159" s="255" t="s">
        <v>24</v>
      </c>
      <c r="D159" s="255" t="s">
        <v>106</v>
      </c>
      <c r="E159" s="254" t="s">
        <v>502</v>
      </c>
      <c r="F159" s="255"/>
      <c r="G159" s="255">
        <v>7</v>
      </c>
      <c r="H159" s="255">
        <v>1</v>
      </c>
      <c r="I159" s="255">
        <v>1</v>
      </c>
      <c r="J159" s="255">
        <v>1</v>
      </c>
      <c r="L159" s="111">
        <v>438</v>
      </c>
      <c r="M159" s="59" t="s">
        <v>274</v>
      </c>
      <c r="P159" s="59"/>
      <c r="Q159" s="46"/>
      <c r="R159" s="46"/>
      <c r="T159" s="290" t="s">
        <v>398</v>
      </c>
      <c r="U159" s="291"/>
      <c r="V159" s="291"/>
      <c r="W159" s="291"/>
      <c r="X159" s="291"/>
      <c r="Y159" s="291"/>
      <c r="Z159" s="291">
        <f>Z150+Z146</f>
        <v>20</v>
      </c>
      <c r="AA159" s="291"/>
      <c r="AB159" s="291"/>
      <c r="AC159" s="291"/>
      <c r="AD159" s="292"/>
      <c r="AE159" s="46"/>
      <c r="AF159" s="46"/>
      <c r="AG159" s="48"/>
    </row>
    <row r="160" spans="2:33" s="1" customFormat="1" x14ac:dyDescent="0.2">
      <c r="B160" s="254" t="s">
        <v>254</v>
      </c>
      <c r="C160" s="255" t="s">
        <v>24</v>
      </c>
      <c r="D160" s="255" t="s">
        <v>452</v>
      </c>
      <c r="E160" s="254" t="s">
        <v>503</v>
      </c>
      <c r="F160" s="255"/>
      <c r="G160" s="255">
        <v>3</v>
      </c>
      <c r="H160" s="255">
        <v>1</v>
      </c>
      <c r="I160" s="255">
        <v>1</v>
      </c>
      <c r="J160" s="255">
        <v>1</v>
      </c>
      <c r="L160" s="111">
        <v>442</v>
      </c>
      <c r="M160" s="59" t="s">
        <v>304</v>
      </c>
      <c r="P160" s="46"/>
      <c r="Q160" s="46"/>
      <c r="R160" s="46"/>
      <c r="AG160" s="46"/>
    </row>
    <row r="161" spans="2:45" x14ac:dyDescent="0.2">
      <c r="P161" s="59"/>
      <c r="AI161" s="1"/>
      <c r="AJ161" s="1"/>
      <c r="AK161" s="1"/>
      <c r="AL161" s="1"/>
      <c r="AN161" s="1"/>
      <c r="AO161" s="1"/>
      <c r="AP161" s="1"/>
      <c r="AQ161" s="1"/>
      <c r="AS161" s="1"/>
    </row>
    <row r="162" spans="2:45" x14ac:dyDescent="0.2">
      <c r="B162" s="254" t="s">
        <v>254</v>
      </c>
      <c r="C162" s="255" t="s">
        <v>24</v>
      </c>
      <c r="D162" s="255" t="s">
        <v>106</v>
      </c>
      <c r="E162" s="254" t="s">
        <v>49</v>
      </c>
      <c r="F162" s="255"/>
      <c r="G162" s="255">
        <v>6</v>
      </c>
      <c r="H162" s="255">
        <v>1</v>
      </c>
      <c r="I162" s="255">
        <v>1</v>
      </c>
      <c r="J162" s="255">
        <v>1</v>
      </c>
      <c r="K162" s="1" t="s">
        <v>177</v>
      </c>
      <c r="L162" s="111">
        <v>547</v>
      </c>
      <c r="M162" s="59" t="s">
        <v>387</v>
      </c>
      <c r="O162" s="111">
        <v>447</v>
      </c>
      <c r="AI162" s="1"/>
      <c r="AJ162" s="1"/>
      <c r="AK162" s="1"/>
      <c r="AL162" s="1"/>
      <c r="AN162" s="1"/>
      <c r="AO162" s="1"/>
      <c r="AP162" s="1"/>
      <c r="AQ162" s="1"/>
      <c r="AS162" s="1"/>
    </row>
    <row r="163" spans="2:45" x14ac:dyDescent="0.2">
      <c r="AI163" s="1"/>
      <c r="AJ163" s="1"/>
      <c r="AK163" s="1"/>
      <c r="AL163" s="1"/>
      <c r="AN163" s="1"/>
      <c r="AO163" s="1"/>
      <c r="AP163" s="1"/>
      <c r="AQ163" s="1"/>
      <c r="AS163" s="1"/>
    </row>
    <row r="164" spans="2:45" x14ac:dyDescent="0.2">
      <c r="E164" s="45" t="s">
        <v>310</v>
      </c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46"/>
      <c r="AI164" s="1"/>
      <c r="AJ164" s="1"/>
      <c r="AK164" s="1"/>
      <c r="AL164" s="1"/>
      <c r="AN164" s="1"/>
      <c r="AO164" s="1"/>
      <c r="AP164" s="1"/>
      <c r="AQ164" s="1"/>
      <c r="AS164" s="1"/>
    </row>
    <row r="165" spans="2:45" x14ac:dyDescent="0.2"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46"/>
      <c r="AI165" s="1"/>
      <c r="AJ165" s="1"/>
      <c r="AK165" s="1"/>
      <c r="AL165" s="1"/>
      <c r="AN165" s="1"/>
      <c r="AO165" s="1"/>
      <c r="AP165" s="1"/>
      <c r="AQ165" s="1"/>
      <c r="AS165" s="1"/>
    </row>
    <row r="166" spans="2:45" x14ac:dyDescent="0.2">
      <c r="B166" s="30" t="s">
        <v>255</v>
      </c>
      <c r="C166" s="30" t="s">
        <v>24</v>
      </c>
      <c r="D166" s="30" t="s">
        <v>86</v>
      </c>
      <c r="E166" s="5" t="s">
        <v>45</v>
      </c>
      <c r="F166" s="30"/>
      <c r="G166" s="30">
        <v>18</v>
      </c>
      <c r="H166" s="30">
        <v>1</v>
      </c>
      <c r="I166" s="30">
        <v>1</v>
      </c>
      <c r="J166" s="30">
        <v>2</v>
      </c>
      <c r="K166" s="1" t="s">
        <v>446</v>
      </c>
      <c r="Q166" s="1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46"/>
      <c r="AI166" s="1"/>
      <c r="AJ166" s="1"/>
      <c r="AK166" s="1"/>
      <c r="AL166" s="1"/>
      <c r="AN166" s="1"/>
      <c r="AO166" s="1"/>
      <c r="AP166" s="1"/>
      <c r="AQ166" s="1"/>
      <c r="AS166" s="1"/>
    </row>
    <row r="167" spans="2:45" x14ac:dyDescent="0.2">
      <c r="F167" s="30"/>
      <c r="N167" s="59"/>
      <c r="P167" s="1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46"/>
      <c r="AI167" s="1"/>
      <c r="AJ167" s="1"/>
      <c r="AK167" s="1"/>
      <c r="AL167" s="1"/>
      <c r="AN167" s="1"/>
      <c r="AO167" s="1"/>
      <c r="AP167" s="1"/>
      <c r="AQ167" s="1"/>
      <c r="AS167" s="1"/>
    </row>
    <row r="168" spans="2:45" x14ac:dyDescent="0.2">
      <c r="B168" s="255" t="s">
        <v>255</v>
      </c>
      <c r="C168" s="255" t="s">
        <v>24</v>
      </c>
      <c r="D168" s="255" t="s">
        <v>86</v>
      </c>
      <c r="E168" s="254" t="s">
        <v>46</v>
      </c>
      <c r="F168" s="255"/>
      <c r="G168" s="255">
        <f>18+9+10</f>
        <v>37</v>
      </c>
      <c r="H168" s="255">
        <v>3</v>
      </c>
      <c r="I168" s="255">
        <v>3</v>
      </c>
      <c r="J168" s="255">
        <v>4</v>
      </c>
      <c r="K168" s="162" t="s">
        <v>381</v>
      </c>
      <c r="L168" s="388" t="s">
        <v>454</v>
      </c>
      <c r="M168" s="388" t="s">
        <v>580</v>
      </c>
      <c r="N168" s="387" t="s">
        <v>272</v>
      </c>
      <c r="O168" s="32"/>
      <c r="P168" s="1"/>
      <c r="T168" s="77"/>
      <c r="U168" s="102"/>
      <c r="V168" s="102"/>
      <c r="W168" s="103"/>
      <c r="X168" s="102"/>
      <c r="Y168" s="102"/>
      <c r="Z168" s="102"/>
      <c r="AA168" s="102"/>
      <c r="AB168" s="102"/>
      <c r="AC168" s="77"/>
      <c r="AD168" s="77"/>
      <c r="AE168" s="46"/>
      <c r="AI168" s="1"/>
      <c r="AJ168" s="1"/>
      <c r="AK168" s="1"/>
      <c r="AL168" s="1"/>
      <c r="AN168" s="1"/>
      <c r="AO168" s="1"/>
      <c r="AP168" s="1"/>
      <c r="AQ168" s="1"/>
      <c r="AS168" s="1"/>
    </row>
    <row r="169" spans="2:45" x14ac:dyDescent="0.2">
      <c r="P169" s="1"/>
      <c r="T169" s="77"/>
      <c r="U169" s="77"/>
      <c r="V169" s="77"/>
      <c r="W169" s="17"/>
      <c r="X169" s="77"/>
      <c r="Y169" s="77"/>
      <c r="Z169" s="77"/>
      <c r="AA169" s="77"/>
      <c r="AB169" s="77"/>
      <c r="AC169" s="77"/>
      <c r="AD169" s="77"/>
      <c r="AE169" s="46"/>
      <c r="AI169" s="1"/>
      <c r="AJ169" s="1"/>
      <c r="AK169" s="1"/>
      <c r="AL169" s="1"/>
      <c r="AN169" s="1"/>
      <c r="AO169" s="1"/>
      <c r="AP169" s="1"/>
      <c r="AQ169" s="1"/>
      <c r="AS169" s="1"/>
    </row>
    <row r="170" spans="2:45" x14ac:dyDescent="0.2">
      <c r="B170" s="254" t="s">
        <v>256</v>
      </c>
      <c r="C170" s="255" t="s">
        <v>24</v>
      </c>
      <c r="D170" s="255" t="s">
        <v>86</v>
      </c>
      <c r="E170" s="254" t="s">
        <v>47</v>
      </c>
      <c r="F170" s="255"/>
      <c r="G170" s="254">
        <v>17</v>
      </c>
      <c r="H170" s="255">
        <v>2</v>
      </c>
      <c r="I170" s="255">
        <v>2</v>
      </c>
      <c r="J170" s="255">
        <v>2</v>
      </c>
      <c r="K170" s="162" t="s">
        <v>324</v>
      </c>
      <c r="L170" s="388" t="s">
        <v>453</v>
      </c>
      <c r="M170" s="162"/>
      <c r="N170" s="396" t="s">
        <v>272</v>
      </c>
      <c r="O170" s="162"/>
      <c r="P170" s="1"/>
      <c r="T170" s="204"/>
      <c r="U170" s="204"/>
      <c r="V170" s="204"/>
      <c r="W170" s="219"/>
      <c r="X170" s="204"/>
      <c r="Y170" s="204"/>
      <c r="Z170" s="204"/>
      <c r="AA170" s="204"/>
      <c r="AB170" s="204"/>
      <c r="AC170" s="204"/>
      <c r="AD170" s="204"/>
      <c r="AI170" s="1"/>
      <c r="AJ170" s="1"/>
      <c r="AK170" s="1"/>
      <c r="AL170" s="1"/>
      <c r="AN170" s="1"/>
      <c r="AO170" s="1"/>
      <c r="AP170" s="1"/>
      <c r="AQ170" s="1"/>
      <c r="AS170" s="1"/>
    </row>
    <row r="171" spans="2:45" x14ac:dyDescent="0.2">
      <c r="B171" s="5"/>
      <c r="C171" s="30"/>
      <c r="D171" s="5"/>
      <c r="E171" s="5"/>
      <c r="F171" s="30"/>
      <c r="G171" s="30"/>
      <c r="H171" s="30"/>
      <c r="I171" s="30"/>
      <c r="J171" s="30"/>
      <c r="L171" s="111"/>
      <c r="N171" s="59"/>
      <c r="P171" s="1"/>
      <c r="T171" s="204"/>
      <c r="U171" s="223"/>
      <c r="V171" s="223"/>
      <c r="W171" s="224"/>
      <c r="X171" s="223"/>
      <c r="Y171" s="223"/>
      <c r="Z171" s="223"/>
      <c r="AA171" s="223"/>
      <c r="AB171" s="223"/>
      <c r="AC171" s="204"/>
      <c r="AD171" s="204"/>
      <c r="AI171" s="1"/>
      <c r="AJ171" s="1"/>
      <c r="AK171" s="1"/>
      <c r="AL171" s="1"/>
      <c r="AN171" s="1"/>
      <c r="AO171" s="1"/>
      <c r="AP171" s="1"/>
      <c r="AQ171" s="1"/>
      <c r="AS171" s="1"/>
    </row>
    <row r="172" spans="2:45" x14ac:dyDescent="0.2">
      <c r="B172" s="254" t="s">
        <v>256</v>
      </c>
      <c r="C172" s="255" t="s">
        <v>24</v>
      </c>
      <c r="D172" s="255" t="s">
        <v>86</v>
      </c>
      <c r="E172" s="254" t="s">
        <v>450</v>
      </c>
      <c r="F172" s="255">
        <v>8</v>
      </c>
      <c r="G172" s="255">
        <v>18</v>
      </c>
      <c r="H172" s="255">
        <v>1</v>
      </c>
      <c r="I172" s="255">
        <v>1</v>
      </c>
      <c r="J172" s="255">
        <v>2</v>
      </c>
      <c r="K172" s="162" t="s">
        <v>238</v>
      </c>
      <c r="L172" s="387">
        <v>436</v>
      </c>
      <c r="N172" s="59" t="s">
        <v>272</v>
      </c>
      <c r="P172" s="1"/>
      <c r="T172" s="204"/>
      <c r="U172" s="204"/>
      <c r="V172" s="204"/>
      <c r="W172" s="219"/>
      <c r="X172" s="204"/>
      <c r="Y172" s="204"/>
      <c r="Z172" s="204"/>
      <c r="AA172" s="204"/>
      <c r="AB172" s="204"/>
      <c r="AC172" s="204"/>
      <c r="AD172" s="204"/>
      <c r="AI172" s="1"/>
      <c r="AJ172" s="1"/>
      <c r="AK172" s="1"/>
      <c r="AL172" s="1"/>
      <c r="AN172" s="1"/>
      <c r="AO172" s="1"/>
      <c r="AP172" s="1"/>
      <c r="AQ172" s="1"/>
      <c r="AS172" s="1"/>
    </row>
    <row r="173" spans="2:45" x14ac:dyDescent="0.2">
      <c r="B173" s="254" t="s">
        <v>256</v>
      </c>
      <c r="C173" s="255" t="s">
        <v>24</v>
      </c>
      <c r="D173" s="254" t="s">
        <v>449</v>
      </c>
      <c r="E173" s="254" t="s">
        <v>451</v>
      </c>
      <c r="F173" s="255">
        <v>8</v>
      </c>
      <c r="G173" s="255">
        <v>6</v>
      </c>
      <c r="H173" s="255">
        <v>1</v>
      </c>
      <c r="I173" s="255">
        <v>1</v>
      </c>
      <c r="J173" s="255">
        <v>1</v>
      </c>
      <c r="K173" s="162"/>
      <c r="L173" s="387">
        <v>441</v>
      </c>
      <c r="N173" s="59" t="s">
        <v>304</v>
      </c>
      <c r="P173" s="1"/>
      <c r="Q173" s="1"/>
      <c r="R173" s="1"/>
      <c r="S173" s="46"/>
    </row>
    <row r="174" spans="2:45" x14ac:dyDescent="0.2">
      <c r="B174" s="30"/>
      <c r="C174" s="30"/>
      <c r="D174" s="30"/>
      <c r="E174" s="30"/>
      <c r="F174" s="30"/>
      <c r="P174" s="1"/>
      <c r="Q174" s="1"/>
      <c r="S174" s="46"/>
    </row>
    <row r="175" spans="2:45" x14ac:dyDescent="0.2">
      <c r="B175" s="254" t="s">
        <v>256</v>
      </c>
      <c r="C175" s="255" t="s">
        <v>24</v>
      </c>
      <c r="D175" s="255" t="s">
        <v>86</v>
      </c>
      <c r="E175" s="254" t="s">
        <v>49</v>
      </c>
      <c r="F175" s="254">
        <v>9</v>
      </c>
      <c r="G175" s="255">
        <f>14+9</f>
        <v>23</v>
      </c>
      <c r="H175" s="255">
        <v>2</v>
      </c>
      <c r="I175" s="255">
        <v>2</v>
      </c>
      <c r="J175" s="255">
        <v>4</v>
      </c>
      <c r="K175" s="162" t="s">
        <v>177</v>
      </c>
      <c r="L175" s="387" t="s">
        <v>586</v>
      </c>
      <c r="M175" s="162"/>
      <c r="N175" s="1" t="s">
        <v>360</v>
      </c>
      <c r="R175" s="46" t="s">
        <v>426</v>
      </c>
      <c r="S175" s="162"/>
    </row>
    <row r="176" spans="2:45" s="9" customFormat="1" x14ac:dyDescent="0.2">
      <c r="G176" s="17"/>
      <c r="L176" s="78"/>
      <c r="N176" s="9" t="s">
        <v>273</v>
      </c>
      <c r="P176" s="48"/>
      <c r="Q176" s="48"/>
      <c r="R176" s="48"/>
      <c r="S176" s="159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17"/>
      <c r="AF176" s="48"/>
      <c r="AG176" s="48"/>
      <c r="AI176" s="48"/>
      <c r="AJ176" s="48"/>
      <c r="AK176" s="48"/>
      <c r="AL176" s="48"/>
      <c r="AN176" s="48"/>
      <c r="AO176" s="48"/>
      <c r="AP176" s="48"/>
      <c r="AQ176" s="48"/>
      <c r="AS176" s="48"/>
    </row>
    <row r="177" spans="2:45" s="9" customFormat="1" x14ac:dyDescent="0.2">
      <c r="G177" s="17"/>
      <c r="L177" s="78"/>
      <c r="N177" s="1"/>
      <c r="O177" s="1"/>
      <c r="P177" s="46"/>
      <c r="Q177" s="46"/>
      <c r="R177" s="48"/>
      <c r="S177" s="159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17"/>
      <c r="AF177" s="48"/>
      <c r="AG177" s="48"/>
      <c r="AI177" s="48"/>
      <c r="AJ177" s="48"/>
      <c r="AK177" s="48"/>
      <c r="AL177" s="48"/>
      <c r="AN177" s="48"/>
      <c r="AO177" s="48"/>
      <c r="AP177" s="48"/>
      <c r="AQ177" s="48"/>
      <c r="AS177" s="48"/>
    </row>
    <row r="178" spans="2:45" s="9" customFormat="1" x14ac:dyDescent="0.2">
      <c r="E178" s="103" t="s">
        <v>517</v>
      </c>
      <c r="G178" s="17"/>
      <c r="L178" s="78"/>
      <c r="N178" s="1"/>
      <c r="O178" s="1"/>
      <c r="P178" s="46"/>
      <c r="Q178" s="46"/>
      <c r="R178" s="48"/>
      <c r="S178" s="159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17"/>
      <c r="AF178" s="48"/>
      <c r="AG178" s="48"/>
      <c r="AI178" s="48"/>
      <c r="AJ178" s="48"/>
      <c r="AK178" s="48"/>
      <c r="AL178" s="48"/>
      <c r="AN178" s="48"/>
      <c r="AO178" s="48"/>
      <c r="AP178" s="48"/>
      <c r="AQ178" s="48"/>
      <c r="AS178" s="48"/>
    </row>
    <row r="179" spans="2:45" s="9" customFormat="1" x14ac:dyDescent="0.2">
      <c r="B179" s="82" t="s">
        <v>516</v>
      </c>
      <c r="C179" s="30" t="s">
        <v>24</v>
      </c>
      <c r="D179" s="30" t="s">
        <v>518</v>
      </c>
      <c r="E179" s="5" t="s">
        <v>45</v>
      </c>
      <c r="F179" s="30"/>
      <c r="G179" s="5">
        <v>9</v>
      </c>
      <c r="H179" s="5">
        <v>1</v>
      </c>
      <c r="I179" s="5">
        <v>1</v>
      </c>
      <c r="J179" s="17">
        <v>1</v>
      </c>
      <c r="L179" s="78"/>
      <c r="N179" s="1"/>
      <c r="O179" s="1"/>
      <c r="P179" s="46"/>
      <c r="Q179" s="46"/>
      <c r="R179" s="48"/>
      <c r="S179" s="159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17"/>
      <c r="AF179" s="48"/>
      <c r="AG179" s="48"/>
      <c r="AI179" s="48"/>
      <c r="AJ179" s="48"/>
      <c r="AK179" s="48"/>
      <c r="AL179" s="48"/>
      <c r="AN179" s="48"/>
      <c r="AO179" s="48"/>
      <c r="AP179" s="48"/>
      <c r="AQ179" s="48"/>
      <c r="AS179" s="48"/>
    </row>
    <row r="180" spans="2:45" s="9" customFormat="1" x14ac:dyDescent="0.2">
      <c r="G180" s="17"/>
      <c r="L180" s="78"/>
      <c r="N180" s="1"/>
      <c r="O180" s="1"/>
      <c r="P180" s="46"/>
      <c r="Q180" s="46"/>
      <c r="R180" s="48"/>
      <c r="S180" s="159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17"/>
      <c r="AF180" s="48"/>
      <c r="AG180" s="48"/>
      <c r="AI180" s="48"/>
      <c r="AJ180" s="48"/>
      <c r="AK180" s="48"/>
      <c r="AL180" s="48"/>
      <c r="AN180" s="48"/>
      <c r="AO180" s="48"/>
      <c r="AP180" s="48"/>
      <c r="AQ180" s="48"/>
      <c r="AS180" s="48"/>
    </row>
    <row r="181" spans="2:45" x14ac:dyDescent="0.2">
      <c r="L181" s="1"/>
      <c r="P181" s="1"/>
      <c r="S181" s="46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</row>
    <row r="182" spans="2:45" x14ac:dyDescent="0.2">
      <c r="B182" s="45"/>
      <c r="C182" s="45"/>
      <c r="D182" s="45"/>
      <c r="E182" s="45"/>
      <c r="F182" s="45" t="s">
        <v>44</v>
      </c>
      <c r="G182" s="122" t="s">
        <v>513</v>
      </c>
      <c r="H182" s="45"/>
      <c r="I182" s="45"/>
      <c r="J182" s="45"/>
      <c r="K182" s="32"/>
      <c r="P182" s="1"/>
      <c r="S182" s="46"/>
      <c r="T182" s="208"/>
      <c r="U182" s="223"/>
      <c r="V182" s="223"/>
      <c r="W182" s="223"/>
      <c r="X182" s="223"/>
      <c r="Y182" s="223"/>
      <c r="Z182" s="223"/>
      <c r="AA182" s="223"/>
      <c r="AB182" s="223"/>
      <c r="AC182" s="223"/>
      <c r="AD182" s="223"/>
    </row>
    <row r="183" spans="2:45" x14ac:dyDescent="0.2">
      <c r="B183" s="43"/>
      <c r="C183" s="43"/>
      <c r="D183" s="43"/>
      <c r="E183" s="43"/>
      <c r="F183" s="30" t="s">
        <v>127</v>
      </c>
      <c r="G183" s="43"/>
      <c r="H183" s="43"/>
      <c r="I183" s="43"/>
      <c r="J183" s="43"/>
      <c r="K183" s="32"/>
      <c r="P183" s="1"/>
      <c r="S183" s="46"/>
    </row>
    <row r="184" spans="2:45" x14ac:dyDescent="0.2">
      <c r="B184" s="43"/>
      <c r="C184" s="43"/>
      <c r="D184" s="43"/>
      <c r="E184" s="43"/>
      <c r="F184" s="5" t="s">
        <v>232</v>
      </c>
      <c r="G184" s="43"/>
      <c r="H184" s="43"/>
      <c r="I184" s="43"/>
      <c r="J184" s="43"/>
      <c r="K184" s="1" t="s">
        <v>446</v>
      </c>
    </row>
    <row r="185" spans="2:45" x14ac:dyDescent="0.2">
      <c r="B185" s="30" t="s">
        <v>182</v>
      </c>
      <c r="C185" s="30" t="s">
        <v>51</v>
      </c>
      <c r="D185" s="30" t="s">
        <v>233</v>
      </c>
      <c r="E185" s="30" t="s">
        <v>128</v>
      </c>
      <c r="F185" s="30">
        <v>2</v>
      </c>
      <c r="G185" s="30">
        <v>100</v>
      </c>
      <c r="H185" s="30">
        <v>1</v>
      </c>
      <c r="I185" s="30">
        <v>4</v>
      </c>
      <c r="J185" s="30">
        <f>SUM(I185)*2</f>
        <v>8</v>
      </c>
      <c r="K185" s="32" t="s">
        <v>496</v>
      </c>
    </row>
    <row r="186" spans="2:45" x14ac:dyDescent="0.2">
      <c r="K186" s="32"/>
    </row>
    <row r="187" spans="2:45" x14ac:dyDescent="0.2">
      <c r="B187" s="5" t="s">
        <v>182</v>
      </c>
      <c r="C187" s="30" t="s">
        <v>51</v>
      </c>
      <c r="D187" s="5" t="s">
        <v>233</v>
      </c>
      <c r="E187" s="5" t="s">
        <v>130</v>
      </c>
      <c r="F187" s="30"/>
      <c r="G187" s="5">
        <v>181</v>
      </c>
      <c r="H187" s="30">
        <v>1</v>
      </c>
      <c r="I187" s="30">
        <v>7</v>
      </c>
      <c r="J187" s="30">
        <f t="shared" ref="J187:J189" si="0">SUM(I187)*2</f>
        <v>14</v>
      </c>
      <c r="K187" s="1" t="s">
        <v>381</v>
      </c>
    </row>
    <row r="188" spans="2:45" x14ac:dyDescent="0.2">
      <c r="B188" s="5" t="s">
        <v>182</v>
      </c>
      <c r="C188" s="30" t="s">
        <v>51</v>
      </c>
      <c r="D188" s="5" t="s">
        <v>233</v>
      </c>
      <c r="E188" s="5" t="s">
        <v>131</v>
      </c>
      <c r="F188" s="30"/>
      <c r="G188" s="5">
        <f>21+25+19+27</f>
        <v>92</v>
      </c>
      <c r="H188" s="30">
        <v>1</v>
      </c>
      <c r="I188" s="30">
        <v>4</v>
      </c>
      <c r="J188" s="30">
        <f t="shared" si="0"/>
        <v>8</v>
      </c>
    </row>
    <row r="189" spans="2:45" x14ac:dyDescent="0.2">
      <c r="B189" s="5" t="s">
        <v>182</v>
      </c>
      <c r="C189" s="30" t="s">
        <v>51</v>
      </c>
      <c r="D189" s="5" t="s">
        <v>233</v>
      </c>
      <c r="E189" s="5" t="s">
        <v>132</v>
      </c>
      <c r="F189" s="30"/>
      <c r="G189" s="5">
        <f>25+28+27</f>
        <v>80</v>
      </c>
      <c r="H189" s="30">
        <v>1</v>
      </c>
      <c r="I189" s="30">
        <v>3</v>
      </c>
      <c r="J189" s="30">
        <f t="shared" si="0"/>
        <v>6</v>
      </c>
    </row>
    <row r="191" spans="2:45" x14ac:dyDescent="0.2">
      <c r="B191" s="5" t="s">
        <v>182</v>
      </c>
      <c r="C191" s="30" t="s">
        <v>51</v>
      </c>
      <c r="D191" s="5" t="s">
        <v>233</v>
      </c>
      <c r="E191" s="5" t="s">
        <v>133</v>
      </c>
      <c r="F191" s="5"/>
      <c r="G191" s="30">
        <v>124</v>
      </c>
      <c r="H191" s="30">
        <v>1</v>
      </c>
      <c r="I191" s="30">
        <v>5</v>
      </c>
      <c r="J191" s="30">
        <f>SUM(I191)*2</f>
        <v>10</v>
      </c>
      <c r="K191" s="1" t="s">
        <v>324</v>
      </c>
    </row>
    <row r="192" spans="2:45" x14ac:dyDescent="0.2">
      <c r="B192" s="5" t="s">
        <v>182</v>
      </c>
      <c r="C192" s="30" t="s">
        <v>51</v>
      </c>
      <c r="D192" s="5" t="s">
        <v>233</v>
      </c>
      <c r="E192" s="5" t="s">
        <v>243</v>
      </c>
      <c r="F192" s="5"/>
      <c r="G192" s="30">
        <f>28+28</f>
        <v>56</v>
      </c>
      <c r="H192" s="30">
        <v>1</v>
      </c>
      <c r="I192" s="30">
        <v>2</v>
      </c>
      <c r="J192" s="30">
        <f>SUM(I192)*2</f>
        <v>4</v>
      </c>
    </row>
    <row r="193" spans="2:45" x14ac:dyDescent="0.2">
      <c r="B193" s="5" t="s">
        <v>182</v>
      </c>
      <c r="C193" s="30" t="s">
        <v>51</v>
      </c>
      <c r="D193" s="5" t="s">
        <v>233</v>
      </c>
      <c r="E193" s="5" t="s">
        <v>244</v>
      </c>
      <c r="F193" s="5"/>
      <c r="G193" s="30">
        <f>23+23+22</f>
        <v>68</v>
      </c>
      <c r="H193" s="30">
        <v>1</v>
      </c>
      <c r="I193" s="30">
        <v>3</v>
      </c>
      <c r="J193" s="30">
        <f>SUM(I193)*2</f>
        <v>6</v>
      </c>
    </row>
    <row r="194" spans="2:45" s="32" customFormat="1" x14ac:dyDescent="0.2">
      <c r="W194" s="225"/>
      <c r="X194" s="225"/>
      <c r="Y194" s="225"/>
      <c r="Z194" s="225"/>
      <c r="AA194" s="225"/>
      <c r="AB194" s="225"/>
      <c r="AC194" s="225"/>
      <c r="AD194" s="225"/>
      <c r="AE194" s="225"/>
    </row>
    <row r="195" spans="2:45" s="78" customFormat="1" x14ac:dyDescent="0.2">
      <c r="B195" s="5" t="s">
        <v>182</v>
      </c>
      <c r="C195" s="30" t="s">
        <v>51</v>
      </c>
      <c r="D195" s="5" t="s">
        <v>233</v>
      </c>
      <c r="E195" s="5" t="s">
        <v>331</v>
      </c>
      <c r="F195" s="5"/>
      <c r="G195" s="30">
        <v>108</v>
      </c>
      <c r="H195" s="30">
        <v>1</v>
      </c>
      <c r="I195" s="30">
        <v>5</v>
      </c>
      <c r="J195" s="30">
        <f>SUM(I195)*2</f>
        <v>10</v>
      </c>
      <c r="K195" s="1" t="s">
        <v>238</v>
      </c>
      <c r="L195" s="32"/>
      <c r="W195" s="226"/>
      <c r="X195" s="226"/>
      <c r="Y195" s="226"/>
      <c r="Z195" s="226"/>
      <c r="AA195" s="226"/>
      <c r="AB195" s="226"/>
      <c r="AC195" s="226"/>
      <c r="AD195" s="226"/>
      <c r="AE195" s="226"/>
    </row>
    <row r="196" spans="2:45" s="32" customFormat="1" x14ac:dyDescent="0.2">
      <c r="B196" s="5" t="s">
        <v>182</v>
      </c>
      <c r="C196" s="30" t="s">
        <v>51</v>
      </c>
      <c r="D196" s="5" t="s">
        <v>233</v>
      </c>
      <c r="E196" s="5" t="s">
        <v>332</v>
      </c>
      <c r="F196" s="5"/>
      <c r="G196" s="30">
        <f>21+22</f>
        <v>43</v>
      </c>
      <c r="H196" s="30">
        <v>1</v>
      </c>
      <c r="I196" s="30">
        <v>2</v>
      </c>
      <c r="J196" s="30">
        <f>SUM(I196)*2</f>
        <v>4</v>
      </c>
      <c r="K196" s="1"/>
      <c r="W196" s="225"/>
      <c r="X196" s="225"/>
      <c r="Y196" s="225"/>
      <c r="Z196" s="225"/>
      <c r="AA196" s="225"/>
      <c r="AB196" s="225"/>
      <c r="AC196" s="225"/>
      <c r="AD196" s="225"/>
      <c r="AE196" s="225"/>
    </row>
    <row r="197" spans="2:45" x14ac:dyDescent="0.2">
      <c r="B197" s="5" t="s">
        <v>182</v>
      </c>
      <c r="C197" s="5" t="s">
        <v>51</v>
      </c>
      <c r="D197" s="5" t="s">
        <v>233</v>
      </c>
      <c r="E197" s="5" t="s">
        <v>134</v>
      </c>
      <c r="F197" s="5"/>
      <c r="G197" s="30">
        <f>22+24+19</f>
        <v>65</v>
      </c>
      <c r="H197" s="30">
        <v>1</v>
      </c>
      <c r="I197" s="30">
        <v>3</v>
      </c>
      <c r="J197" s="30">
        <f>SUM(I197)*2</f>
        <v>6</v>
      </c>
    </row>
    <row r="199" spans="2:45" x14ac:dyDescent="0.2">
      <c r="B199" s="5" t="s">
        <v>182</v>
      </c>
      <c r="C199" s="30" t="s">
        <v>51</v>
      </c>
      <c r="D199" s="5" t="s">
        <v>233</v>
      </c>
      <c r="E199" s="5" t="s">
        <v>388</v>
      </c>
      <c r="F199" s="5"/>
      <c r="G199" s="30">
        <v>127</v>
      </c>
      <c r="H199" s="30">
        <v>1</v>
      </c>
      <c r="I199" s="30">
        <v>5</v>
      </c>
      <c r="J199" s="30">
        <f>SUM(I199)*2</f>
        <v>10</v>
      </c>
      <c r="K199" s="32" t="s">
        <v>177</v>
      </c>
      <c r="P199" s="1"/>
      <c r="Q199" s="1"/>
      <c r="R199" s="1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"/>
      <c r="AG199" s="1"/>
      <c r="AI199" s="1"/>
      <c r="AJ199" s="1"/>
      <c r="AK199" s="1"/>
      <c r="AL199" s="1"/>
      <c r="AN199" s="1"/>
      <c r="AO199" s="1"/>
      <c r="AP199" s="1"/>
      <c r="AQ199" s="1"/>
      <c r="AS199" s="1"/>
    </row>
    <row r="200" spans="2:45" x14ac:dyDescent="0.2">
      <c r="B200" s="5" t="s">
        <v>182</v>
      </c>
      <c r="C200" s="30" t="s">
        <v>51</v>
      </c>
      <c r="D200" s="5" t="s">
        <v>233</v>
      </c>
      <c r="E200" s="5" t="s">
        <v>389</v>
      </c>
      <c r="F200" s="5"/>
      <c r="G200" s="30">
        <f>20+23</f>
        <v>43</v>
      </c>
      <c r="H200" s="30">
        <v>1</v>
      </c>
      <c r="I200" s="30">
        <v>2</v>
      </c>
      <c r="J200" s="30">
        <f>SUM(I200)*2</f>
        <v>4</v>
      </c>
      <c r="P200" s="1"/>
      <c r="Q200" s="1"/>
      <c r="R200" s="1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"/>
      <c r="AG200" s="1"/>
      <c r="AI200" s="1"/>
      <c r="AJ200" s="1"/>
      <c r="AK200" s="1"/>
      <c r="AL200" s="1"/>
      <c r="AN200" s="1"/>
      <c r="AO200" s="1"/>
      <c r="AP200" s="1"/>
      <c r="AQ200" s="1"/>
      <c r="AS200" s="1"/>
    </row>
    <row r="201" spans="2:45" x14ac:dyDescent="0.2">
      <c r="B201" s="5" t="s">
        <v>182</v>
      </c>
      <c r="C201" s="30" t="s">
        <v>51</v>
      </c>
      <c r="D201" s="5" t="s">
        <v>233</v>
      </c>
      <c r="E201" s="5" t="s">
        <v>135</v>
      </c>
      <c r="F201" s="5"/>
      <c r="G201" s="30">
        <f>28+27+29</f>
        <v>84</v>
      </c>
      <c r="H201" s="30">
        <v>1</v>
      </c>
      <c r="I201" s="30">
        <v>3</v>
      </c>
      <c r="J201" s="30">
        <f>SUM(I201)*2</f>
        <v>6</v>
      </c>
      <c r="P201" s="1"/>
      <c r="Q201" s="1"/>
      <c r="R201" s="1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"/>
      <c r="AG201" s="1"/>
      <c r="AI201" s="1"/>
      <c r="AJ201" s="1"/>
      <c r="AK201" s="1"/>
      <c r="AL201" s="1"/>
      <c r="AN201" s="1"/>
      <c r="AO201" s="1"/>
      <c r="AP201" s="1"/>
      <c r="AQ201" s="1"/>
      <c r="AS201" s="1"/>
    </row>
    <row r="202" spans="2:45" x14ac:dyDescent="0.2">
      <c r="P202" s="1"/>
      <c r="Q202" s="1"/>
      <c r="R202" s="1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"/>
      <c r="AG202" s="1"/>
      <c r="AI202" s="1"/>
      <c r="AJ202" s="1"/>
      <c r="AK202" s="1"/>
      <c r="AL202" s="1"/>
      <c r="AN202" s="1"/>
      <c r="AO202" s="1"/>
      <c r="AP202" s="1"/>
      <c r="AQ202" s="1"/>
      <c r="AS202" s="1"/>
    </row>
    <row r="203" spans="2:45" x14ac:dyDescent="0.2">
      <c r="B203" s="5" t="s">
        <v>182</v>
      </c>
      <c r="C203" s="30" t="s">
        <v>51</v>
      </c>
      <c r="D203" s="5" t="s">
        <v>233</v>
      </c>
      <c r="E203" s="5" t="s">
        <v>136</v>
      </c>
      <c r="F203" s="5" t="s">
        <v>515</v>
      </c>
      <c r="G203" s="30">
        <f>12+96</f>
        <v>108</v>
      </c>
      <c r="H203" s="30">
        <v>1</v>
      </c>
      <c r="I203" s="30">
        <v>5</v>
      </c>
      <c r="J203" s="30">
        <v>11</v>
      </c>
      <c r="K203" s="1" t="s">
        <v>142</v>
      </c>
      <c r="P203" s="1"/>
      <c r="Q203" s="1"/>
      <c r="R203" s="1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"/>
      <c r="AG203" s="1"/>
      <c r="AI203" s="1"/>
      <c r="AJ203" s="1"/>
      <c r="AK203" s="1"/>
      <c r="AL203" s="1"/>
      <c r="AN203" s="1"/>
      <c r="AO203" s="1"/>
      <c r="AP203" s="1"/>
      <c r="AQ203" s="1"/>
      <c r="AS203" s="1"/>
    </row>
    <row r="204" spans="2:45" x14ac:dyDescent="0.2">
      <c r="B204" s="5" t="s">
        <v>182</v>
      </c>
      <c r="C204" s="30" t="s">
        <v>51</v>
      </c>
      <c r="D204" s="5" t="s">
        <v>233</v>
      </c>
      <c r="E204" s="5" t="s">
        <v>491</v>
      </c>
      <c r="F204" s="5"/>
      <c r="G204" s="30">
        <v>12</v>
      </c>
      <c r="H204" s="30">
        <v>1</v>
      </c>
      <c r="I204" s="30">
        <v>1</v>
      </c>
      <c r="J204" s="30">
        <v>1</v>
      </c>
      <c r="P204" s="1"/>
      <c r="Q204" s="1"/>
      <c r="R204" s="1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"/>
      <c r="AG204" s="1"/>
      <c r="AI204" s="1"/>
      <c r="AJ204" s="1"/>
      <c r="AK204" s="1"/>
      <c r="AL204" s="1"/>
      <c r="AN204" s="1"/>
      <c r="AO204" s="1"/>
      <c r="AP204" s="1"/>
      <c r="AQ204" s="1"/>
      <c r="AS204" s="1"/>
    </row>
    <row r="205" spans="2:45" x14ac:dyDescent="0.2">
      <c r="B205" s="5" t="s">
        <v>182</v>
      </c>
      <c r="C205" s="30" t="s">
        <v>51</v>
      </c>
      <c r="D205" s="5" t="s">
        <v>233</v>
      </c>
      <c r="E205" s="5" t="s">
        <v>137</v>
      </c>
      <c r="F205" s="5">
        <v>11</v>
      </c>
      <c r="G205" s="30">
        <f>24+24+24+24</f>
        <v>96</v>
      </c>
      <c r="H205" s="30">
        <v>1</v>
      </c>
      <c r="I205" s="30">
        <v>4</v>
      </c>
      <c r="J205" s="30">
        <f>SUM(I205)*2</f>
        <v>8</v>
      </c>
      <c r="P205" s="1"/>
      <c r="Q205" s="1"/>
      <c r="R205" s="1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"/>
      <c r="AG205" s="1"/>
      <c r="AI205" s="1"/>
      <c r="AJ205" s="1"/>
      <c r="AK205" s="1"/>
      <c r="AL205" s="1"/>
      <c r="AN205" s="1"/>
      <c r="AO205" s="1"/>
      <c r="AP205" s="1"/>
      <c r="AQ205" s="1"/>
      <c r="AS205" s="1"/>
    </row>
    <row r="206" spans="2:45" x14ac:dyDescent="0.2">
      <c r="B206" s="5"/>
      <c r="C206" s="30"/>
      <c r="D206" s="5"/>
      <c r="E206" s="5"/>
      <c r="F206" s="5"/>
      <c r="G206" s="30"/>
      <c r="H206" s="30"/>
      <c r="I206" s="30"/>
      <c r="J206" s="30"/>
      <c r="P206" s="1"/>
      <c r="Q206" s="1"/>
      <c r="R206" s="1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"/>
      <c r="AG206" s="1"/>
      <c r="AI206" s="1"/>
      <c r="AJ206" s="1"/>
      <c r="AK206" s="1"/>
      <c r="AL206" s="1"/>
      <c r="AN206" s="1"/>
      <c r="AO206" s="1"/>
      <c r="AP206" s="1"/>
      <c r="AQ206" s="1"/>
      <c r="AS206" s="1"/>
    </row>
    <row r="207" spans="2:45" x14ac:dyDescent="0.2">
      <c r="B207" s="5"/>
      <c r="C207" s="30"/>
      <c r="D207" s="5"/>
      <c r="E207" s="5"/>
      <c r="F207" s="30"/>
      <c r="G207" s="30"/>
      <c r="H207" s="30"/>
      <c r="I207" s="30"/>
      <c r="J207" s="30"/>
      <c r="P207" s="1"/>
      <c r="Q207" s="1"/>
      <c r="R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  <c r="AN207" s="1"/>
      <c r="AO207" s="1"/>
      <c r="AP207" s="1"/>
      <c r="AQ207" s="1"/>
      <c r="AS207" s="1"/>
    </row>
    <row r="208" spans="2:45" x14ac:dyDescent="0.2">
      <c r="B208" s="30" t="s">
        <v>183</v>
      </c>
      <c r="C208" s="30" t="s">
        <v>51</v>
      </c>
      <c r="D208" s="30" t="s">
        <v>233</v>
      </c>
      <c r="E208" s="30" t="s">
        <v>129</v>
      </c>
      <c r="F208" s="30"/>
      <c r="G208" s="30">
        <v>50</v>
      </c>
      <c r="H208" s="30">
        <v>1</v>
      </c>
      <c r="I208" s="30">
        <v>2</v>
      </c>
      <c r="J208" s="30">
        <f t="shared" ref="J208:J213" si="1">SUM(I208)*2</f>
        <v>4</v>
      </c>
      <c r="K208" s="1" t="s">
        <v>446</v>
      </c>
      <c r="P208" s="1"/>
      <c r="Q208" s="1"/>
      <c r="R208" s="1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"/>
      <c r="AG208" s="1"/>
      <c r="AI208" s="1"/>
      <c r="AJ208" s="1"/>
      <c r="AK208" s="1"/>
      <c r="AL208" s="1"/>
      <c r="AN208" s="1"/>
      <c r="AO208" s="1"/>
      <c r="AP208" s="1"/>
      <c r="AQ208" s="1"/>
      <c r="AS208" s="1"/>
    </row>
    <row r="209" spans="1:45" x14ac:dyDescent="0.2">
      <c r="B209" s="5" t="s">
        <v>183</v>
      </c>
      <c r="C209" s="30" t="s">
        <v>51</v>
      </c>
      <c r="D209" s="5" t="s">
        <v>233</v>
      </c>
      <c r="E209" s="5" t="s">
        <v>361</v>
      </c>
      <c r="F209" s="30" t="s">
        <v>98</v>
      </c>
      <c r="G209" s="30">
        <f>21+24</f>
        <v>45</v>
      </c>
      <c r="H209" s="30">
        <v>1</v>
      </c>
      <c r="I209" s="30">
        <v>2</v>
      </c>
      <c r="J209" s="30">
        <f t="shared" si="1"/>
        <v>4</v>
      </c>
      <c r="K209" s="1" t="s">
        <v>381</v>
      </c>
      <c r="P209" s="1"/>
      <c r="Q209" s="1"/>
      <c r="R209" s="1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"/>
      <c r="AG209" s="1"/>
      <c r="AI209" s="1"/>
      <c r="AJ209" s="1"/>
      <c r="AK209" s="1"/>
      <c r="AL209" s="1"/>
      <c r="AN209" s="1"/>
      <c r="AO209" s="1"/>
      <c r="AP209" s="1"/>
      <c r="AQ209" s="1"/>
      <c r="AS209" s="1"/>
    </row>
    <row r="210" spans="1:45" x14ac:dyDescent="0.2">
      <c r="B210" s="5" t="s">
        <v>183</v>
      </c>
      <c r="C210" s="30" t="s">
        <v>51</v>
      </c>
      <c r="D210" s="5" t="s">
        <v>233</v>
      </c>
      <c r="E210" s="5" t="s">
        <v>145</v>
      </c>
      <c r="F210" s="30"/>
      <c r="G210" s="30">
        <f>21+17</f>
        <v>38</v>
      </c>
      <c r="H210" s="30">
        <v>1</v>
      </c>
      <c r="I210" s="30">
        <v>2</v>
      </c>
      <c r="J210" s="30">
        <f t="shared" si="1"/>
        <v>4</v>
      </c>
      <c r="K210" s="1" t="s">
        <v>324</v>
      </c>
      <c r="P210" s="1"/>
      <c r="Q210" s="1"/>
      <c r="R210" s="1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"/>
      <c r="AG210" s="1"/>
      <c r="AI210" s="1"/>
      <c r="AJ210" s="1"/>
      <c r="AK210" s="1"/>
      <c r="AL210" s="1"/>
      <c r="AN210" s="1"/>
      <c r="AO210" s="1"/>
      <c r="AP210" s="1"/>
      <c r="AQ210" s="1"/>
      <c r="AS210" s="1"/>
    </row>
    <row r="211" spans="1:45" x14ac:dyDescent="0.2">
      <c r="B211" s="5" t="s">
        <v>183</v>
      </c>
      <c r="C211" s="30" t="s">
        <v>51</v>
      </c>
      <c r="D211" s="5" t="s">
        <v>233</v>
      </c>
      <c r="E211" s="5" t="s">
        <v>144</v>
      </c>
      <c r="F211" s="5"/>
      <c r="G211" s="30">
        <f>18+21</f>
        <v>39</v>
      </c>
      <c r="H211" s="30">
        <v>1</v>
      </c>
      <c r="I211" s="30">
        <v>2</v>
      </c>
      <c r="J211" s="30">
        <f t="shared" si="1"/>
        <v>4</v>
      </c>
      <c r="K211" s="1" t="s">
        <v>238</v>
      </c>
      <c r="P211" s="1"/>
      <c r="Q211" s="1"/>
      <c r="R211" s="1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"/>
      <c r="AG211" s="1"/>
      <c r="AI211" s="1"/>
      <c r="AJ211" s="1"/>
      <c r="AK211" s="1"/>
      <c r="AL211" s="1"/>
      <c r="AN211" s="1"/>
      <c r="AO211" s="1"/>
      <c r="AP211" s="1"/>
      <c r="AQ211" s="1"/>
      <c r="AS211" s="1"/>
    </row>
    <row r="212" spans="1:45" x14ac:dyDescent="0.2">
      <c r="B212" s="5" t="s">
        <v>183</v>
      </c>
      <c r="C212" s="30" t="s">
        <v>51</v>
      </c>
      <c r="D212" s="5" t="s">
        <v>233</v>
      </c>
      <c r="E212" s="5" t="s">
        <v>179</v>
      </c>
      <c r="F212" s="5"/>
      <c r="G212" s="30">
        <f>20+21</f>
        <v>41</v>
      </c>
      <c r="H212" s="30">
        <v>1</v>
      </c>
      <c r="I212" s="30">
        <v>2</v>
      </c>
      <c r="J212" s="30">
        <f t="shared" si="1"/>
        <v>4</v>
      </c>
      <c r="K212" s="32" t="s">
        <v>177</v>
      </c>
      <c r="P212" s="1"/>
      <c r="Q212" s="1"/>
      <c r="R212" s="1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"/>
      <c r="AG212" s="1"/>
      <c r="AI212" s="1"/>
      <c r="AJ212" s="1"/>
      <c r="AK212" s="1"/>
      <c r="AL212" s="1"/>
      <c r="AN212" s="1"/>
      <c r="AO212" s="1"/>
      <c r="AP212" s="1"/>
      <c r="AQ212" s="1"/>
      <c r="AS212" s="1"/>
    </row>
    <row r="213" spans="1:45" x14ac:dyDescent="0.2">
      <c r="B213" s="5" t="s">
        <v>183</v>
      </c>
      <c r="C213" s="30" t="s">
        <v>51</v>
      </c>
      <c r="D213" s="5" t="s">
        <v>233</v>
      </c>
      <c r="E213" s="5" t="s">
        <v>242</v>
      </c>
      <c r="F213" s="5"/>
      <c r="G213" s="30">
        <f>21+21</f>
        <v>42</v>
      </c>
      <c r="H213" s="30">
        <v>1</v>
      </c>
      <c r="I213" s="30">
        <v>2</v>
      </c>
      <c r="J213" s="30">
        <f t="shared" si="1"/>
        <v>4</v>
      </c>
      <c r="K213" s="1" t="s">
        <v>142</v>
      </c>
      <c r="P213" s="1"/>
      <c r="Q213" s="1"/>
      <c r="R213" s="1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"/>
      <c r="AG213" s="1"/>
      <c r="AI213" s="1"/>
      <c r="AJ213" s="1"/>
      <c r="AK213" s="1"/>
      <c r="AL213" s="1"/>
      <c r="AN213" s="1"/>
      <c r="AO213" s="1"/>
      <c r="AP213" s="1"/>
      <c r="AQ213" s="1"/>
      <c r="AS213" s="1"/>
    </row>
    <row r="214" spans="1:45" x14ac:dyDescent="0.2">
      <c r="G214" s="1"/>
      <c r="M214" s="61"/>
      <c r="N214" s="81"/>
      <c r="P214" s="1"/>
      <c r="Q214" s="1"/>
      <c r="R214" s="1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  <c r="AF214" s="1"/>
      <c r="AG214" s="1"/>
      <c r="AI214" s="1"/>
      <c r="AJ214" s="1"/>
      <c r="AK214" s="1"/>
      <c r="AL214" s="1"/>
      <c r="AN214" s="1"/>
      <c r="AO214" s="1"/>
      <c r="AP214" s="1"/>
      <c r="AQ214" s="1"/>
      <c r="AS214" s="1"/>
    </row>
    <row r="215" spans="1:45" x14ac:dyDescent="0.2">
      <c r="B215" s="5" t="s">
        <v>184</v>
      </c>
      <c r="C215" s="30" t="s">
        <v>51</v>
      </c>
      <c r="D215" s="5" t="s">
        <v>233</v>
      </c>
      <c r="E215" s="5" t="s">
        <v>241</v>
      </c>
      <c r="F215" s="30"/>
      <c r="G215" s="30">
        <v>15</v>
      </c>
      <c r="H215" s="30">
        <v>1</v>
      </c>
      <c r="I215" s="30">
        <v>1</v>
      </c>
      <c r="J215" s="30">
        <f>SUM(I215)*2</f>
        <v>2</v>
      </c>
      <c r="K215" s="1" t="s">
        <v>142</v>
      </c>
      <c r="P215" s="1"/>
      <c r="Q215" s="1"/>
      <c r="R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N215" s="1"/>
      <c r="AO215" s="1"/>
      <c r="AP215" s="1"/>
      <c r="AQ215" s="1"/>
      <c r="AS215" s="1"/>
    </row>
    <row r="216" spans="1:45" x14ac:dyDescent="0.2">
      <c r="P216" s="1"/>
      <c r="Q216" s="1"/>
      <c r="R216" s="1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  <c r="AF216" s="1"/>
      <c r="AG216" s="1"/>
      <c r="AI216" s="1"/>
      <c r="AJ216" s="1"/>
      <c r="AK216" s="1"/>
      <c r="AL216" s="1"/>
      <c r="AN216" s="1"/>
      <c r="AO216" s="1"/>
      <c r="AP216" s="1"/>
      <c r="AQ216" s="1"/>
      <c r="AS216" s="1"/>
    </row>
    <row r="217" spans="1:45" x14ac:dyDescent="0.2">
      <c r="E217" s="23" t="s">
        <v>492</v>
      </c>
      <c r="F217" s="45" t="s">
        <v>138</v>
      </c>
      <c r="P217" s="1"/>
      <c r="Q217" s="1"/>
      <c r="R217" s="1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"/>
      <c r="AG217" s="1"/>
      <c r="AI217" s="1"/>
      <c r="AJ217" s="1"/>
      <c r="AK217" s="1"/>
      <c r="AL217" s="1"/>
      <c r="AN217" s="1"/>
      <c r="AO217" s="1"/>
      <c r="AP217" s="1"/>
      <c r="AQ217" s="1"/>
      <c r="AS217" s="1"/>
    </row>
    <row r="218" spans="1:45" x14ac:dyDescent="0.2">
      <c r="P218" s="1"/>
      <c r="Q218" s="1"/>
      <c r="R218" s="1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  <c r="AF218" s="1"/>
      <c r="AG218" s="1"/>
      <c r="AI218" s="1"/>
      <c r="AJ218" s="1"/>
      <c r="AK218" s="1"/>
      <c r="AL218" s="1"/>
      <c r="AN218" s="1"/>
      <c r="AO218" s="1"/>
      <c r="AP218" s="1"/>
      <c r="AQ218" s="1"/>
      <c r="AS218" s="1"/>
    </row>
    <row r="219" spans="1:45" x14ac:dyDescent="0.2">
      <c r="A219" s="46"/>
      <c r="B219" s="30" t="s">
        <v>184</v>
      </c>
      <c r="C219" s="30" t="s">
        <v>51</v>
      </c>
      <c r="D219" s="30" t="s">
        <v>233</v>
      </c>
      <c r="E219" s="30" t="s">
        <v>270</v>
      </c>
      <c r="F219" s="30"/>
      <c r="G219" s="5">
        <v>45</v>
      </c>
      <c r="H219" s="5">
        <v>1</v>
      </c>
      <c r="I219" s="5">
        <v>2</v>
      </c>
      <c r="J219" s="30">
        <f>SUM(I219)*2</f>
        <v>4</v>
      </c>
      <c r="K219" s="1" t="s">
        <v>446</v>
      </c>
      <c r="P219" s="1"/>
      <c r="Q219" s="1"/>
      <c r="R219" s="1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  <c r="AF219" s="1"/>
      <c r="AG219" s="1"/>
      <c r="AI219" s="1"/>
      <c r="AJ219" s="1"/>
      <c r="AK219" s="1"/>
      <c r="AL219" s="1"/>
      <c r="AN219" s="1"/>
      <c r="AO219" s="1"/>
      <c r="AP219" s="1"/>
      <c r="AQ219" s="1"/>
      <c r="AS219" s="1"/>
    </row>
    <row r="220" spans="1:45" x14ac:dyDescent="0.2">
      <c r="A220" s="46"/>
      <c r="B220" s="30" t="s">
        <v>184</v>
      </c>
      <c r="C220" s="30" t="s">
        <v>51</v>
      </c>
      <c r="D220" s="5" t="s">
        <v>233</v>
      </c>
      <c r="E220" s="5" t="s">
        <v>271</v>
      </c>
      <c r="F220" s="30"/>
      <c r="G220" s="30">
        <f>20+19</f>
        <v>39</v>
      </c>
      <c r="H220" s="30">
        <v>1</v>
      </c>
      <c r="I220" s="30">
        <v>2</v>
      </c>
      <c r="J220" s="30">
        <f>SUM(I220)*2</f>
        <v>4</v>
      </c>
      <c r="K220" s="32" t="s">
        <v>381</v>
      </c>
      <c r="P220" s="1"/>
      <c r="Q220" s="1"/>
      <c r="R220" s="1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  <c r="AF220" s="1"/>
      <c r="AG220" s="1"/>
      <c r="AI220" s="1"/>
      <c r="AJ220" s="1"/>
      <c r="AK220" s="1"/>
      <c r="AL220" s="1"/>
      <c r="AN220" s="1"/>
      <c r="AO220" s="1"/>
      <c r="AP220" s="1"/>
      <c r="AQ220" s="1"/>
      <c r="AS220" s="1"/>
    </row>
    <row r="221" spans="1:45" x14ac:dyDescent="0.2">
      <c r="A221" s="46"/>
      <c r="B221" s="5" t="s">
        <v>184</v>
      </c>
      <c r="C221" s="30" t="s">
        <v>51</v>
      </c>
      <c r="D221" s="5" t="s">
        <v>233</v>
      </c>
      <c r="E221" s="5" t="s">
        <v>333</v>
      </c>
      <c r="F221" s="5"/>
      <c r="G221" s="30">
        <f>19+17</f>
        <v>36</v>
      </c>
      <c r="H221" s="30">
        <v>1</v>
      </c>
      <c r="I221" s="30">
        <v>2</v>
      </c>
      <c r="J221" s="30">
        <f>SUM(I221)*2</f>
        <v>4</v>
      </c>
      <c r="K221" s="32" t="s">
        <v>324</v>
      </c>
      <c r="P221" s="1"/>
      <c r="Q221" s="1"/>
      <c r="R221" s="1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  <c r="AF221" s="1"/>
      <c r="AG221" s="1"/>
      <c r="AI221" s="1"/>
      <c r="AJ221" s="1"/>
      <c r="AK221" s="1"/>
      <c r="AL221" s="1"/>
      <c r="AN221" s="1"/>
      <c r="AO221" s="1"/>
      <c r="AP221" s="1"/>
      <c r="AQ221" s="1"/>
      <c r="AS221" s="1"/>
    </row>
    <row r="222" spans="1:45" x14ac:dyDescent="0.2">
      <c r="A222" s="46"/>
      <c r="B222" s="5" t="s">
        <v>184</v>
      </c>
      <c r="C222" s="30" t="s">
        <v>51</v>
      </c>
      <c r="D222" s="5" t="s">
        <v>233</v>
      </c>
      <c r="E222" s="5" t="s">
        <v>390</v>
      </c>
      <c r="F222" s="30"/>
      <c r="G222" s="30">
        <f>16+21</f>
        <v>37</v>
      </c>
      <c r="H222" s="30">
        <v>1</v>
      </c>
      <c r="I222" s="30">
        <v>2</v>
      </c>
      <c r="J222" s="30">
        <f>SUM(I222)*2</f>
        <v>4</v>
      </c>
      <c r="K222" s="32" t="s">
        <v>238</v>
      </c>
      <c r="L222" s="1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"/>
      <c r="AG222" s="1"/>
      <c r="AI222" s="1"/>
      <c r="AJ222" s="1"/>
      <c r="AK222" s="1"/>
      <c r="AL222" s="1"/>
      <c r="AN222" s="1"/>
      <c r="AO222" s="1"/>
      <c r="AP222" s="1"/>
      <c r="AQ222" s="1"/>
      <c r="AS222" s="1"/>
    </row>
    <row r="223" spans="1:45" x14ac:dyDescent="0.2">
      <c r="L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  <c r="AN223" s="1"/>
      <c r="AO223" s="1"/>
      <c r="AP223" s="1"/>
      <c r="AQ223" s="1"/>
      <c r="AS223" s="1"/>
    </row>
    <row r="224" spans="1:45" x14ac:dyDescent="0.2">
      <c r="L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  <c r="AN224" s="1"/>
      <c r="AO224" s="1"/>
      <c r="AP224" s="1"/>
      <c r="AQ224" s="1"/>
      <c r="AS224" s="1"/>
    </row>
    <row r="225" spans="2:45" x14ac:dyDescent="0.2">
      <c r="L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  <c r="AN225" s="1"/>
      <c r="AO225" s="1"/>
      <c r="AP225" s="1"/>
      <c r="AQ225" s="1"/>
      <c r="AS225" s="1"/>
    </row>
    <row r="226" spans="2:45" x14ac:dyDescent="0.2">
      <c r="B226" s="30" t="s">
        <v>182</v>
      </c>
      <c r="C226" s="30" t="s">
        <v>101</v>
      </c>
      <c r="D226" s="30" t="s">
        <v>233</v>
      </c>
      <c r="E226" s="31" t="s">
        <v>351</v>
      </c>
      <c r="F226" s="30">
        <v>2</v>
      </c>
      <c r="G226" s="30">
        <v>207</v>
      </c>
      <c r="H226" s="30">
        <v>1</v>
      </c>
      <c r="I226" s="30">
        <v>7</v>
      </c>
      <c r="J226" s="30">
        <f>I226*2</f>
        <v>14</v>
      </c>
      <c r="K226" s="1" t="s">
        <v>446</v>
      </c>
      <c r="L226" s="111" t="s">
        <v>354</v>
      </c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"/>
      <c r="AG226" s="1"/>
      <c r="AI226" s="1"/>
      <c r="AJ226" s="1"/>
      <c r="AK226" s="1"/>
      <c r="AL226" s="1"/>
      <c r="AN226" s="1"/>
      <c r="AO226" s="1"/>
      <c r="AP226" s="1"/>
      <c r="AQ226" s="1"/>
      <c r="AS226" s="1"/>
    </row>
    <row r="227" spans="2:45" x14ac:dyDescent="0.2">
      <c r="B227" s="30" t="s">
        <v>182</v>
      </c>
      <c r="C227" s="30" t="s">
        <v>101</v>
      </c>
      <c r="D227" s="30" t="s">
        <v>233</v>
      </c>
      <c r="E227" s="30" t="s">
        <v>352</v>
      </c>
      <c r="F227" s="30">
        <v>2</v>
      </c>
      <c r="G227" s="30">
        <v>117</v>
      </c>
      <c r="H227" s="30">
        <v>1</v>
      </c>
      <c r="I227" s="30">
        <v>4</v>
      </c>
      <c r="J227" s="30">
        <f>SUM(I227)*2</f>
        <v>8</v>
      </c>
      <c r="K227" s="32"/>
      <c r="L227" s="30"/>
      <c r="P227" s="1"/>
      <c r="Q227" s="1"/>
      <c r="R227" s="1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"/>
      <c r="AG227" s="1"/>
      <c r="AI227" s="1"/>
      <c r="AJ227" s="1"/>
      <c r="AK227" s="1"/>
      <c r="AL227" s="1"/>
      <c r="AN227" s="1"/>
      <c r="AO227" s="1"/>
      <c r="AP227" s="1"/>
      <c r="AQ227" s="1"/>
      <c r="AS227" s="1"/>
    </row>
    <row r="228" spans="2:45" x14ac:dyDescent="0.2">
      <c r="B228" s="30" t="s">
        <v>182</v>
      </c>
      <c r="C228" s="30" t="s">
        <v>101</v>
      </c>
      <c r="D228" s="30" t="s">
        <v>233</v>
      </c>
      <c r="E228" s="31" t="s">
        <v>353</v>
      </c>
      <c r="F228" s="30">
        <v>2</v>
      </c>
      <c r="G228" s="30">
        <v>90</v>
      </c>
      <c r="H228" s="30">
        <v>1</v>
      </c>
      <c r="I228" s="30">
        <v>3</v>
      </c>
      <c r="J228" s="30">
        <f>SUM(I228)*2</f>
        <v>6</v>
      </c>
      <c r="L228" s="30"/>
      <c r="P228" s="1"/>
      <c r="Q228" s="1"/>
      <c r="R228" s="1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"/>
      <c r="AG228" s="1"/>
      <c r="AI228" s="1"/>
      <c r="AJ228" s="1"/>
      <c r="AK228" s="1"/>
      <c r="AL228" s="1"/>
      <c r="AN228" s="1"/>
      <c r="AO228" s="1"/>
      <c r="AP228" s="1"/>
      <c r="AQ228" s="1"/>
      <c r="AS228" s="1"/>
    </row>
    <row r="229" spans="2:45" x14ac:dyDescent="0.2">
      <c r="P229" s="1"/>
      <c r="Q229" s="1"/>
      <c r="R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  <c r="AN229" s="1"/>
      <c r="AO229" s="1"/>
      <c r="AP229" s="1"/>
      <c r="AQ229" s="1"/>
      <c r="AS229" s="1"/>
    </row>
    <row r="230" spans="2:45" x14ac:dyDescent="0.2">
      <c r="B230" s="30" t="s">
        <v>182</v>
      </c>
      <c r="C230" s="30" t="s">
        <v>101</v>
      </c>
      <c r="D230" s="30" t="s">
        <v>233</v>
      </c>
      <c r="E230" s="17" t="s">
        <v>393</v>
      </c>
      <c r="F230" s="30">
        <v>2</v>
      </c>
      <c r="G230" s="30">
        <f>91+65</f>
        <v>156</v>
      </c>
      <c r="H230" s="30">
        <v>1</v>
      </c>
      <c r="I230" s="30">
        <v>7</v>
      </c>
      <c r="J230" s="30">
        <f>I230*2</f>
        <v>14</v>
      </c>
      <c r="K230" s="1" t="s">
        <v>381</v>
      </c>
      <c r="L230" s="111" t="s">
        <v>354</v>
      </c>
      <c r="P230" s="1"/>
      <c r="Q230" s="1"/>
      <c r="R230" s="1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"/>
      <c r="AG230" s="1"/>
      <c r="AI230" s="1"/>
      <c r="AJ230" s="1"/>
      <c r="AK230" s="1"/>
      <c r="AL230" s="1"/>
      <c r="AN230" s="1"/>
      <c r="AO230" s="1"/>
      <c r="AP230" s="1"/>
      <c r="AQ230" s="1"/>
      <c r="AS230" s="1"/>
    </row>
    <row r="231" spans="2:45" x14ac:dyDescent="0.2">
      <c r="B231" s="30" t="s">
        <v>182</v>
      </c>
      <c r="C231" s="30" t="s">
        <v>101</v>
      </c>
      <c r="D231" s="30" t="s">
        <v>233</v>
      </c>
      <c r="E231" s="5" t="s">
        <v>394</v>
      </c>
      <c r="F231" s="30">
        <v>2</v>
      </c>
      <c r="G231" s="30">
        <f>21+24+22+24</f>
        <v>91</v>
      </c>
      <c r="H231" s="30">
        <v>1</v>
      </c>
      <c r="I231" s="30">
        <v>4</v>
      </c>
      <c r="J231" s="30">
        <f>SUM(I231)*2</f>
        <v>8</v>
      </c>
      <c r="K231" s="32"/>
      <c r="L231" s="30"/>
      <c r="Q231" s="1"/>
      <c r="R231" s="1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"/>
      <c r="AG231" s="1"/>
      <c r="AI231" s="1"/>
      <c r="AJ231" s="1"/>
      <c r="AK231" s="1"/>
      <c r="AL231" s="1"/>
      <c r="AN231" s="1"/>
      <c r="AO231" s="1"/>
      <c r="AP231" s="1"/>
      <c r="AQ231" s="1"/>
      <c r="AS231" s="1"/>
    </row>
    <row r="232" spans="2:45" x14ac:dyDescent="0.2">
      <c r="B232" s="30" t="s">
        <v>182</v>
      </c>
      <c r="C232" s="30" t="s">
        <v>101</v>
      </c>
      <c r="D232" s="30" t="s">
        <v>233</v>
      </c>
      <c r="E232" s="17" t="s">
        <v>395</v>
      </c>
      <c r="F232" s="30">
        <v>2</v>
      </c>
      <c r="G232" s="30">
        <v>65</v>
      </c>
      <c r="H232" s="30">
        <v>1</v>
      </c>
      <c r="I232" s="30">
        <v>3</v>
      </c>
      <c r="J232" s="30">
        <f>SUM(I232)*2</f>
        <v>6</v>
      </c>
      <c r="L232" s="30"/>
      <c r="Q232" s="1"/>
      <c r="R232" s="1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"/>
      <c r="AG232" s="1"/>
      <c r="AI232" s="1"/>
      <c r="AJ232" s="1"/>
      <c r="AK232" s="1"/>
      <c r="AL232" s="1"/>
      <c r="AN232" s="1"/>
      <c r="AO232" s="1"/>
      <c r="AP232" s="1"/>
      <c r="AQ232" s="1"/>
      <c r="AS232" s="1"/>
    </row>
    <row r="233" spans="2:45" x14ac:dyDescent="0.2">
      <c r="Q233" s="1"/>
      <c r="R233" s="1"/>
      <c r="T233" s="1"/>
      <c r="U233" s="1"/>
      <c r="V233" s="1"/>
      <c r="W233" s="1"/>
      <c r="X233" s="1"/>
      <c r="Y233" s="1"/>
      <c r="Z233" s="1"/>
      <c r="AA233" s="1"/>
      <c r="AB233" s="32">
        <v>-1</v>
      </c>
      <c r="AC233" s="1"/>
      <c r="AD233" s="1"/>
      <c r="AE233" s="1"/>
      <c r="AF233" s="1"/>
      <c r="AG233" s="1"/>
      <c r="AI233" s="1"/>
      <c r="AJ233" s="1"/>
      <c r="AK233" s="1"/>
      <c r="AL233" s="1"/>
      <c r="AN233" s="1"/>
      <c r="AO233" s="1"/>
      <c r="AP233" s="1"/>
      <c r="AQ233" s="1"/>
      <c r="AS233" s="1"/>
    </row>
    <row r="234" spans="2:45" x14ac:dyDescent="0.2">
      <c r="B234" s="5" t="s">
        <v>182</v>
      </c>
      <c r="C234" s="30" t="s">
        <v>101</v>
      </c>
      <c r="D234" s="5" t="s">
        <v>233</v>
      </c>
      <c r="E234" s="17" t="s">
        <v>493</v>
      </c>
      <c r="F234" s="30">
        <v>5</v>
      </c>
      <c r="G234" s="30">
        <v>187</v>
      </c>
      <c r="H234" s="30">
        <v>1</v>
      </c>
      <c r="I234" s="30">
        <v>8</v>
      </c>
      <c r="J234" s="30">
        <f>I234*2</f>
        <v>16</v>
      </c>
      <c r="K234" s="1" t="s">
        <v>324</v>
      </c>
      <c r="L234" s="111" t="s">
        <v>354</v>
      </c>
      <c r="Q234" s="1"/>
      <c r="R234" s="1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"/>
      <c r="AG234" s="1"/>
      <c r="AI234" s="1"/>
      <c r="AJ234" s="1"/>
      <c r="AK234" s="1"/>
      <c r="AL234" s="1"/>
      <c r="AN234" s="1"/>
      <c r="AO234" s="1"/>
      <c r="AP234" s="1"/>
      <c r="AQ234" s="1"/>
      <c r="AS234" s="1"/>
    </row>
    <row r="235" spans="2:45" x14ac:dyDescent="0.2">
      <c r="B235" s="5" t="s">
        <v>182</v>
      </c>
      <c r="C235" s="30" t="s">
        <v>101</v>
      </c>
      <c r="D235" s="5" t="s">
        <v>233</v>
      </c>
      <c r="E235" s="5" t="s">
        <v>494</v>
      </c>
      <c r="F235" s="30">
        <v>5</v>
      </c>
      <c r="G235" s="30">
        <f>24+20+25+24</f>
        <v>93</v>
      </c>
      <c r="H235" s="30">
        <v>1</v>
      </c>
      <c r="I235" s="30">
        <v>4</v>
      </c>
      <c r="J235" s="30">
        <f>SUM(I235)*2</f>
        <v>8</v>
      </c>
      <c r="K235" s="32"/>
      <c r="L235" s="30"/>
    </row>
    <row r="236" spans="2:45" x14ac:dyDescent="0.2">
      <c r="B236" s="5" t="s">
        <v>182</v>
      </c>
      <c r="C236" s="30" t="s">
        <v>101</v>
      </c>
      <c r="D236" s="5" t="s">
        <v>233</v>
      </c>
      <c r="E236" s="17" t="s">
        <v>495</v>
      </c>
      <c r="F236" s="30">
        <v>5</v>
      </c>
      <c r="G236" s="30">
        <f>20+24+26+24</f>
        <v>94</v>
      </c>
      <c r="H236" s="30">
        <v>1</v>
      </c>
      <c r="I236" s="30">
        <v>4</v>
      </c>
      <c r="J236" s="30">
        <f>SUM(I236)*2</f>
        <v>8</v>
      </c>
      <c r="L236" s="30"/>
      <c r="R236" s="1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</row>
    <row r="237" spans="2:45" x14ac:dyDescent="0.2">
      <c r="R237" s="1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</row>
    <row r="238" spans="2:45" x14ac:dyDescent="0.2">
      <c r="E238" s="23" t="s">
        <v>489</v>
      </c>
      <c r="F238" s="45" t="s">
        <v>138</v>
      </c>
      <c r="R238" s="1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</row>
    <row r="239" spans="2:45" x14ac:dyDescent="0.2">
      <c r="R239" s="1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</row>
    <row r="240" spans="2:45" x14ac:dyDescent="0.2">
      <c r="B240" s="5" t="s">
        <v>185</v>
      </c>
      <c r="C240" s="30" t="s">
        <v>101</v>
      </c>
      <c r="D240" s="5" t="s">
        <v>233</v>
      </c>
      <c r="E240" s="17" t="s">
        <v>218</v>
      </c>
      <c r="G240" s="60">
        <v>82</v>
      </c>
      <c r="H240" s="60">
        <v>1</v>
      </c>
      <c r="I240" s="60">
        <v>3</v>
      </c>
      <c r="J240" s="30">
        <f t="shared" ref="J240:J242" si="2">SUM(I240)*2</f>
        <v>6</v>
      </c>
      <c r="K240" s="1" t="s">
        <v>446</v>
      </c>
      <c r="R240" s="1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</row>
    <row r="241" spans="1:45" x14ac:dyDescent="0.2">
      <c r="B241" s="142" t="s">
        <v>185</v>
      </c>
      <c r="C241" s="142" t="s">
        <v>101</v>
      </c>
      <c r="D241" s="142" t="s">
        <v>233</v>
      </c>
      <c r="E241" s="142" t="s">
        <v>220</v>
      </c>
      <c r="G241" s="30">
        <v>30</v>
      </c>
      <c r="H241" s="30">
        <v>1</v>
      </c>
      <c r="I241" s="30">
        <v>1</v>
      </c>
      <c r="J241" s="30">
        <f t="shared" si="2"/>
        <v>2</v>
      </c>
      <c r="R241" s="1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</row>
    <row r="242" spans="1:45" x14ac:dyDescent="0.2">
      <c r="B242" s="142" t="s">
        <v>185</v>
      </c>
      <c r="C242" s="142" t="s">
        <v>101</v>
      </c>
      <c r="D242" s="142" t="s">
        <v>233</v>
      </c>
      <c r="E242" s="147" t="s">
        <v>219</v>
      </c>
      <c r="G242" s="30">
        <v>52</v>
      </c>
      <c r="H242" s="30">
        <v>1</v>
      </c>
      <c r="I242" s="30">
        <v>2</v>
      </c>
      <c r="J242" s="30">
        <f t="shared" si="2"/>
        <v>4</v>
      </c>
      <c r="R242" s="1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</row>
    <row r="243" spans="1:45" x14ac:dyDescent="0.2"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46"/>
    </row>
    <row r="244" spans="1:45" x14ac:dyDescent="0.2">
      <c r="A244" s="162"/>
      <c r="B244" s="11" t="s">
        <v>185</v>
      </c>
      <c r="C244" s="60" t="s">
        <v>101</v>
      </c>
      <c r="D244" s="11" t="s">
        <v>233</v>
      </c>
      <c r="E244" s="11" t="s">
        <v>216</v>
      </c>
      <c r="F244" s="60"/>
      <c r="G244" s="60">
        <v>83</v>
      </c>
      <c r="H244" s="60">
        <v>1</v>
      </c>
      <c r="I244" s="60">
        <v>3</v>
      </c>
      <c r="J244" s="60">
        <f>I244*2</f>
        <v>6</v>
      </c>
      <c r="K244" s="3" t="s">
        <v>381</v>
      </c>
    </row>
    <row r="245" spans="1:45" x14ac:dyDescent="0.2">
      <c r="A245" s="162"/>
      <c r="B245" s="5" t="s">
        <v>185</v>
      </c>
      <c r="C245" s="30" t="s">
        <v>101</v>
      </c>
      <c r="D245" s="5" t="s">
        <v>233</v>
      </c>
      <c r="E245" s="5" t="s">
        <v>276</v>
      </c>
      <c r="F245" s="30"/>
      <c r="G245" s="30"/>
      <c r="H245" s="30"/>
      <c r="I245" s="30"/>
      <c r="J245" s="30">
        <f>SUM(I245)*2</f>
        <v>0</v>
      </c>
      <c r="K245" s="19" t="s">
        <v>391</v>
      </c>
      <c r="L245" s="30"/>
    </row>
    <row r="246" spans="1:45" x14ac:dyDescent="0.2">
      <c r="A246" s="162"/>
      <c r="B246" s="5" t="s">
        <v>185</v>
      </c>
      <c r="C246" s="30" t="s">
        <v>101</v>
      </c>
      <c r="D246" s="5" t="s">
        <v>233</v>
      </c>
      <c r="E246" s="17" t="s">
        <v>275</v>
      </c>
      <c r="F246" s="30"/>
      <c r="G246" s="30">
        <f>27+28+28</f>
        <v>83</v>
      </c>
      <c r="H246" s="30">
        <v>1</v>
      </c>
      <c r="I246" s="30">
        <v>3</v>
      </c>
      <c r="J246" s="30">
        <f>SUM(I246)*2</f>
        <v>6</v>
      </c>
      <c r="K246" s="30"/>
    </row>
    <row r="247" spans="1:45" s="9" customFormat="1" x14ac:dyDescent="0.2">
      <c r="A247" s="159"/>
      <c r="B247" s="17"/>
      <c r="C247" s="31"/>
      <c r="D247" s="31"/>
      <c r="E247" s="5"/>
      <c r="F247" s="30"/>
      <c r="G247" s="30"/>
      <c r="H247" s="30"/>
      <c r="I247" s="30"/>
      <c r="J247" s="30"/>
      <c r="K247" s="32"/>
      <c r="L247" s="32"/>
      <c r="M247" s="1"/>
      <c r="N247" s="1"/>
      <c r="O247" s="1"/>
      <c r="P247" s="46"/>
      <c r="Q247" s="46"/>
      <c r="R247" s="48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48"/>
      <c r="AF247" s="48"/>
      <c r="AG247" s="48"/>
      <c r="AI247" s="48"/>
      <c r="AJ247" s="48"/>
      <c r="AK247" s="48"/>
      <c r="AL247" s="48"/>
      <c r="AN247" s="48"/>
      <c r="AO247" s="48"/>
      <c r="AP247" s="48"/>
      <c r="AQ247" s="48"/>
      <c r="AS247" s="48"/>
    </row>
    <row r="248" spans="1:45" x14ac:dyDescent="0.2">
      <c r="A248" s="162"/>
      <c r="B248" s="11" t="s">
        <v>185</v>
      </c>
      <c r="C248" s="60" t="s">
        <v>101</v>
      </c>
      <c r="D248" s="11" t="s">
        <v>233</v>
      </c>
      <c r="E248" s="11" t="s">
        <v>217</v>
      </c>
      <c r="F248" s="11"/>
      <c r="G248" s="60">
        <v>31</v>
      </c>
      <c r="H248" s="60">
        <v>1</v>
      </c>
      <c r="I248" s="60">
        <v>2</v>
      </c>
      <c r="J248" s="60">
        <f>I248*2</f>
        <v>4</v>
      </c>
      <c r="K248" s="1" t="s">
        <v>324</v>
      </c>
      <c r="L248" s="44"/>
      <c r="M248" s="9"/>
      <c r="N248" s="9"/>
      <c r="O248" s="9"/>
      <c r="P248" s="48"/>
      <c r="Q248" s="48"/>
    </row>
    <row r="249" spans="1:45" x14ac:dyDescent="0.2">
      <c r="A249" s="162"/>
      <c r="B249" s="5" t="s">
        <v>185</v>
      </c>
      <c r="C249" s="30" t="s">
        <v>101</v>
      </c>
      <c r="D249" s="5" t="s">
        <v>233</v>
      </c>
      <c r="E249" s="5" t="s">
        <v>277</v>
      </c>
      <c r="F249" s="30"/>
      <c r="G249" s="30"/>
      <c r="H249" s="30"/>
      <c r="I249" s="30"/>
      <c r="J249" s="30">
        <f>SUM(I249)*2</f>
        <v>0</v>
      </c>
      <c r="K249" s="19" t="s">
        <v>391</v>
      </c>
      <c r="L249" s="31"/>
      <c r="M249" s="31"/>
      <c r="N249" s="31"/>
      <c r="O249" s="17"/>
      <c r="P249" s="86"/>
      <c r="Q249" s="48"/>
    </row>
    <row r="250" spans="1:45" x14ac:dyDescent="0.2">
      <c r="A250" s="162"/>
      <c r="B250" s="5" t="s">
        <v>185</v>
      </c>
      <c r="C250" s="30" t="s">
        <v>101</v>
      </c>
      <c r="D250" s="5" t="s">
        <v>233</v>
      </c>
      <c r="E250" s="5" t="s">
        <v>501</v>
      </c>
      <c r="F250" s="30"/>
      <c r="G250" s="30">
        <f>15+16</f>
        <v>31</v>
      </c>
      <c r="H250" s="30">
        <v>1</v>
      </c>
      <c r="I250" s="30">
        <v>2</v>
      </c>
      <c r="J250" s="30">
        <f>SUM(I250)*2</f>
        <v>4</v>
      </c>
      <c r="K250" s="32"/>
      <c r="L250" s="111"/>
    </row>
    <row r="251" spans="1:45" x14ac:dyDescent="0.2">
      <c r="B251" s="17"/>
      <c r="C251" s="31"/>
      <c r="D251" s="17"/>
      <c r="E251" s="17"/>
      <c r="F251" s="31"/>
      <c r="G251" s="31"/>
      <c r="H251" s="31"/>
      <c r="I251" s="31"/>
      <c r="J251" s="31"/>
      <c r="K251" s="78"/>
      <c r="L251" s="30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46"/>
    </row>
    <row r="252" spans="1:45" x14ac:dyDescent="0.2">
      <c r="B252" s="11" t="s">
        <v>185</v>
      </c>
      <c r="C252" s="11" t="s">
        <v>101</v>
      </c>
      <c r="D252" s="11" t="s">
        <v>233</v>
      </c>
      <c r="E252" s="11" t="s">
        <v>221</v>
      </c>
      <c r="F252" s="60"/>
      <c r="G252" s="60">
        <v>221</v>
      </c>
      <c r="H252" s="60">
        <v>1</v>
      </c>
      <c r="I252" s="60">
        <v>9</v>
      </c>
      <c r="J252" s="60">
        <f>I252*2</f>
        <v>18</v>
      </c>
      <c r="K252" s="3" t="s">
        <v>238</v>
      </c>
      <c r="L252" s="44"/>
      <c r="N252" s="17"/>
    </row>
    <row r="253" spans="1:45" x14ac:dyDescent="0.2">
      <c r="B253" s="5" t="s">
        <v>185</v>
      </c>
      <c r="C253" s="17" t="s">
        <v>101</v>
      </c>
      <c r="D253" s="5" t="s">
        <v>233</v>
      </c>
      <c r="E253" s="17" t="s">
        <v>222</v>
      </c>
      <c r="F253" s="31"/>
      <c r="G253" s="30">
        <f>20+19</f>
        <v>39</v>
      </c>
      <c r="H253" s="30">
        <v>1</v>
      </c>
      <c r="I253" s="30">
        <v>2</v>
      </c>
      <c r="J253" s="30">
        <f>SUM(I253)*2</f>
        <v>4</v>
      </c>
      <c r="K253" s="32"/>
      <c r="L253" s="111"/>
      <c r="S253" s="31"/>
      <c r="T253" s="189"/>
      <c r="U253" s="189"/>
    </row>
    <row r="254" spans="1:45" x14ac:dyDescent="0.2">
      <c r="B254" s="5" t="s">
        <v>185</v>
      </c>
      <c r="C254" s="17" t="s">
        <v>101</v>
      </c>
      <c r="D254" s="5" t="s">
        <v>233</v>
      </c>
      <c r="E254" s="17" t="s">
        <v>223</v>
      </c>
      <c r="F254" s="31"/>
      <c r="G254" s="30">
        <f>25+27+26+25+25+28+26</f>
        <v>182</v>
      </c>
      <c r="H254" s="30">
        <v>1</v>
      </c>
      <c r="I254" s="30">
        <v>7</v>
      </c>
      <c r="J254" s="30">
        <f>SUM(I254)*2</f>
        <v>14</v>
      </c>
      <c r="K254" s="104"/>
      <c r="L254" s="30"/>
      <c r="Q254" s="1"/>
      <c r="R254" s="1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"/>
      <c r="AG254" s="1"/>
      <c r="AI254" s="1"/>
      <c r="AJ254" s="1"/>
      <c r="AK254" s="1"/>
      <c r="AL254" s="1"/>
      <c r="AN254" s="1"/>
      <c r="AO254" s="1"/>
      <c r="AP254" s="1"/>
      <c r="AQ254" s="1"/>
      <c r="AS254" s="1"/>
    </row>
    <row r="255" spans="1:45" x14ac:dyDescent="0.2">
      <c r="B255" s="43"/>
      <c r="C255" s="43"/>
      <c r="D255" s="43"/>
      <c r="E255" s="43"/>
      <c r="G255" s="43"/>
      <c r="H255" s="43"/>
      <c r="I255" s="43"/>
      <c r="J255" s="43"/>
      <c r="K255" s="32"/>
      <c r="Q255" s="1"/>
      <c r="R255" s="1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"/>
      <c r="AG255" s="1"/>
      <c r="AI255" s="1"/>
      <c r="AJ255" s="1"/>
      <c r="AK255" s="1"/>
      <c r="AL255" s="1"/>
      <c r="AN255" s="1"/>
      <c r="AO255" s="1"/>
      <c r="AP255" s="1"/>
      <c r="AQ255" s="1"/>
      <c r="AS255" s="1"/>
    </row>
    <row r="256" spans="1:45" x14ac:dyDescent="0.2">
      <c r="B256" s="43"/>
      <c r="C256" s="43"/>
      <c r="D256" s="43"/>
      <c r="E256" s="142"/>
      <c r="F256" s="188"/>
      <c r="G256" s="43"/>
      <c r="H256" s="43"/>
      <c r="I256" s="43"/>
      <c r="J256" s="43"/>
      <c r="K256" s="32"/>
      <c r="Q256" s="1"/>
      <c r="R256" s="1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"/>
      <c r="AG256" s="1"/>
      <c r="AI256" s="1"/>
      <c r="AJ256" s="1"/>
      <c r="AK256" s="1"/>
      <c r="AL256" s="1"/>
      <c r="AN256" s="1"/>
      <c r="AO256" s="1"/>
      <c r="AP256" s="1"/>
      <c r="AQ256" s="1"/>
      <c r="AS256" s="1"/>
    </row>
    <row r="257" spans="2:45" x14ac:dyDescent="0.2">
      <c r="B257" s="5"/>
      <c r="C257" s="30"/>
      <c r="D257" s="5"/>
      <c r="E257" s="5"/>
      <c r="F257" s="188"/>
      <c r="G257" s="30"/>
      <c r="H257" s="30"/>
      <c r="I257" s="30"/>
      <c r="J257" s="30"/>
      <c r="Q257" s="1"/>
      <c r="R257" s="1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"/>
      <c r="AG257" s="1"/>
      <c r="AI257" s="1"/>
      <c r="AJ257" s="1"/>
      <c r="AK257" s="1"/>
      <c r="AL257" s="1"/>
      <c r="AN257" s="1"/>
      <c r="AO257" s="1"/>
      <c r="AP257" s="1"/>
      <c r="AQ257" s="1"/>
      <c r="AS257" s="1"/>
    </row>
    <row r="258" spans="2:45" x14ac:dyDescent="0.2">
      <c r="B258" s="5"/>
      <c r="C258" s="30"/>
      <c r="D258" s="5" t="s">
        <v>490</v>
      </c>
      <c r="E258" s="5"/>
      <c r="F258" s="45" t="s">
        <v>139</v>
      </c>
      <c r="G258" s="30"/>
      <c r="H258" s="30"/>
      <c r="I258" s="30"/>
      <c r="J258" s="30"/>
      <c r="Q258" s="1"/>
      <c r="R258" s="1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"/>
      <c r="AG258" s="1"/>
      <c r="AI258" s="1"/>
      <c r="AJ258" s="1"/>
      <c r="AK258" s="1"/>
      <c r="AL258" s="1"/>
      <c r="AN258" s="1"/>
      <c r="AO258" s="1"/>
      <c r="AP258" s="1"/>
      <c r="AQ258" s="1"/>
      <c r="AS258" s="1"/>
    </row>
    <row r="259" spans="2:45" x14ac:dyDescent="0.2">
      <c r="B259" s="5"/>
      <c r="C259" s="30"/>
      <c r="D259" s="30"/>
      <c r="E259" s="5"/>
      <c r="F259" s="32"/>
      <c r="G259" s="30"/>
      <c r="H259" s="30"/>
      <c r="I259" s="30"/>
      <c r="J259" s="30"/>
      <c r="Q259" s="1"/>
      <c r="R259" s="1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"/>
      <c r="AG259" s="1"/>
      <c r="AI259" s="1"/>
      <c r="AJ259" s="1"/>
      <c r="AK259" s="1"/>
      <c r="AL259" s="1"/>
      <c r="AN259" s="1"/>
      <c r="AO259" s="1"/>
      <c r="AP259" s="1"/>
      <c r="AQ259" s="1"/>
      <c r="AS259" s="1"/>
    </row>
    <row r="260" spans="2:45" x14ac:dyDescent="0.2">
      <c r="B260" s="5" t="s">
        <v>185</v>
      </c>
      <c r="C260" s="30" t="s">
        <v>50</v>
      </c>
      <c r="D260" s="5" t="s">
        <v>233</v>
      </c>
      <c r="E260" s="5" t="s">
        <v>181</v>
      </c>
      <c r="F260" s="30"/>
      <c r="G260" s="30">
        <v>39</v>
      </c>
      <c r="H260" s="30">
        <v>1</v>
      </c>
      <c r="I260" s="30">
        <v>2</v>
      </c>
      <c r="J260" s="30">
        <f>SUM(I260)*2</f>
        <v>4</v>
      </c>
      <c r="K260" s="1" t="s">
        <v>238</v>
      </c>
      <c r="N260" s="44"/>
      <c r="O260" s="44"/>
      <c r="P260" s="51"/>
      <c r="Q260" s="1"/>
      <c r="R260" s="1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"/>
      <c r="AG260" s="1"/>
      <c r="AI260" s="1"/>
      <c r="AJ260" s="1"/>
      <c r="AK260" s="1"/>
      <c r="AL260" s="1"/>
      <c r="AN260" s="1"/>
      <c r="AO260" s="1"/>
      <c r="AP260" s="1"/>
      <c r="AQ260" s="1"/>
      <c r="AS260" s="1"/>
    </row>
    <row r="261" spans="2:45" x14ac:dyDescent="0.2">
      <c r="B261" s="5" t="s">
        <v>185</v>
      </c>
      <c r="C261" s="17" t="s">
        <v>50</v>
      </c>
      <c r="D261" s="5" t="s">
        <v>233</v>
      </c>
      <c r="E261" s="5" t="s">
        <v>485</v>
      </c>
      <c r="F261" s="17"/>
      <c r="G261" s="30">
        <v>22</v>
      </c>
      <c r="H261" s="30">
        <v>1</v>
      </c>
      <c r="I261" s="30">
        <v>1</v>
      </c>
      <c r="J261" s="30">
        <f>SUM(I261)*2</f>
        <v>2</v>
      </c>
      <c r="N261" s="44"/>
      <c r="Q261" s="1"/>
      <c r="R261" s="1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"/>
      <c r="AG261" s="1"/>
      <c r="AI261" s="1"/>
      <c r="AJ261" s="1"/>
      <c r="AK261" s="1"/>
      <c r="AL261" s="1"/>
      <c r="AN261" s="1"/>
      <c r="AO261" s="1"/>
      <c r="AP261" s="1"/>
      <c r="AQ261" s="1"/>
      <c r="AS261" s="1"/>
    </row>
    <row r="262" spans="2:45" x14ac:dyDescent="0.2">
      <c r="B262" s="5" t="s">
        <v>185</v>
      </c>
      <c r="C262" s="17" t="s">
        <v>50</v>
      </c>
      <c r="D262" s="5" t="s">
        <v>233</v>
      </c>
      <c r="E262" s="17" t="s">
        <v>486</v>
      </c>
      <c r="F262" s="17"/>
      <c r="G262" s="30">
        <v>17</v>
      </c>
      <c r="H262" s="30">
        <v>1</v>
      </c>
      <c r="I262" s="30">
        <v>1</v>
      </c>
      <c r="J262" s="30">
        <f>SUM(I262)*2</f>
        <v>2</v>
      </c>
      <c r="Q262" s="1"/>
      <c r="R262" s="1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"/>
      <c r="AG262" s="1"/>
      <c r="AI262" s="1"/>
      <c r="AJ262" s="1"/>
      <c r="AK262" s="1"/>
      <c r="AL262" s="1"/>
      <c r="AN262" s="1"/>
      <c r="AO262" s="1"/>
      <c r="AP262" s="1"/>
      <c r="AQ262" s="1"/>
      <c r="AS262" s="1"/>
    </row>
    <row r="263" spans="2:45" x14ac:dyDescent="0.2">
      <c r="B263" s="5"/>
      <c r="C263" s="25"/>
      <c r="D263" s="5"/>
      <c r="E263" s="17"/>
      <c r="F263" s="17"/>
      <c r="G263" s="30"/>
      <c r="H263" s="30"/>
      <c r="I263" s="30"/>
      <c r="J263" s="30"/>
      <c r="Q263" s="1"/>
      <c r="R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  <c r="AN263" s="1"/>
      <c r="AO263" s="1"/>
      <c r="AP263" s="1"/>
      <c r="AQ263" s="1"/>
      <c r="AS263" s="1"/>
    </row>
    <row r="264" spans="2:45" s="44" customFormat="1" x14ac:dyDescent="0.2">
      <c r="B264" s="5"/>
      <c r="C264" s="25"/>
      <c r="D264" s="5"/>
      <c r="E264" s="17"/>
      <c r="F264" s="17"/>
      <c r="G264" s="30"/>
      <c r="H264" s="30"/>
      <c r="I264" s="30"/>
      <c r="J264" s="30"/>
      <c r="K264" s="1"/>
      <c r="L264" s="32"/>
      <c r="M264" s="1"/>
      <c r="N264" s="1"/>
      <c r="O264" s="1"/>
      <c r="P264" s="46"/>
      <c r="Q264" s="1"/>
      <c r="R264" s="51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51"/>
      <c r="AF264" s="51"/>
      <c r="AG264" s="51"/>
      <c r="AI264" s="51"/>
      <c r="AJ264" s="51"/>
      <c r="AK264" s="51"/>
      <c r="AL264" s="51"/>
      <c r="AN264" s="51"/>
      <c r="AO264" s="51"/>
      <c r="AP264" s="51"/>
      <c r="AQ264" s="51"/>
      <c r="AS264" s="51"/>
    </row>
    <row r="265" spans="2:45" x14ac:dyDescent="0.2">
      <c r="B265" s="30"/>
      <c r="C265" s="5"/>
      <c r="D265" s="30"/>
      <c r="E265" s="30"/>
      <c r="F265" s="45" t="s">
        <v>487</v>
      </c>
      <c r="G265" s="30"/>
      <c r="H265" s="30"/>
      <c r="I265" s="30"/>
      <c r="J265" s="30"/>
      <c r="K265" s="32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46"/>
    </row>
    <row r="266" spans="2:45" x14ac:dyDescent="0.2">
      <c r="B266" s="43"/>
      <c r="C266" s="43"/>
      <c r="D266" s="43"/>
      <c r="E266" s="188"/>
      <c r="G266" s="188"/>
      <c r="H266" s="43"/>
      <c r="I266" s="43"/>
      <c r="J266" s="43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46"/>
    </row>
    <row r="267" spans="2:45" x14ac:dyDescent="0.2">
      <c r="B267" s="5" t="s">
        <v>345</v>
      </c>
      <c r="C267" s="5" t="s">
        <v>355</v>
      </c>
      <c r="D267" s="5" t="s">
        <v>233</v>
      </c>
      <c r="E267" s="5" t="s">
        <v>346</v>
      </c>
      <c r="F267" s="30"/>
      <c r="G267" s="30">
        <v>21</v>
      </c>
      <c r="H267" s="30">
        <v>1</v>
      </c>
      <c r="I267" s="30">
        <v>1</v>
      </c>
      <c r="J267" s="30">
        <f>SUM(I267)*2</f>
        <v>2</v>
      </c>
      <c r="K267" s="1" t="s">
        <v>446</v>
      </c>
    </row>
    <row r="268" spans="2:45" x14ac:dyDescent="0.2">
      <c r="B268" s="5" t="s">
        <v>345</v>
      </c>
      <c r="C268" s="5" t="s">
        <v>355</v>
      </c>
      <c r="D268" s="5" t="s">
        <v>233</v>
      </c>
      <c r="E268" s="5" t="s">
        <v>392</v>
      </c>
      <c r="F268" s="30"/>
      <c r="G268" s="30">
        <v>18</v>
      </c>
      <c r="H268" s="30">
        <v>1</v>
      </c>
      <c r="I268" s="30">
        <v>1</v>
      </c>
      <c r="J268" s="30">
        <f>SUM(I268)*2</f>
        <v>2</v>
      </c>
      <c r="K268" s="1" t="s">
        <v>381</v>
      </c>
    </row>
    <row r="269" spans="2:45" x14ac:dyDescent="0.2">
      <c r="B269" s="5" t="s">
        <v>345</v>
      </c>
      <c r="C269" s="5" t="s">
        <v>355</v>
      </c>
      <c r="D269" s="5" t="s">
        <v>233</v>
      </c>
      <c r="E269" s="5" t="s">
        <v>488</v>
      </c>
      <c r="F269" s="30">
        <v>6</v>
      </c>
      <c r="G269" s="30">
        <v>15</v>
      </c>
      <c r="H269" s="30">
        <v>1</v>
      </c>
      <c r="I269" s="30">
        <v>1</v>
      </c>
      <c r="J269" s="30">
        <v>1</v>
      </c>
      <c r="K269" s="1" t="s">
        <v>324</v>
      </c>
    </row>
    <row r="270" spans="2:45" s="9" customFormat="1" ht="12.75" customHeight="1" x14ac:dyDescent="0.2">
      <c r="G270" s="17"/>
      <c r="L270" s="32"/>
      <c r="M270" s="1"/>
      <c r="N270" s="1"/>
      <c r="O270" s="1"/>
      <c r="P270" s="46"/>
      <c r="Q270" s="48"/>
      <c r="R270" s="48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48"/>
      <c r="AF270" s="48"/>
      <c r="AG270" s="48"/>
      <c r="AI270" s="48"/>
      <c r="AJ270" s="48"/>
      <c r="AK270" s="48"/>
      <c r="AL270" s="48"/>
      <c r="AN270" s="48"/>
      <c r="AO270" s="48"/>
      <c r="AP270" s="48"/>
      <c r="AQ270" s="48"/>
      <c r="AS270" s="48"/>
    </row>
    <row r="271" spans="2:45" s="9" customFormat="1" x14ac:dyDescent="0.2">
      <c r="B271" s="5"/>
      <c r="C271" s="30"/>
      <c r="D271" s="30"/>
      <c r="E271" s="30"/>
      <c r="F271" s="45" t="s">
        <v>330</v>
      </c>
      <c r="G271" s="30"/>
      <c r="H271" s="30"/>
      <c r="I271" s="30"/>
      <c r="J271" s="30"/>
      <c r="K271" s="1"/>
      <c r="L271" s="32"/>
      <c r="M271" s="1"/>
      <c r="N271" s="1"/>
      <c r="O271" s="1"/>
      <c r="P271" s="46"/>
      <c r="Q271" s="48"/>
      <c r="R271" s="48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48"/>
      <c r="AF271" s="48"/>
      <c r="AG271" s="48"/>
      <c r="AI271" s="48"/>
      <c r="AJ271" s="48"/>
      <c r="AK271" s="48"/>
      <c r="AL271" s="48"/>
      <c r="AN271" s="48"/>
      <c r="AO271" s="48"/>
      <c r="AP271" s="48"/>
      <c r="AQ271" s="48"/>
      <c r="AS271" s="48"/>
    </row>
    <row r="272" spans="2:45" s="9" customFormat="1" x14ac:dyDescent="0.2">
      <c r="B272" s="5"/>
      <c r="C272" s="30"/>
      <c r="D272" s="5"/>
      <c r="E272" s="5"/>
      <c r="F272" s="30"/>
      <c r="G272" s="30"/>
      <c r="H272" s="30"/>
      <c r="I272" s="30"/>
      <c r="J272" s="30"/>
      <c r="K272" s="32"/>
      <c r="L272" s="32"/>
      <c r="M272" s="1"/>
      <c r="N272" s="1"/>
      <c r="O272" s="1"/>
      <c r="P272" s="46"/>
      <c r="Q272" s="48"/>
      <c r="R272" s="48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48"/>
      <c r="AF272" s="48"/>
      <c r="AG272" s="48"/>
      <c r="AI272" s="48"/>
      <c r="AJ272" s="48"/>
      <c r="AK272" s="48"/>
      <c r="AL272" s="48"/>
      <c r="AN272" s="48"/>
      <c r="AO272" s="48"/>
      <c r="AP272" s="48"/>
      <c r="AQ272" s="48"/>
      <c r="AS272" s="48"/>
    </row>
    <row r="273" spans="2:45" x14ac:dyDescent="0.2">
      <c r="B273" s="5" t="s">
        <v>186</v>
      </c>
      <c r="C273" s="5" t="s">
        <v>140</v>
      </c>
      <c r="D273" s="5" t="s">
        <v>233</v>
      </c>
      <c r="E273" s="5" t="s">
        <v>146</v>
      </c>
      <c r="G273" s="5">
        <v>23</v>
      </c>
      <c r="H273" s="5">
        <v>1</v>
      </c>
      <c r="I273" s="5">
        <v>1</v>
      </c>
      <c r="J273" s="30">
        <f>SUM(I273)*2</f>
        <v>2</v>
      </c>
      <c r="K273" s="1" t="s">
        <v>446</v>
      </c>
    </row>
    <row r="274" spans="2:45" x14ac:dyDescent="0.2">
      <c r="B274" s="5" t="s">
        <v>186</v>
      </c>
      <c r="C274" s="5" t="s">
        <v>140</v>
      </c>
      <c r="D274" s="5" t="s">
        <v>233</v>
      </c>
      <c r="E274" s="5" t="s">
        <v>143</v>
      </c>
      <c r="F274" s="32"/>
      <c r="G274" s="5">
        <v>23</v>
      </c>
      <c r="H274" s="5">
        <v>1</v>
      </c>
      <c r="I274" s="5">
        <v>1</v>
      </c>
      <c r="J274" s="31">
        <f>SUM(I274)*2</f>
        <v>2</v>
      </c>
      <c r="K274" s="1" t="s">
        <v>381</v>
      </c>
      <c r="L274" s="126"/>
    </row>
    <row r="275" spans="2:45" x14ac:dyDescent="0.2">
      <c r="B275" s="5" t="s">
        <v>186</v>
      </c>
      <c r="C275" s="5" t="s">
        <v>140</v>
      </c>
      <c r="D275" s="5" t="s">
        <v>233</v>
      </c>
      <c r="E275" s="5" t="s">
        <v>180</v>
      </c>
      <c r="F275" s="32"/>
      <c r="G275" s="5">
        <v>13</v>
      </c>
      <c r="H275" s="5">
        <v>1</v>
      </c>
      <c r="I275" s="5">
        <v>1</v>
      </c>
      <c r="J275" s="31">
        <f>SUM(I275)*2</f>
        <v>2</v>
      </c>
      <c r="K275" s="1" t="s">
        <v>324</v>
      </c>
      <c r="L275" s="93"/>
    </row>
    <row r="276" spans="2:45" x14ac:dyDescent="0.2">
      <c r="L276" s="93"/>
    </row>
    <row r="287" spans="2:45" x14ac:dyDescent="0.2">
      <c r="B287" s="43"/>
      <c r="C287" s="43"/>
      <c r="D287" s="43"/>
      <c r="E287" s="43"/>
      <c r="F287" s="43"/>
      <c r="G287" s="43"/>
      <c r="H287" s="43"/>
      <c r="I287" s="43"/>
      <c r="J287" s="43"/>
      <c r="K287" s="32"/>
      <c r="P287" s="1"/>
      <c r="Q287" s="1"/>
      <c r="R287" s="1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  <c r="AF287" s="1"/>
      <c r="AG287" s="1"/>
      <c r="AI287" s="1"/>
      <c r="AJ287" s="1"/>
      <c r="AK287" s="1"/>
      <c r="AL287" s="1"/>
      <c r="AN287" s="1"/>
      <c r="AO287" s="1"/>
      <c r="AP287" s="1"/>
      <c r="AQ287" s="1"/>
      <c r="AS287" s="1"/>
    </row>
    <row r="288" spans="2:45" x14ac:dyDescent="0.2">
      <c r="B288" s="5"/>
      <c r="C288" s="5"/>
      <c r="D288" s="30"/>
      <c r="E288" s="5"/>
      <c r="F288" s="32"/>
      <c r="G288" s="30"/>
      <c r="H288" s="30"/>
      <c r="I288" s="30"/>
      <c r="J288" s="30"/>
      <c r="K288" s="32"/>
      <c r="P288" s="1"/>
      <c r="Q288" s="1"/>
      <c r="R288" s="1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  <c r="AF288" s="1"/>
      <c r="AG288" s="1"/>
      <c r="AI288" s="1"/>
      <c r="AJ288" s="1"/>
      <c r="AK288" s="1"/>
      <c r="AL288" s="1"/>
      <c r="AN288" s="1"/>
      <c r="AO288" s="1"/>
      <c r="AP288" s="1"/>
      <c r="AQ288" s="1"/>
      <c r="AS288" s="1"/>
    </row>
  </sheetData>
  <autoFilter ref="B4:J275"/>
  <customSheetViews>
    <customSheetView guid="{BCC2F56A-7E88-4A48-B430-50A1C34B87D3}" scale="80" showAutoFilter="1" topLeftCell="A103">
      <selection activeCell="Z140" sqref="Z140"/>
      <pageMargins left="0.7" right="0.7" top="0.75" bottom="0.75" header="0.3" footer="0.3"/>
      <pageSetup paperSize="9" orientation="portrait" verticalDpi="0" r:id="rId1"/>
      <autoFilter ref="B4:J275"/>
    </customSheetView>
    <customSheetView guid="{39C11D14-FE2F-44EE-8896-59746BA00992}" scale="80" showAutoFilter="1" topLeftCell="A199">
      <selection activeCell="E222" sqref="B222:E222"/>
      <pageMargins left="0.7" right="0.7" top="0.75" bottom="0.75" header="0.3" footer="0.3"/>
      <pageSetup paperSize="9" orientation="portrait" verticalDpi="0" r:id="rId2"/>
      <autoFilter ref="B4:J275"/>
    </customSheetView>
  </customSheetView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0"/>
  <sheetViews>
    <sheetView view="pageBreakPreview" zoomScale="75" zoomScaleNormal="78" zoomScaleSheetLayoutView="75" workbookViewId="0">
      <selection activeCell="M47" sqref="M47"/>
    </sheetView>
  </sheetViews>
  <sheetFormatPr defaultRowHeight="12.75" x14ac:dyDescent="0.2"/>
  <cols>
    <col min="1" max="1" width="6.7109375" style="1" customWidth="1"/>
    <col min="2" max="2" width="29.85546875" style="1" customWidth="1"/>
    <col min="3" max="3" width="9.85546875" style="1" customWidth="1"/>
    <col min="4" max="4" width="12" style="1" customWidth="1"/>
    <col min="5" max="5" width="12.5703125" style="1" customWidth="1"/>
    <col min="6" max="7" width="11.85546875" style="1" customWidth="1"/>
    <col min="8" max="8" width="11.28515625" style="1" customWidth="1"/>
    <col min="9" max="9" width="11.85546875" style="1" customWidth="1"/>
    <col min="10" max="10" width="10.42578125" style="1" customWidth="1"/>
    <col min="11" max="11" width="12.28515625" style="1" customWidth="1"/>
    <col min="12" max="12" width="10.85546875" style="1" customWidth="1"/>
    <col min="13" max="13" width="10.7109375" style="1" customWidth="1"/>
    <col min="14" max="14" width="10.85546875" style="1" customWidth="1"/>
    <col min="15" max="15" width="10.28515625" style="1" customWidth="1"/>
    <col min="16" max="20" width="9.140625" style="1"/>
    <col min="21" max="22" width="9.5703125" style="1" customWidth="1"/>
    <col min="23" max="24" width="5.28515625" style="1" customWidth="1"/>
    <col min="25" max="16384" width="9.140625" style="1"/>
  </cols>
  <sheetData>
    <row r="2" spans="1:24" x14ac:dyDescent="0.2">
      <c r="L2" s="44"/>
    </row>
    <row r="3" spans="1:24" x14ac:dyDescent="0.2">
      <c r="A3" s="49"/>
      <c r="B3" s="108"/>
      <c r="C3" s="144" t="s">
        <v>120</v>
      </c>
      <c r="D3" s="218" t="s">
        <v>25</v>
      </c>
      <c r="E3" s="222" t="s">
        <v>104</v>
      </c>
      <c r="F3" s="229" t="s">
        <v>104</v>
      </c>
      <c r="G3" s="185" t="s">
        <v>106</v>
      </c>
      <c r="H3" s="218" t="s">
        <v>121</v>
      </c>
      <c r="I3" s="231" t="s">
        <v>107</v>
      </c>
      <c r="J3" s="229" t="s">
        <v>29</v>
      </c>
      <c r="K3" s="177" t="s">
        <v>87</v>
      </c>
      <c r="L3" s="231" t="s">
        <v>30</v>
      </c>
      <c r="M3" s="231" t="s">
        <v>30</v>
      </c>
      <c r="N3" s="232" t="s">
        <v>123</v>
      </c>
      <c r="O3" s="184" t="s">
        <v>86</v>
      </c>
      <c r="P3" s="229" t="s">
        <v>124</v>
      </c>
      <c r="Q3" s="144" t="s">
        <v>136</v>
      </c>
      <c r="R3" s="180" t="s">
        <v>136</v>
      </c>
      <c r="S3" s="33"/>
      <c r="T3" s="245"/>
      <c r="U3" s="245"/>
      <c r="V3" s="159"/>
    </row>
    <row r="4" spans="1:24" x14ac:dyDescent="0.2">
      <c r="A4" s="49"/>
      <c r="B4" s="37"/>
      <c r="C4" s="50" t="s">
        <v>581</v>
      </c>
      <c r="D4" s="218" t="s">
        <v>557</v>
      </c>
      <c r="E4" s="227" t="s">
        <v>497</v>
      </c>
      <c r="F4" s="230" t="s">
        <v>384</v>
      </c>
      <c r="G4" s="182" t="s">
        <v>525</v>
      </c>
      <c r="H4" s="218" t="s">
        <v>582</v>
      </c>
      <c r="I4" s="227" t="s">
        <v>509</v>
      </c>
      <c r="J4" s="230" t="s">
        <v>510</v>
      </c>
      <c r="K4" s="177" t="s">
        <v>505</v>
      </c>
      <c r="L4" s="234" t="s">
        <v>499</v>
      </c>
      <c r="M4" s="234" t="s">
        <v>500</v>
      </c>
      <c r="N4" s="233" t="s">
        <v>498</v>
      </c>
      <c r="O4" s="184" t="s">
        <v>524</v>
      </c>
      <c r="P4" s="230" t="s">
        <v>523</v>
      </c>
      <c r="Q4" s="11" t="s">
        <v>514</v>
      </c>
      <c r="R4" s="38" t="s">
        <v>424</v>
      </c>
      <c r="S4" s="50" t="s">
        <v>425</v>
      </c>
      <c r="T4" s="246" t="s">
        <v>562</v>
      </c>
      <c r="U4" s="246" t="s">
        <v>511</v>
      </c>
      <c r="V4" s="160" t="s">
        <v>560</v>
      </c>
    </row>
    <row r="5" spans="1:24" x14ac:dyDescent="0.2">
      <c r="A5" s="49"/>
      <c r="B5" s="37"/>
      <c r="C5" s="50">
        <f t="shared" ref="C5:P5" si="0">SUM(C6:C28)</f>
        <v>165</v>
      </c>
      <c r="D5" s="218">
        <f t="shared" si="0"/>
        <v>47</v>
      </c>
      <c r="E5" s="227">
        <f t="shared" si="0"/>
        <v>38</v>
      </c>
      <c r="F5" s="227">
        <f t="shared" si="0"/>
        <v>23</v>
      </c>
      <c r="G5" s="182">
        <f t="shared" si="0"/>
        <v>6</v>
      </c>
      <c r="H5" s="218">
        <f t="shared" si="0"/>
        <v>156</v>
      </c>
      <c r="I5" s="227">
        <f t="shared" si="0"/>
        <v>97</v>
      </c>
      <c r="J5" s="227">
        <f>SUM(J6:J28)</f>
        <v>184</v>
      </c>
      <c r="K5" s="177">
        <f t="shared" si="0"/>
        <v>11</v>
      </c>
      <c r="L5" s="227">
        <f t="shared" si="0"/>
        <v>23</v>
      </c>
      <c r="M5" s="227">
        <f t="shared" si="0"/>
        <v>24</v>
      </c>
      <c r="N5" s="227">
        <v>45</v>
      </c>
      <c r="O5" s="184">
        <v>23</v>
      </c>
      <c r="P5" s="227">
        <f t="shared" si="0"/>
        <v>89</v>
      </c>
      <c r="Q5" s="50">
        <f>SUM(Q6:Q28)</f>
        <v>12</v>
      </c>
      <c r="R5" s="50">
        <f>SUM(R6:R28)</f>
        <v>100</v>
      </c>
      <c r="S5" s="50">
        <f>SUM(S6:S28)</f>
        <v>49</v>
      </c>
      <c r="T5" s="247">
        <f>SUM(T6:T28)</f>
        <v>15</v>
      </c>
      <c r="U5" s="246">
        <v>15</v>
      </c>
      <c r="V5" s="161">
        <f>SUM(V6:V27)</f>
        <v>13</v>
      </c>
    </row>
    <row r="6" spans="1:24" x14ac:dyDescent="0.2">
      <c r="A6" s="49">
        <v>1</v>
      </c>
      <c r="B6" s="178" t="s">
        <v>282</v>
      </c>
      <c r="C6" s="179"/>
      <c r="D6" s="218"/>
      <c r="E6" s="218"/>
      <c r="F6" s="228"/>
      <c r="G6" s="177"/>
      <c r="H6" s="218">
        <v>103</v>
      </c>
      <c r="I6" s="218"/>
      <c r="J6" s="218"/>
      <c r="K6" s="177"/>
      <c r="L6" s="218"/>
      <c r="M6" s="218"/>
      <c r="N6" s="218"/>
      <c r="O6" s="184"/>
      <c r="P6" s="228"/>
      <c r="Q6" s="273"/>
      <c r="R6" s="50">
        <v>70</v>
      </c>
      <c r="S6" s="40"/>
      <c r="T6" s="247"/>
      <c r="U6" s="247"/>
      <c r="V6" s="160"/>
      <c r="W6" s="1">
        <f>SUM(C6:V6)</f>
        <v>173</v>
      </c>
      <c r="X6" s="1">
        <f>W6/8</f>
        <v>21.625</v>
      </c>
    </row>
    <row r="7" spans="1:24" x14ac:dyDescent="0.2">
      <c r="A7" s="49">
        <v>2</v>
      </c>
      <c r="B7" s="178" t="s">
        <v>283</v>
      </c>
      <c r="C7" s="179">
        <v>10</v>
      </c>
      <c r="D7" s="218"/>
      <c r="E7" s="218"/>
      <c r="F7" s="228"/>
      <c r="G7" s="177"/>
      <c r="H7" s="218">
        <v>20</v>
      </c>
      <c r="I7" s="218">
        <v>24</v>
      </c>
      <c r="J7" s="218">
        <v>46</v>
      </c>
      <c r="K7" s="177">
        <v>3</v>
      </c>
      <c r="L7" s="228"/>
      <c r="M7" s="218"/>
      <c r="N7" s="218"/>
      <c r="O7" s="184"/>
      <c r="P7" s="228"/>
      <c r="Q7" s="179"/>
      <c r="R7" s="40">
        <v>10</v>
      </c>
      <c r="S7" s="40">
        <v>12</v>
      </c>
      <c r="T7" s="247"/>
      <c r="U7" s="247"/>
      <c r="V7" s="160">
        <v>3</v>
      </c>
      <c r="W7" s="1">
        <f t="shared" ref="W7:W26" si="1">SUM(C7:V7)</f>
        <v>128</v>
      </c>
      <c r="X7" s="1">
        <f t="shared" ref="X7:X24" si="2">W7/8</f>
        <v>16</v>
      </c>
    </row>
    <row r="8" spans="1:24" x14ac:dyDescent="0.2">
      <c r="A8" s="49">
        <v>3</v>
      </c>
      <c r="B8" s="178" t="s">
        <v>284</v>
      </c>
      <c r="C8" s="49">
        <v>10</v>
      </c>
      <c r="D8" s="218"/>
      <c r="E8" s="220"/>
      <c r="F8" s="228"/>
      <c r="G8" s="177"/>
      <c r="H8" s="218">
        <v>19</v>
      </c>
      <c r="I8" s="218">
        <v>24</v>
      </c>
      <c r="J8" s="218">
        <v>46</v>
      </c>
      <c r="K8" s="177">
        <v>3</v>
      </c>
      <c r="L8" s="228"/>
      <c r="M8" s="218"/>
      <c r="N8" s="218"/>
      <c r="O8" s="184"/>
      <c r="P8" s="228"/>
      <c r="Q8" s="179"/>
      <c r="R8" s="40">
        <v>10</v>
      </c>
      <c r="S8" s="40">
        <v>12</v>
      </c>
      <c r="T8" s="247"/>
      <c r="U8" s="247"/>
      <c r="V8" s="160">
        <v>4</v>
      </c>
      <c r="W8" s="1">
        <f t="shared" si="1"/>
        <v>128</v>
      </c>
      <c r="X8" s="1">
        <f t="shared" si="2"/>
        <v>16</v>
      </c>
    </row>
    <row r="9" spans="1:24" ht="25.5" x14ac:dyDescent="0.2">
      <c r="A9" s="49">
        <v>4</v>
      </c>
      <c r="B9" s="178" t="s">
        <v>300</v>
      </c>
      <c r="C9" s="49"/>
      <c r="D9" s="218"/>
      <c r="E9" s="220"/>
      <c r="F9" s="220"/>
      <c r="G9" s="177"/>
      <c r="H9" s="218"/>
      <c r="I9" s="218">
        <v>24</v>
      </c>
      <c r="J9" s="218">
        <v>46</v>
      </c>
      <c r="K9" s="177">
        <v>3</v>
      </c>
      <c r="L9" s="218"/>
      <c r="M9" s="218"/>
      <c r="N9" s="218"/>
      <c r="O9" s="184"/>
      <c r="P9" s="220"/>
      <c r="Q9" s="49"/>
      <c r="R9" s="40"/>
      <c r="S9" s="40">
        <v>13</v>
      </c>
      <c r="T9" s="247"/>
      <c r="U9" s="247"/>
      <c r="V9" s="160">
        <v>4</v>
      </c>
      <c r="W9" s="1">
        <f t="shared" si="1"/>
        <v>90</v>
      </c>
      <c r="X9" s="1">
        <f t="shared" si="2"/>
        <v>11.25</v>
      </c>
    </row>
    <row r="10" spans="1:24" x14ac:dyDescent="0.2">
      <c r="A10" s="49">
        <v>5</v>
      </c>
      <c r="B10" s="178" t="s">
        <v>285</v>
      </c>
      <c r="C10" s="179">
        <v>10</v>
      </c>
      <c r="D10" s="218"/>
      <c r="E10" s="220"/>
      <c r="F10" s="220"/>
      <c r="G10" s="183"/>
      <c r="H10" s="218">
        <v>14</v>
      </c>
      <c r="I10" s="228">
        <v>25</v>
      </c>
      <c r="J10" s="218">
        <v>46</v>
      </c>
      <c r="K10" s="177">
        <v>2</v>
      </c>
      <c r="L10" s="228"/>
      <c r="M10" s="218"/>
      <c r="N10" s="218"/>
      <c r="O10" s="184"/>
      <c r="P10" s="220"/>
      <c r="Q10" s="49"/>
      <c r="R10" s="40">
        <v>10</v>
      </c>
      <c r="S10" s="40">
        <v>12</v>
      </c>
      <c r="T10" s="247"/>
      <c r="U10" s="247"/>
      <c r="V10" s="160">
        <v>2</v>
      </c>
      <c r="W10" s="1">
        <f t="shared" si="1"/>
        <v>121</v>
      </c>
      <c r="X10" s="1">
        <f t="shared" si="2"/>
        <v>15.125</v>
      </c>
    </row>
    <row r="11" spans="1:24" x14ac:dyDescent="0.2">
      <c r="A11" s="49">
        <v>6</v>
      </c>
      <c r="B11" s="178" t="s">
        <v>286</v>
      </c>
      <c r="C11" s="179">
        <v>135</v>
      </c>
      <c r="D11" s="218"/>
      <c r="E11" s="218"/>
      <c r="F11" s="228"/>
      <c r="G11" s="177"/>
      <c r="H11" s="218"/>
      <c r="I11" s="218"/>
      <c r="J11" s="218"/>
      <c r="K11" s="177"/>
      <c r="L11" s="218"/>
      <c r="M11" s="218"/>
      <c r="N11" s="218"/>
      <c r="O11" s="184"/>
      <c r="P11" s="228"/>
      <c r="Q11" s="179">
        <v>12</v>
      </c>
      <c r="R11" s="40"/>
      <c r="S11" s="40"/>
      <c r="T11" s="247"/>
      <c r="U11" s="247"/>
      <c r="V11" s="160"/>
      <c r="W11" s="1">
        <f t="shared" si="1"/>
        <v>147</v>
      </c>
      <c r="X11" s="1">
        <f t="shared" si="2"/>
        <v>18.375</v>
      </c>
    </row>
    <row r="12" spans="1:24" ht="24" customHeight="1" x14ac:dyDescent="0.2">
      <c r="A12" s="49">
        <v>7</v>
      </c>
      <c r="B12" s="178" t="s">
        <v>287</v>
      </c>
      <c r="C12" s="179"/>
      <c r="D12" s="218">
        <v>23</v>
      </c>
      <c r="E12" s="228"/>
      <c r="F12" s="228"/>
      <c r="G12" s="177"/>
      <c r="H12" s="218"/>
      <c r="I12" s="218"/>
      <c r="J12" s="218"/>
      <c r="K12" s="177"/>
      <c r="L12" s="218"/>
      <c r="M12" s="218"/>
      <c r="N12" s="218"/>
      <c r="O12" s="184"/>
      <c r="P12" s="228"/>
      <c r="Q12" s="179"/>
      <c r="R12" s="40"/>
      <c r="S12" s="40"/>
      <c r="T12" s="247"/>
      <c r="U12" s="247"/>
      <c r="V12" s="160"/>
      <c r="W12" s="1">
        <f t="shared" si="1"/>
        <v>23</v>
      </c>
      <c r="X12" s="1">
        <f t="shared" si="2"/>
        <v>2.875</v>
      </c>
    </row>
    <row r="13" spans="1:24" x14ac:dyDescent="0.2">
      <c r="A13" s="49">
        <v>8</v>
      </c>
      <c r="B13" s="178" t="s">
        <v>288</v>
      </c>
      <c r="C13" s="179"/>
      <c r="D13" s="218">
        <v>24</v>
      </c>
      <c r="E13" s="218"/>
      <c r="F13" s="228"/>
      <c r="G13" s="177"/>
      <c r="H13" s="218"/>
      <c r="I13" s="218"/>
      <c r="J13" s="218"/>
      <c r="K13" s="177"/>
      <c r="L13" s="218"/>
      <c r="M13" s="218"/>
      <c r="N13" s="218"/>
      <c r="O13" s="184"/>
      <c r="P13" s="228"/>
      <c r="Q13" s="179"/>
      <c r="R13" s="40"/>
      <c r="S13" s="40"/>
      <c r="T13" s="247"/>
      <c r="U13" s="247"/>
      <c r="V13" s="160"/>
      <c r="W13" s="1">
        <f t="shared" si="1"/>
        <v>24</v>
      </c>
      <c r="X13" s="1">
        <f t="shared" si="2"/>
        <v>3</v>
      </c>
    </row>
    <row r="14" spans="1:24" x14ac:dyDescent="0.2">
      <c r="A14" s="49">
        <v>9</v>
      </c>
      <c r="B14" s="178" t="s">
        <v>289</v>
      </c>
      <c r="C14" s="179"/>
      <c r="D14" s="218"/>
      <c r="E14" s="218">
        <v>20</v>
      </c>
      <c r="F14" s="228"/>
      <c r="G14" s="177">
        <v>2</v>
      </c>
      <c r="H14" s="218"/>
      <c r="I14" s="218"/>
      <c r="J14" s="218"/>
      <c r="K14" s="177"/>
      <c r="L14" s="218"/>
      <c r="M14" s="218"/>
      <c r="N14" s="218"/>
      <c r="O14" s="184"/>
      <c r="P14" s="228"/>
      <c r="Q14" s="179"/>
      <c r="R14" s="40"/>
      <c r="S14" s="40"/>
      <c r="T14" s="247"/>
      <c r="U14" s="247"/>
      <c r="V14" s="160"/>
      <c r="W14" s="1">
        <f t="shared" si="1"/>
        <v>22</v>
      </c>
      <c r="X14" s="1">
        <f t="shared" si="2"/>
        <v>2.75</v>
      </c>
    </row>
    <row r="15" spans="1:24" x14ac:dyDescent="0.2">
      <c r="A15" s="49">
        <v>10</v>
      </c>
      <c r="B15" s="178" t="s">
        <v>290</v>
      </c>
      <c r="C15" s="181"/>
      <c r="D15" s="218"/>
      <c r="E15" s="218">
        <v>18</v>
      </c>
      <c r="F15" s="220"/>
      <c r="G15" s="177">
        <v>4</v>
      </c>
      <c r="H15" s="218"/>
      <c r="I15" s="218"/>
      <c r="J15" s="218"/>
      <c r="K15" s="177"/>
      <c r="L15" s="218"/>
      <c r="M15" s="218"/>
      <c r="N15" s="218"/>
      <c r="O15" s="184"/>
      <c r="P15" s="220"/>
      <c r="Q15" s="49"/>
      <c r="R15" s="40"/>
      <c r="S15" s="40"/>
      <c r="T15" s="247">
        <v>5</v>
      </c>
      <c r="U15" s="247">
        <v>10</v>
      </c>
      <c r="V15" s="160"/>
      <c r="W15" s="1">
        <f t="shared" si="1"/>
        <v>37</v>
      </c>
      <c r="X15" s="1">
        <f t="shared" si="2"/>
        <v>4.625</v>
      </c>
    </row>
    <row r="16" spans="1:24" x14ac:dyDescent="0.2">
      <c r="A16" s="49">
        <v>11</v>
      </c>
      <c r="B16" s="178" t="s">
        <v>291</v>
      </c>
      <c r="C16" s="179"/>
      <c r="D16" s="218"/>
      <c r="E16" s="218"/>
      <c r="F16" s="228">
        <v>23</v>
      </c>
      <c r="G16" s="183"/>
      <c r="H16" s="218"/>
      <c r="I16" s="228"/>
      <c r="J16" s="228"/>
      <c r="K16" s="177"/>
      <c r="L16" s="218"/>
      <c r="M16" s="218"/>
      <c r="N16" s="218"/>
      <c r="O16" s="184"/>
      <c r="P16" s="228"/>
      <c r="Q16" s="179"/>
      <c r="R16" s="40"/>
      <c r="S16" s="40"/>
      <c r="T16" s="247">
        <v>10</v>
      </c>
      <c r="U16" s="247">
        <v>27</v>
      </c>
      <c r="V16" s="160"/>
      <c r="W16" s="1">
        <f t="shared" si="1"/>
        <v>60</v>
      </c>
      <c r="X16" s="1">
        <f t="shared" si="2"/>
        <v>7.5</v>
      </c>
    </row>
    <row r="17" spans="1:24" ht="25.5" x14ac:dyDescent="0.2">
      <c r="A17" s="49">
        <v>12</v>
      </c>
      <c r="B17" s="178" t="s">
        <v>292</v>
      </c>
      <c r="C17" s="179"/>
      <c r="D17" s="218"/>
      <c r="E17" s="220"/>
      <c r="F17" s="228"/>
      <c r="G17" s="177"/>
      <c r="H17" s="218"/>
      <c r="I17" s="218"/>
      <c r="J17" s="218"/>
      <c r="K17" s="177"/>
      <c r="L17" s="228">
        <v>23</v>
      </c>
      <c r="M17" s="218"/>
      <c r="N17" s="218"/>
      <c r="O17" s="184"/>
      <c r="P17" s="228"/>
      <c r="Q17" s="179"/>
      <c r="R17" s="40"/>
      <c r="S17" s="40"/>
      <c r="T17" s="247"/>
      <c r="U17" s="247"/>
      <c r="V17" s="160"/>
      <c r="W17" s="1">
        <f t="shared" si="1"/>
        <v>23</v>
      </c>
      <c r="X17" s="1">
        <f t="shared" si="2"/>
        <v>2.875</v>
      </c>
    </row>
    <row r="18" spans="1:24" ht="25.5" x14ac:dyDescent="0.2">
      <c r="A18" s="49">
        <v>13</v>
      </c>
      <c r="B18" s="178" t="s">
        <v>293</v>
      </c>
      <c r="C18" s="179"/>
      <c r="D18" s="218"/>
      <c r="E18" s="218"/>
      <c r="F18" s="220"/>
      <c r="G18" s="183"/>
      <c r="H18" s="218"/>
      <c r="I18" s="228"/>
      <c r="J18" s="228"/>
      <c r="K18" s="177"/>
      <c r="L18" s="218"/>
      <c r="M18" s="218">
        <v>24</v>
      </c>
      <c r="N18" s="218"/>
      <c r="O18" s="184"/>
      <c r="P18" s="220"/>
      <c r="Q18" s="49"/>
      <c r="R18" s="40"/>
      <c r="S18" s="40"/>
      <c r="T18" s="247"/>
      <c r="U18" s="247"/>
      <c r="V18" s="160"/>
      <c r="W18" s="1">
        <f t="shared" si="1"/>
        <v>24</v>
      </c>
      <c r="X18" s="1">
        <f t="shared" si="2"/>
        <v>3</v>
      </c>
    </row>
    <row r="19" spans="1:24" x14ac:dyDescent="0.2">
      <c r="A19" s="49">
        <v>14</v>
      </c>
      <c r="B19" s="178" t="s">
        <v>294</v>
      </c>
      <c r="C19" s="179"/>
      <c r="D19" s="218"/>
      <c r="E19" s="228"/>
      <c r="F19" s="228"/>
      <c r="G19" s="183"/>
      <c r="H19" s="218"/>
      <c r="I19" s="228"/>
      <c r="J19" s="228"/>
      <c r="K19" s="177"/>
      <c r="L19" s="228"/>
      <c r="M19" s="218"/>
      <c r="N19" s="218"/>
      <c r="O19" s="184"/>
      <c r="P19" s="228">
        <v>44</v>
      </c>
      <c r="Q19" s="179"/>
      <c r="R19" s="40"/>
      <c r="S19" s="40"/>
      <c r="T19" s="247"/>
      <c r="U19" s="247"/>
      <c r="V19" s="160"/>
      <c r="W19" s="1">
        <f t="shared" si="1"/>
        <v>44</v>
      </c>
      <c r="X19" s="1">
        <f t="shared" si="2"/>
        <v>5.5</v>
      </c>
    </row>
    <row r="20" spans="1:24" ht="25.5" x14ac:dyDescent="0.2">
      <c r="A20" s="49">
        <v>15</v>
      </c>
      <c r="B20" s="178" t="s">
        <v>295</v>
      </c>
      <c r="C20" s="145"/>
      <c r="D20" s="218"/>
      <c r="E20" s="221"/>
      <c r="F20" s="220"/>
      <c r="G20" s="184"/>
      <c r="H20" s="218"/>
      <c r="I20" s="221"/>
      <c r="J20" s="221"/>
      <c r="K20" s="177"/>
      <c r="L20" s="221"/>
      <c r="M20" s="218"/>
      <c r="N20" s="218"/>
      <c r="O20" s="184"/>
      <c r="P20" s="220">
        <v>45</v>
      </c>
      <c r="Q20" s="49"/>
      <c r="R20" s="40"/>
      <c r="S20" s="40"/>
      <c r="T20" s="247"/>
      <c r="U20" s="247"/>
      <c r="V20" s="160"/>
      <c r="W20" s="1">
        <f t="shared" si="1"/>
        <v>45</v>
      </c>
      <c r="X20" s="1">
        <f t="shared" si="2"/>
        <v>5.625</v>
      </c>
    </row>
    <row r="21" spans="1:24" x14ac:dyDescent="0.2">
      <c r="A21" s="49">
        <v>16</v>
      </c>
      <c r="B21" s="107" t="s">
        <v>296</v>
      </c>
      <c r="C21" s="179"/>
      <c r="D21" s="218"/>
      <c r="E21" s="218"/>
      <c r="F21" s="228"/>
      <c r="G21" s="183"/>
      <c r="H21" s="218"/>
      <c r="I21" s="228"/>
      <c r="J21" s="228"/>
      <c r="K21" s="177"/>
      <c r="L21" s="218"/>
      <c r="M21" s="218"/>
      <c r="N21" s="218">
        <v>14</v>
      </c>
      <c r="O21" s="184">
        <v>8</v>
      </c>
      <c r="P21" s="228"/>
      <c r="Q21" s="179"/>
      <c r="R21" s="40"/>
      <c r="S21" s="40"/>
      <c r="T21" s="247"/>
      <c r="U21" s="247"/>
      <c r="V21" s="160"/>
      <c r="W21" s="1">
        <f t="shared" si="1"/>
        <v>22</v>
      </c>
      <c r="X21" s="1">
        <f t="shared" si="2"/>
        <v>2.75</v>
      </c>
    </row>
    <row r="22" spans="1:24" x14ac:dyDescent="0.2">
      <c r="A22" s="49">
        <v>17</v>
      </c>
      <c r="B22" s="107" t="s">
        <v>297</v>
      </c>
      <c r="C22" s="179"/>
      <c r="D22" s="218"/>
      <c r="E22" s="218"/>
      <c r="F22" s="228"/>
      <c r="G22" s="183"/>
      <c r="H22" s="218"/>
      <c r="I22" s="228"/>
      <c r="J22" s="228"/>
      <c r="K22" s="177"/>
      <c r="L22" s="218"/>
      <c r="M22" s="218"/>
      <c r="N22" s="218">
        <v>15</v>
      </c>
      <c r="O22" s="184">
        <v>7</v>
      </c>
      <c r="P22" s="228"/>
      <c r="Q22" s="179"/>
      <c r="R22" s="40"/>
      <c r="S22" s="40"/>
      <c r="T22" s="247"/>
      <c r="U22" s="247"/>
      <c r="V22" s="160"/>
      <c r="W22" s="1">
        <f t="shared" si="1"/>
        <v>22</v>
      </c>
      <c r="X22" s="1">
        <f t="shared" si="2"/>
        <v>2.75</v>
      </c>
    </row>
    <row r="23" spans="1:24" x14ac:dyDescent="0.2">
      <c r="A23" s="49">
        <v>18</v>
      </c>
      <c r="B23" s="107" t="s">
        <v>298</v>
      </c>
      <c r="C23" s="179"/>
      <c r="D23" s="218"/>
      <c r="E23" s="218"/>
      <c r="F23" s="228"/>
      <c r="G23" s="183"/>
      <c r="H23" s="218"/>
      <c r="I23" s="228"/>
      <c r="J23" s="228"/>
      <c r="K23" s="177"/>
      <c r="L23" s="218"/>
      <c r="M23" s="218"/>
      <c r="N23" s="218">
        <v>15</v>
      </c>
      <c r="O23" s="184">
        <v>8</v>
      </c>
      <c r="P23" s="228"/>
      <c r="Q23" s="179"/>
      <c r="R23" s="40"/>
      <c r="S23" s="40"/>
      <c r="T23" s="247"/>
      <c r="U23" s="247"/>
      <c r="V23" s="160"/>
      <c r="W23" s="1">
        <f t="shared" si="1"/>
        <v>23</v>
      </c>
      <c r="X23" s="1">
        <f t="shared" si="2"/>
        <v>2.875</v>
      </c>
    </row>
    <row r="24" spans="1:24" x14ac:dyDescent="0.2">
      <c r="A24" s="49">
        <v>19</v>
      </c>
      <c r="B24" s="107" t="s">
        <v>299</v>
      </c>
      <c r="C24" s="49"/>
      <c r="D24" s="218"/>
      <c r="E24" s="220"/>
      <c r="F24" s="220"/>
      <c r="G24" s="177"/>
      <c r="H24" s="218"/>
      <c r="I24" s="218"/>
      <c r="J24" s="218"/>
      <c r="K24" s="177"/>
      <c r="L24" s="221"/>
      <c r="M24" s="218"/>
      <c r="N24" s="218">
        <v>1</v>
      </c>
      <c r="O24" s="184"/>
      <c r="P24" s="220"/>
      <c r="Q24" s="49"/>
      <c r="R24" s="40"/>
      <c r="S24" s="40"/>
      <c r="T24" s="247"/>
      <c r="U24" s="247"/>
      <c r="V24" s="160"/>
      <c r="W24" s="1">
        <f t="shared" si="1"/>
        <v>1</v>
      </c>
      <c r="X24" s="1">
        <f t="shared" si="2"/>
        <v>0.125</v>
      </c>
    </row>
    <row r="25" spans="1:24" x14ac:dyDescent="0.2">
      <c r="A25" s="49">
        <v>20</v>
      </c>
      <c r="B25" s="107" t="s">
        <v>301</v>
      </c>
      <c r="C25" s="179"/>
      <c r="D25" s="218"/>
      <c r="E25" s="228"/>
      <c r="F25" s="228"/>
      <c r="G25" s="183"/>
      <c r="H25" s="218"/>
      <c r="I25" s="228"/>
      <c r="J25" s="228"/>
      <c r="K25" s="177"/>
      <c r="L25" s="218"/>
      <c r="M25" s="218"/>
      <c r="N25" s="218"/>
      <c r="O25" s="184"/>
      <c r="P25" s="228"/>
      <c r="Q25" s="179"/>
      <c r="R25" s="40"/>
      <c r="S25" s="40"/>
      <c r="T25" s="247"/>
      <c r="U25" s="247"/>
      <c r="V25" s="160"/>
      <c r="W25" s="1">
        <f t="shared" si="1"/>
        <v>0</v>
      </c>
      <c r="X25" s="1">
        <f>W25/8</f>
        <v>0</v>
      </c>
    </row>
    <row r="26" spans="1:24" x14ac:dyDescent="0.2">
      <c r="A26" s="49">
        <v>21</v>
      </c>
      <c r="B26" s="107" t="s">
        <v>302</v>
      </c>
      <c r="C26" s="179"/>
      <c r="D26" s="218"/>
      <c r="E26" s="218"/>
      <c r="F26" s="228"/>
      <c r="G26" s="183"/>
      <c r="H26" s="218"/>
      <c r="I26" s="228"/>
      <c r="J26" s="228"/>
      <c r="K26" s="177"/>
      <c r="L26" s="228"/>
      <c r="M26" s="218"/>
      <c r="N26" s="218"/>
      <c r="O26" s="184"/>
      <c r="P26" s="228"/>
      <c r="Q26" s="179"/>
      <c r="R26" s="40"/>
      <c r="S26" s="40"/>
      <c r="T26" s="247"/>
      <c r="U26" s="247"/>
      <c r="V26" s="160"/>
      <c r="W26" s="1">
        <f t="shared" si="1"/>
        <v>0</v>
      </c>
      <c r="X26" s="1">
        <f>W26/8</f>
        <v>0</v>
      </c>
    </row>
    <row r="27" spans="1:24" x14ac:dyDescent="0.2">
      <c r="A27" s="49">
        <v>22</v>
      </c>
      <c r="B27" s="107" t="s">
        <v>303</v>
      </c>
      <c r="C27" s="179"/>
      <c r="D27" s="218"/>
      <c r="E27" s="218"/>
      <c r="F27" s="228"/>
      <c r="G27" s="183"/>
      <c r="H27" s="218"/>
      <c r="I27" s="228"/>
      <c r="J27" s="228"/>
      <c r="K27" s="177"/>
      <c r="L27" s="228"/>
      <c r="M27" s="218"/>
      <c r="N27" s="218"/>
      <c r="O27" s="184"/>
      <c r="P27" s="228"/>
      <c r="Q27" s="179"/>
      <c r="R27" s="40"/>
      <c r="S27" s="40"/>
      <c r="T27" s="247"/>
      <c r="U27" s="247"/>
      <c r="V27" s="160"/>
      <c r="W27" s="1">
        <f>SUM(C27:V27)</f>
        <v>0</v>
      </c>
      <c r="X27" s="1">
        <f>W27/8</f>
        <v>0</v>
      </c>
    </row>
    <row r="28" spans="1:24" x14ac:dyDescent="0.2">
      <c r="A28" s="109"/>
      <c r="B28" s="59"/>
      <c r="C28" s="30"/>
      <c r="D28" s="5"/>
      <c r="E28" s="59"/>
      <c r="F28" s="5"/>
      <c r="G28" s="30"/>
      <c r="H28" s="30"/>
      <c r="I28" s="30"/>
      <c r="J28" s="30"/>
      <c r="K28" s="30"/>
      <c r="L28" s="32"/>
      <c r="U28" s="162"/>
      <c r="V28" s="162"/>
    </row>
    <row r="29" spans="1:24" x14ac:dyDescent="0.2">
      <c r="B29" s="5"/>
      <c r="C29" s="30"/>
      <c r="D29" s="5"/>
      <c r="E29" s="5"/>
      <c r="F29" s="30"/>
      <c r="G29" s="30"/>
      <c r="H29" s="30"/>
      <c r="I29" s="30"/>
      <c r="J29" s="30"/>
      <c r="K29" s="30"/>
      <c r="L29" s="32"/>
    </row>
    <row r="30" spans="1:24" x14ac:dyDescent="0.2">
      <c r="B30" s="5"/>
      <c r="C30" s="30"/>
      <c r="D30" s="30"/>
      <c r="E30" s="30"/>
      <c r="F30" s="30"/>
      <c r="G30" s="30"/>
      <c r="H30" s="30"/>
      <c r="I30" s="30"/>
      <c r="J30" s="30"/>
      <c r="K30" s="30"/>
      <c r="L30" s="32"/>
    </row>
    <row r="31" spans="1:24" x14ac:dyDescent="0.2">
      <c r="G31" s="5"/>
      <c r="H31" s="5"/>
      <c r="I31" s="5"/>
      <c r="J31" s="5"/>
      <c r="K31" s="5"/>
      <c r="L31" s="32"/>
    </row>
    <row r="32" spans="1:24" s="9" customFormat="1" x14ac:dyDescent="0.2">
      <c r="B32" s="17"/>
      <c r="D32" s="17"/>
      <c r="E32" s="17"/>
      <c r="F32" s="31"/>
      <c r="G32" s="31"/>
      <c r="H32" s="31"/>
      <c r="I32" s="31"/>
      <c r="J32" s="31"/>
      <c r="K32" s="31"/>
      <c r="L32" s="104"/>
    </row>
    <row r="33" spans="2:12" s="9" customFormat="1" x14ac:dyDescent="0.2">
      <c r="B33" s="17"/>
      <c r="C33" s="31"/>
      <c r="D33" s="17"/>
      <c r="E33" s="17"/>
      <c r="F33" s="31"/>
      <c r="G33" s="31"/>
      <c r="H33" s="31"/>
      <c r="I33" s="31"/>
      <c r="J33" s="31"/>
      <c r="K33" s="31"/>
      <c r="L33" s="78"/>
    </row>
    <row r="34" spans="2:12" s="9" customFormat="1" x14ac:dyDescent="0.2">
      <c r="B34" s="17"/>
      <c r="C34" s="31"/>
      <c r="D34" s="17"/>
      <c r="E34" s="17"/>
      <c r="F34" s="31"/>
      <c r="G34" s="31"/>
      <c r="H34" s="31"/>
      <c r="I34" s="31"/>
      <c r="J34" s="31"/>
      <c r="K34" s="31"/>
      <c r="L34" s="78"/>
    </row>
    <row r="35" spans="2:12" s="9" customFormat="1" x14ac:dyDescent="0.2">
      <c r="B35" s="134" t="s">
        <v>506</v>
      </c>
      <c r="C35" s="31"/>
      <c r="D35" s="17"/>
      <c r="E35" s="17">
        <f>SUM(E37:E43)</f>
        <v>13</v>
      </c>
      <c r="F35" s="31"/>
      <c r="G35" s="31"/>
      <c r="H35" s="31"/>
      <c r="I35" s="31"/>
      <c r="J35" s="31"/>
      <c r="K35" s="31"/>
      <c r="L35" s="78"/>
    </row>
    <row r="36" spans="2:12" s="9" customFormat="1" x14ac:dyDescent="0.2">
      <c r="B36" s="17" t="s">
        <v>507</v>
      </c>
      <c r="C36" s="31"/>
      <c r="D36" s="17"/>
      <c r="E36" s="17"/>
      <c r="G36" s="17"/>
      <c r="H36" s="31"/>
      <c r="I36" s="31"/>
      <c r="J36" s="17"/>
      <c r="K36" s="31"/>
    </row>
    <row r="37" spans="2:12" s="9" customFormat="1" x14ac:dyDescent="0.2">
      <c r="B37" s="11" t="s">
        <v>148</v>
      </c>
      <c r="C37" s="137"/>
      <c r="D37" s="3"/>
      <c r="E37" s="11">
        <v>2</v>
      </c>
      <c r="G37" s="17"/>
      <c r="H37" s="31"/>
      <c r="I37" s="31"/>
      <c r="J37" s="17"/>
      <c r="K37" s="31"/>
      <c r="L37" s="78"/>
    </row>
    <row r="38" spans="2:12" s="9" customFormat="1" x14ac:dyDescent="0.2">
      <c r="B38" s="15" t="s">
        <v>161</v>
      </c>
      <c r="C38" s="138"/>
      <c r="D38" s="15"/>
      <c r="E38" s="15">
        <v>3</v>
      </c>
      <c r="G38" s="17"/>
      <c r="H38" s="31"/>
      <c r="I38" s="31"/>
      <c r="J38" s="17"/>
      <c r="K38" s="31"/>
      <c r="L38" s="78"/>
    </row>
    <row r="39" spans="2:12" s="9" customFormat="1" x14ac:dyDescent="0.2">
      <c r="B39" s="60"/>
      <c r="C39" s="137"/>
      <c r="D39" s="60"/>
      <c r="E39" s="11"/>
      <c r="F39" s="31"/>
      <c r="G39" s="31"/>
      <c r="H39" s="31"/>
      <c r="I39" s="31"/>
      <c r="J39" s="31"/>
      <c r="K39" s="31"/>
      <c r="L39" s="78"/>
    </row>
    <row r="40" spans="2:12" s="9" customFormat="1" x14ac:dyDescent="0.2">
      <c r="B40" s="31" t="s">
        <v>52</v>
      </c>
      <c r="C40" s="135"/>
      <c r="D40" s="31"/>
      <c r="E40" s="31">
        <v>4</v>
      </c>
      <c r="F40" s="105"/>
      <c r="G40" s="105"/>
      <c r="H40" s="105"/>
      <c r="I40" s="105"/>
      <c r="J40" s="105"/>
      <c r="K40" s="105"/>
      <c r="L40" s="78"/>
    </row>
    <row r="41" spans="2:12" s="9" customFormat="1" x14ac:dyDescent="0.2">
      <c r="B41" s="31" t="s">
        <v>508</v>
      </c>
      <c r="C41" s="135"/>
      <c r="D41" s="31"/>
      <c r="E41" s="31">
        <v>4</v>
      </c>
      <c r="F41" s="105"/>
      <c r="G41" s="105"/>
      <c r="H41" s="105"/>
      <c r="I41" s="105"/>
      <c r="J41" s="105"/>
      <c r="K41" s="105"/>
      <c r="L41" s="78"/>
    </row>
    <row r="42" spans="2:12" s="9" customFormat="1" x14ac:dyDescent="0.2">
      <c r="B42" s="31"/>
      <c r="C42" s="135"/>
      <c r="D42" s="31"/>
      <c r="E42" s="31"/>
      <c r="F42" s="103"/>
      <c r="G42" s="105"/>
      <c r="H42" s="105"/>
      <c r="I42" s="105"/>
      <c r="J42" s="105"/>
      <c r="K42" s="105"/>
      <c r="L42" s="78"/>
    </row>
    <row r="43" spans="2:12" s="9" customFormat="1" x14ac:dyDescent="0.2">
      <c r="B43" s="31"/>
      <c r="C43" s="135"/>
      <c r="D43" s="31"/>
      <c r="E43" s="31"/>
      <c r="F43" s="106"/>
      <c r="G43" s="105"/>
      <c r="H43" s="105"/>
      <c r="I43" s="105"/>
      <c r="J43" s="105"/>
      <c r="K43" s="105"/>
      <c r="L43" s="78"/>
    </row>
    <row r="44" spans="2:12" s="9" customFormat="1" x14ac:dyDescent="0.2">
      <c r="B44" s="31"/>
      <c r="C44" s="135"/>
      <c r="D44" s="31"/>
      <c r="E44" s="31"/>
      <c r="F44" s="106"/>
      <c r="G44" s="31"/>
      <c r="H44" s="31"/>
      <c r="I44" s="31"/>
      <c r="J44" s="31"/>
      <c r="K44" s="31"/>
    </row>
    <row r="45" spans="2:12" s="9" customFormat="1" x14ac:dyDescent="0.2">
      <c r="B45" s="17"/>
      <c r="C45" s="136"/>
      <c r="D45" s="17"/>
      <c r="E45" s="31"/>
      <c r="F45" s="103"/>
      <c r="G45" s="31"/>
      <c r="H45" s="31"/>
      <c r="I45" s="31"/>
      <c r="J45" s="31"/>
      <c r="K45" s="31"/>
    </row>
    <row r="46" spans="2:12" s="9" customFormat="1" x14ac:dyDescent="0.2">
      <c r="B46" s="17"/>
      <c r="C46" s="31"/>
      <c r="D46" s="17"/>
      <c r="E46" s="31"/>
      <c r="F46" s="103"/>
      <c r="G46" s="31"/>
      <c r="H46" s="31"/>
      <c r="I46" s="31"/>
      <c r="J46" s="31"/>
      <c r="K46" s="31"/>
    </row>
    <row r="47" spans="2:12" s="9" customFormat="1" x14ac:dyDescent="0.2">
      <c r="B47" s="17"/>
      <c r="C47" s="31"/>
      <c r="D47" s="17"/>
      <c r="E47" s="17"/>
      <c r="F47" s="103"/>
      <c r="G47" s="31"/>
      <c r="H47" s="31"/>
      <c r="I47" s="31"/>
      <c r="J47" s="31"/>
      <c r="K47" s="31"/>
    </row>
    <row r="48" spans="2:12" s="9" customFormat="1" x14ac:dyDescent="0.2">
      <c r="B48" s="17"/>
      <c r="C48" s="31"/>
      <c r="D48" s="31"/>
      <c r="E48" s="17"/>
      <c r="F48" s="78"/>
      <c r="G48" s="31"/>
      <c r="H48" s="31"/>
      <c r="I48" s="31"/>
      <c r="J48" s="31"/>
      <c r="K48" s="31"/>
    </row>
    <row r="49" spans="2:12" s="9" customFormat="1" x14ac:dyDescent="0.2">
      <c r="B49" s="17"/>
      <c r="C49" s="31"/>
      <c r="D49" s="17"/>
      <c r="E49" s="17"/>
      <c r="F49" s="78"/>
      <c r="G49" s="31"/>
      <c r="H49" s="31"/>
      <c r="I49" s="31"/>
      <c r="J49" s="31"/>
      <c r="K49" s="31"/>
    </row>
    <row r="50" spans="2:12" s="9" customFormat="1" x14ac:dyDescent="0.2">
      <c r="B50" s="17"/>
      <c r="C50" s="31"/>
      <c r="D50" s="17"/>
      <c r="E50" s="17"/>
      <c r="F50" s="17"/>
      <c r="G50" s="31"/>
      <c r="H50" s="31"/>
      <c r="I50" s="31"/>
      <c r="J50" s="31"/>
      <c r="K50" s="31"/>
    </row>
    <row r="51" spans="2:12" s="9" customFormat="1" x14ac:dyDescent="0.2">
      <c r="B51" s="17"/>
      <c r="C51" s="17"/>
      <c r="D51" s="17"/>
      <c r="E51" s="17"/>
      <c r="F51" s="17"/>
      <c r="G51" s="31"/>
      <c r="H51" s="31"/>
      <c r="I51" s="31"/>
      <c r="J51" s="31"/>
      <c r="K51" s="31"/>
      <c r="L51" s="104"/>
    </row>
    <row r="52" spans="2:12" s="9" customFormat="1" x14ac:dyDescent="0.2">
      <c r="B52" s="17"/>
      <c r="C52" s="17"/>
      <c r="D52" s="17"/>
      <c r="E52" s="17"/>
      <c r="F52" s="17"/>
      <c r="G52" s="31"/>
      <c r="H52" s="31"/>
      <c r="I52" s="31"/>
      <c r="J52" s="31"/>
      <c r="K52" s="31"/>
    </row>
    <row r="53" spans="2:12" s="9" customFormat="1" x14ac:dyDescent="0.2">
      <c r="B53" s="17"/>
      <c r="C53" s="31"/>
      <c r="D53" s="31"/>
      <c r="E53" s="17"/>
      <c r="F53" s="78"/>
      <c r="G53" s="31"/>
      <c r="H53" s="31"/>
      <c r="I53" s="31"/>
      <c r="J53" s="31"/>
      <c r="K53" s="31"/>
    </row>
    <row r="54" spans="2:12" s="9" customFormat="1" x14ac:dyDescent="0.2">
      <c r="B54" s="17"/>
      <c r="C54" s="31"/>
      <c r="D54" s="17"/>
      <c r="E54" s="17"/>
      <c r="F54" s="78"/>
      <c r="G54" s="31"/>
      <c r="H54" s="31"/>
      <c r="I54" s="31"/>
      <c r="J54" s="31"/>
      <c r="K54" s="31"/>
      <c r="L54" s="78"/>
    </row>
    <row r="55" spans="2:12" s="9" customFormat="1" x14ac:dyDescent="0.2">
      <c r="B55" s="31"/>
      <c r="C55" s="31"/>
      <c r="D55" s="31"/>
      <c r="E55" s="17"/>
      <c r="F55" s="78"/>
      <c r="G55" s="31"/>
      <c r="H55" s="31"/>
      <c r="I55" s="31"/>
      <c r="J55" s="31"/>
      <c r="K55" s="31"/>
      <c r="L55" s="78"/>
    </row>
    <row r="56" spans="2:12" s="9" customFormat="1" x14ac:dyDescent="0.2">
      <c r="B56" s="17"/>
      <c r="C56" s="31"/>
      <c r="D56" s="17"/>
      <c r="E56" s="31"/>
      <c r="F56" s="31"/>
      <c r="G56" s="31"/>
      <c r="H56" s="31"/>
      <c r="I56" s="31"/>
      <c r="J56" s="31"/>
      <c r="K56" s="31"/>
    </row>
    <row r="57" spans="2:12" s="9" customFormat="1" x14ac:dyDescent="0.2">
      <c r="B57" s="17"/>
      <c r="C57" s="31"/>
      <c r="D57" s="17"/>
      <c r="E57" s="17"/>
      <c r="F57" s="17"/>
      <c r="G57" s="17"/>
      <c r="H57" s="17"/>
      <c r="I57" s="17"/>
      <c r="J57" s="17"/>
      <c r="K57" s="31"/>
    </row>
    <row r="58" spans="2:12" s="9" customFormat="1" x14ac:dyDescent="0.2">
      <c r="B58" s="17"/>
      <c r="C58" s="31"/>
      <c r="D58" s="17"/>
      <c r="E58" s="17"/>
      <c r="F58" s="17"/>
      <c r="G58" s="17"/>
      <c r="H58" s="17"/>
      <c r="I58" s="17"/>
      <c r="J58" s="17"/>
      <c r="K58" s="31"/>
    </row>
    <row r="59" spans="2:12" s="9" customFormat="1" x14ac:dyDescent="0.2">
      <c r="B59" s="17"/>
      <c r="C59" s="75"/>
      <c r="D59" s="17"/>
      <c r="E59" s="17"/>
      <c r="F59" s="17"/>
      <c r="G59" s="17"/>
      <c r="H59" s="17"/>
      <c r="I59" s="17"/>
      <c r="J59" s="17"/>
      <c r="K59" s="31"/>
    </row>
    <row r="60" spans="2:12" s="9" customFormat="1" x14ac:dyDescent="0.2">
      <c r="B60" s="105"/>
      <c r="C60" s="31"/>
      <c r="D60" s="105"/>
      <c r="E60" s="105"/>
      <c r="F60" s="105"/>
      <c r="G60" s="105"/>
      <c r="H60" s="105"/>
      <c r="I60" s="105"/>
      <c r="J60" s="105"/>
      <c r="K60" s="105"/>
      <c r="L60" s="78"/>
    </row>
    <row r="61" spans="2:12" s="9" customFormat="1" x14ac:dyDescent="0.2">
      <c r="B61" s="17"/>
      <c r="C61" s="31"/>
      <c r="D61" s="17"/>
      <c r="E61" s="31"/>
      <c r="F61" s="31"/>
      <c r="G61" s="31"/>
      <c r="H61" s="31"/>
      <c r="I61" s="31"/>
      <c r="J61" s="31"/>
      <c r="K61" s="31"/>
      <c r="L61" s="102"/>
    </row>
    <row r="62" spans="2:12" s="9" customFormat="1" x14ac:dyDescent="0.2">
      <c r="B62" s="17"/>
      <c r="C62" s="31"/>
      <c r="D62" s="17"/>
      <c r="E62" s="17"/>
      <c r="F62" s="17"/>
      <c r="G62" s="17"/>
      <c r="H62" s="17"/>
      <c r="I62" s="17"/>
      <c r="J62" s="17"/>
      <c r="K62" s="31"/>
      <c r="L62" s="94"/>
    </row>
    <row r="63" spans="2:12" s="9" customFormat="1" x14ac:dyDescent="0.2">
      <c r="B63" s="17"/>
      <c r="C63" s="31"/>
      <c r="D63" s="17"/>
      <c r="E63" s="17"/>
      <c r="F63" s="17"/>
      <c r="G63" s="17"/>
      <c r="H63" s="17"/>
      <c r="I63" s="17"/>
      <c r="J63" s="17"/>
      <c r="K63" s="31"/>
      <c r="L63" s="95"/>
    </row>
    <row r="64" spans="2:12" s="9" customFormat="1" x14ac:dyDescent="0.2">
      <c r="B64" s="17"/>
      <c r="C64" s="31"/>
      <c r="D64" s="17"/>
      <c r="E64" s="17"/>
      <c r="F64" s="17"/>
      <c r="G64" s="17"/>
      <c r="H64" s="17"/>
      <c r="I64" s="17"/>
      <c r="J64" s="17"/>
      <c r="K64" s="31"/>
      <c r="L64" s="95"/>
    </row>
    <row r="65" spans="2:12" s="9" customFormat="1" x14ac:dyDescent="0.2">
      <c r="B65" s="31"/>
      <c r="C65" s="17"/>
      <c r="D65" s="31"/>
      <c r="E65" s="31"/>
      <c r="F65" s="31"/>
      <c r="G65" s="31"/>
      <c r="H65" s="31"/>
      <c r="I65" s="31"/>
      <c r="J65" s="31"/>
      <c r="K65" s="31"/>
      <c r="L65" s="78"/>
    </row>
    <row r="66" spans="2:12" s="9" customFormat="1" x14ac:dyDescent="0.2">
      <c r="B66" s="105"/>
      <c r="C66" s="105"/>
      <c r="D66" s="105"/>
      <c r="E66" s="105"/>
      <c r="F66" s="31"/>
      <c r="G66" s="105"/>
      <c r="H66" s="105"/>
      <c r="I66" s="105"/>
      <c r="J66" s="105"/>
      <c r="K66" s="105"/>
      <c r="L66" s="78"/>
    </row>
    <row r="67" spans="2:12" s="9" customFormat="1" x14ac:dyDescent="0.2">
      <c r="B67" s="17"/>
      <c r="C67" s="31"/>
      <c r="D67" s="31"/>
      <c r="E67" s="31"/>
      <c r="F67" s="31"/>
      <c r="G67" s="31"/>
      <c r="H67" s="31"/>
      <c r="I67" s="31"/>
      <c r="J67" s="31"/>
      <c r="K67" s="31"/>
    </row>
    <row r="68" spans="2:12" s="9" customFormat="1" x14ac:dyDescent="0.2">
      <c r="B68" s="17"/>
      <c r="C68" s="31"/>
      <c r="D68" s="17"/>
      <c r="E68" s="17"/>
      <c r="F68" s="31"/>
      <c r="G68" s="31"/>
      <c r="H68" s="31"/>
      <c r="I68" s="31"/>
      <c r="J68" s="31"/>
      <c r="K68" s="31"/>
      <c r="L68" s="78"/>
    </row>
    <row r="69" spans="2:12" s="9" customFormat="1" x14ac:dyDescent="0.2">
      <c r="B69" s="31"/>
      <c r="C69" s="31"/>
      <c r="D69" s="31"/>
      <c r="E69" s="17"/>
      <c r="F69" s="31"/>
      <c r="G69" s="31"/>
      <c r="H69" s="31"/>
      <c r="I69" s="31"/>
      <c r="J69" s="31"/>
      <c r="K69" s="31"/>
      <c r="L69" s="78"/>
    </row>
    <row r="70" spans="2:12" s="9" customFormat="1" x14ac:dyDescent="0.2">
      <c r="B70" s="17"/>
      <c r="C70" s="17"/>
      <c r="D70" s="17"/>
      <c r="E70" s="17"/>
      <c r="G70" s="17"/>
      <c r="H70" s="17"/>
      <c r="I70" s="17"/>
      <c r="J70" s="17"/>
      <c r="K70" s="31"/>
    </row>
    <row r="71" spans="2:12" s="9" customFormat="1" x14ac:dyDescent="0.2">
      <c r="B71" s="17"/>
      <c r="C71" s="17"/>
      <c r="D71" s="17"/>
      <c r="E71" s="17"/>
      <c r="F71" s="78"/>
      <c r="G71" s="31"/>
      <c r="H71" s="31"/>
      <c r="I71" s="31"/>
      <c r="J71" s="31"/>
      <c r="K71" s="31"/>
    </row>
    <row r="72" spans="2:12" s="9" customFormat="1" x14ac:dyDescent="0.2">
      <c r="B72" s="17"/>
      <c r="C72" s="17"/>
      <c r="D72" s="17"/>
      <c r="E72" s="17"/>
      <c r="F72" s="78"/>
      <c r="G72" s="31"/>
      <c r="H72" s="31"/>
      <c r="I72" s="31"/>
      <c r="J72" s="31"/>
      <c r="K72" s="31"/>
    </row>
    <row r="73" spans="2:12" s="9" customFormat="1" x14ac:dyDescent="0.2"/>
    <row r="74" spans="2:12" s="9" customFormat="1" x14ac:dyDescent="0.2"/>
    <row r="75" spans="2:12" s="9" customFormat="1" x14ac:dyDescent="0.2"/>
    <row r="76" spans="2:12" s="9" customFormat="1" x14ac:dyDescent="0.2"/>
    <row r="77" spans="2:12" s="9" customFormat="1" x14ac:dyDescent="0.2"/>
    <row r="79" spans="2:12" x14ac:dyDescent="0.2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32"/>
    </row>
    <row r="80" spans="2:12" x14ac:dyDescent="0.2">
      <c r="B80" s="5"/>
      <c r="C80" s="5"/>
      <c r="D80" s="30"/>
      <c r="E80" s="5"/>
      <c r="F80" s="32"/>
      <c r="G80" s="30"/>
      <c r="H80" s="30"/>
      <c r="I80" s="30"/>
      <c r="J80" s="30"/>
      <c r="K80" s="30"/>
      <c r="L80" s="32"/>
    </row>
  </sheetData>
  <customSheetViews>
    <customSheetView guid="{BCC2F56A-7E88-4A48-B430-50A1C34B87D3}" scale="75" showPageBreaks="1" printArea="1" view="pageBreakPreview">
      <selection activeCell="R11" sqref="R11"/>
      <pageMargins left="0.7" right="0.7" top="0.75" bottom="0.75" header="0.3" footer="0.3"/>
      <pageSetup paperSize="9" scale="49" orientation="landscape" verticalDpi="4294967295" r:id="rId1"/>
    </customSheetView>
    <customSheetView guid="{39C11D14-FE2F-44EE-8896-59746BA00992}" scale="75" showPageBreaks="1" printArea="1" view="pageBreakPreview">
      <selection activeCell="U17" sqref="U17"/>
      <pageMargins left="0.7" right="0.7" top="0.75" bottom="0.75" header="0.3" footer="0.3"/>
      <pageSetup paperSize="9" scale="49" orientation="landscape" verticalDpi="4294967295" r:id="rId2"/>
    </customSheetView>
  </customSheetViews>
  <pageMargins left="0.7" right="0.7" top="0.75" bottom="0.75" header="0.3" footer="0.3"/>
  <pageSetup paperSize="9" scale="49" orientation="landscape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topLeftCell="A16" zoomScaleNormal="100" zoomScaleSheetLayoutView="100" workbookViewId="0">
      <selection activeCell="C38" sqref="C38"/>
    </sheetView>
  </sheetViews>
  <sheetFormatPr defaultRowHeight="12.75" x14ac:dyDescent="0.2"/>
  <cols>
    <col min="1" max="1" width="4.85546875" style="1" customWidth="1"/>
    <col min="2" max="2" width="78.140625" style="1" customWidth="1"/>
    <col min="3" max="3" width="13.42578125" style="1" customWidth="1"/>
    <col min="4" max="4" width="11.7109375" style="1" customWidth="1"/>
    <col min="5" max="5" width="10.85546875" style="1" customWidth="1"/>
    <col min="6" max="6" width="11.28515625" style="1" customWidth="1"/>
    <col min="7" max="7" width="8.140625" style="1" customWidth="1"/>
    <col min="8" max="8" width="10" style="1" customWidth="1"/>
    <col min="9" max="9" width="10.140625" style="1" customWidth="1"/>
    <col min="10" max="10" width="13.140625" style="1" customWidth="1"/>
    <col min="11" max="16384" width="9.140625" style="1"/>
  </cols>
  <sheetData>
    <row r="1" spans="1:10" ht="26.25" customHeight="1" x14ac:dyDescent="0.2">
      <c r="A1" s="33"/>
      <c r="B1" s="16"/>
      <c r="C1" s="153" t="s">
        <v>20</v>
      </c>
      <c r="D1" s="154" t="s">
        <v>78</v>
      </c>
      <c r="E1" s="359" t="s">
        <v>564</v>
      </c>
      <c r="F1" s="360"/>
      <c r="G1" s="125" t="s">
        <v>115</v>
      </c>
      <c r="H1" s="98" t="s">
        <v>93</v>
      </c>
      <c r="I1" s="97"/>
      <c r="J1" s="358" t="s">
        <v>251</v>
      </c>
    </row>
    <row r="2" spans="1:10" x14ac:dyDescent="0.2">
      <c r="A2" s="38"/>
      <c r="B2" s="9"/>
      <c r="C2" s="65" t="s">
        <v>21</v>
      </c>
      <c r="D2" s="66" t="s">
        <v>21</v>
      </c>
      <c r="E2" s="37" t="s">
        <v>75</v>
      </c>
      <c r="F2" s="37" t="s">
        <v>76</v>
      </c>
      <c r="G2" s="38" t="s">
        <v>116</v>
      </c>
      <c r="H2" s="49" t="s">
        <v>91</v>
      </c>
      <c r="I2" s="49" t="s">
        <v>250</v>
      </c>
      <c r="J2" s="38" t="s">
        <v>250</v>
      </c>
    </row>
    <row r="3" spans="1:10" x14ac:dyDescent="0.2">
      <c r="A3" s="49">
        <v>1</v>
      </c>
      <c r="B3" s="49" t="s">
        <v>53</v>
      </c>
      <c r="C3" s="361" t="e">
        <f>#REF!</f>
        <v>#REF!</v>
      </c>
      <c r="D3" s="361" t="e">
        <f>#REF!</f>
        <v>#REF!</v>
      </c>
      <c r="E3" s="3" t="s">
        <v>7</v>
      </c>
      <c r="F3" s="64" t="e">
        <f>#REF!</f>
        <v>#REF!</v>
      </c>
      <c r="G3" s="64" t="e">
        <f>#REF!</f>
        <v>#REF!</v>
      </c>
      <c r="H3" s="361" t="e">
        <f>#REF!</f>
        <v>#REF!</v>
      </c>
      <c r="I3" s="361" t="e">
        <f>#REF!</f>
        <v>#REF!</v>
      </c>
      <c r="J3" s="84" t="e">
        <f>#REF!</f>
        <v>#REF!</v>
      </c>
    </row>
    <row r="4" spans="1:10" x14ac:dyDescent="0.2">
      <c r="A4" s="49">
        <v>2</v>
      </c>
      <c r="B4" s="64" t="s">
        <v>54</v>
      </c>
      <c r="C4" s="361" t="e">
        <f>#REF!</f>
        <v>#REF!</v>
      </c>
      <c r="D4" s="361" t="e">
        <f>#REF!</f>
        <v>#REF!</v>
      </c>
      <c r="E4" s="3" t="s">
        <v>7</v>
      </c>
      <c r="F4" s="64" t="e">
        <f>#REF!</f>
        <v>#REF!</v>
      </c>
      <c r="G4" s="64" t="e">
        <f>#REF!</f>
        <v>#REF!</v>
      </c>
      <c r="H4" s="361" t="e">
        <f>#REF!</f>
        <v>#REF!</v>
      </c>
      <c r="I4" s="361" t="e">
        <f>#REF!</f>
        <v>#REF!</v>
      </c>
      <c r="J4" s="84" t="e">
        <f>#REF!</f>
        <v>#REF!</v>
      </c>
    </row>
    <row r="5" spans="1:10" x14ac:dyDescent="0.2">
      <c r="A5" s="49">
        <v>3</v>
      </c>
      <c r="B5" s="49" t="s">
        <v>55</v>
      </c>
      <c r="C5" s="361" t="e">
        <f>#REF!</f>
        <v>#REF!</v>
      </c>
      <c r="D5" s="361" t="e">
        <f>#REF!</f>
        <v>#REF!</v>
      </c>
      <c r="E5" s="3" t="s">
        <v>7</v>
      </c>
      <c r="F5" s="64" t="e">
        <f>#REF!</f>
        <v>#REF!</v>
      </c>
      <c r="G5" s="64" t="e">
        <f>#REF!</f>
        <v>#REF!</v>
      </c>
      <c r="H5" s="361" t="e">
        <f>#REF!</f>
        <v>#REF!</v>
      </c>
      <c r="I5" s="361" t="e">
        <f>#REF!</f>
        <v>#REF!</v>
      </c>
      <c r="J5" s="84" t="e">
        <f>#REF!</f>
        <v>#REF!</v>
      </c>
    </row>
    <row r="6" spans="1:10" x14ac:dyDescent="0.2">
      <c r="A6" s="49">
        <v>4</v>
      </c>
      <c r="B6" s="49" t="s">
        <v>56</v>
      </c>
      <c r="C6" s="361" t="e">
        <f>#REF!</f>
        <v>#REF!</v>
      </c>
      <c r="D6" s="361" t="e">
        <f>#REF!</f>
        <v>#REF!</v>
      </c>
      <c r="E6" s="3" t="s">
        <v>7</v>
      </c>
      <c r="F6" s="64" t="e">
        <f>#REF!</f>
        <v>#REF!</v>
      </c>
      <c r="G6" s="64" t="e">
        <f>#REF!</f>
        <v>#REF!</v>
      </c>
      <c r="H6" s="361" t="e">
        <f>#REF!</f>
        <v>#REF!</v>
      </c>
      <c r="I6" s="361" t="e">
        <f>#REF!</f>
        <v>#REF!</v>
      </c>
      <c r="J6" s="84" t="e">
        <f>#REF!</f>
        <v>#REF!</v>
      </c>
    </row>
    <row r="7" spans="1:10" x14ac:dyDescent="0.2">
      <c r="A7" s="49">
        <v>5</v>
      </c>
      <c r="B7" s="49" t="s">
        <v>117</v>
      </c>
      <c r="C7" s="361" t="e">
        <f>#REF!</f>
        <v>#REF!</v>
      </c>
      <c r="D7" s="361" t="e">
        <f>#REF!</f>
        <v>#REF!</v>
      </c>
      <c r="E7" s="3" t="s">
        <v>7</v>
      </c>
      <c r="F7" s="64" t="e">
        <f>#REF!</f>
        <v>#REF!</v>
      </c>
      <c r="G7" s="64" t="e">
        <f>#REF!</f>
        <v>#REF!</v>
      </c>
      <c r="H7" s="361" t="e">
        <f>#REF!</f>
        <v>#REF!</v>
      </c>
      <c r="I7" s="361" t="e">
        <f>#REF!</f>
        <v>#REF!</v>
      </c>
      <c r="J7" s="84" t="e">
        <f>#REF!</f>
        <v>#REF!</v>
      </c>
    </row>
    <row r="8" spans="1:10" x14ac:dyDescent="0.2">
      <c r="A8" s="49">
        <v>6</v>
      </c>
      <c r="B8" s="49" t="s">
        <v>57</v>
      </c>
      <c r="C8" s="361" t="e">
        <f>#REF!</f>
        <v>#REF!</v>
      </c>
      <c r="D8" s="361" t="e">
        <f>#REF!</f>
        <v>#REF!</v>
      </c>
      <c r="E8" s="3" t="s">
        <v>7</v>
      </c>
      <c r="F8" s="64" t="e">
        <f>#REF!</f>
        <v>#REF!</v>
      </c>
      <c r="G8" s="64" t="e">
        <f>#REF!</f>
        <v>#REF!</v>
      </c>
      <c r="H8" s="361" t="e">
        <f>#REF!</f>
        <v>#REF!</v>
      </c>
      <c r="I8" s="361" t="e">
        <f>#REF!</f>
        <v>#REF!</v>
      </c>
      <c r="J8" s="84" t="e">
        <f>#REF!</f>
        <v>#REF!</v>
      </c>
    </row>
    <row r="9" spans="1:10" x14ac:dyDescent="0.2">
      <c r="A9" s="49">
        <v>7</v>
      </c>
      <c r="B9" s="49" t="s">
        <v>58</v>
      </c>
      <c r="C9" s="361" t="e">
        <f>#REF!</f>
        <v>#REF!</v>
      </c>
      <c r="D9" s="361" t="e">
        <f>#REF!</f>
        <v>#REF!</v>
      </c>
      <c r="E9" s="3" t="s">
        <v>7</v>
      </c>
      <c r="F9" s="64" t="e">
        <f>#REF!</f>
        <v>#REF!</v>
      </c>
      <c r="G9" s="64" t="e">
        <f>#REF!</f>
        <v>#REF!</v>
      </c>
      <c r="H9" s="361" t="e">
        <f>#REF!</f>
        <v>#REF!</v>
      </c>
      <c r="I9" s="361" t="e">
        <f>#REF!</f>
        <v>#REF!</v>
      </c>
      <c r="J9" s="84" t="e">
        <f>#REF!</f>
        <v>#REF!</v>
      </c>
    </row>
    <row r="10" spans="1:10" x14ac:dyDescent="0.2">
      <c r="A10" s="49">
        <v>8</v>
      </c>
      <c r="B10" s="49" t="s">
        <v>59</v>
      </c>
      <c r="C10" s="361" t="e">
        <f>#REF!</f>
        <v>#REF!</v>
      </c>
      <c r="D10" s="361" t="e">
        <f>#REF!</f>
        <v>#REF!</v>
      </c>
      <c r="E10" s="3" t="s">
        <v>7</v>
      </c>
      <c r="F10" s="64" t="e">
        <f>#REF!</f>
        <v>#REF!</v>
      </c>
      <c r="G10" s="64" t="e">
        <f>#REF!</f>
        <v>#REF!</v>
      </c>
      <c r="H10" s="361" t="e">
        <f>#REF!</f>
        <v>#REF!</v>
      </c>
      <c r="I10" s="361" t="e">
        <f>#REF!</f>
        <v>#REF!</v>
      </c>
      <c r="J10" s="84" t="e">
        <f>#REF!</f>
        <v>#REF!</v>
      </c>
    </row>
    <row r="11" spans="1:10" x14ac:dyDescent="0.2">
      <c r="A11" s="49">
        <v>9</v>
      </c>
      <c r="B11" s="49" t="s">
        <v>60</v>
      </c>
      <c r="C11" s="361" t="e">
        <f>#REF!</f>
        <v>#REF!</v>
      </c>
      <c r="D11" s="361" t="e">
        <f>#REF!</f>
        <v>#REF!</v>
      </c>
      <c r="E11" s="3" t="s">
        <v>7</v>
      </c>
      <c r="F11" s="64" t="e">
        <f>#REF!</f>
        <v>#REF!</v>
      </c>
      <c r="G11" s="64" t="e">
        <f>#REF!</f>
        <v>#REF!</v>
      </c>
      <c r="H11" s="361" t="e">
        <f>#REF!</f>
        <v>#REF!</v>
      </c>
      <c r="I11" s="361" t="e">
        <f>#REF!</f>
        <v>#REF!</v>
      </c>
      <c r="J11" s="84" t="e">
        <f>#REF!</f>
        <v>#REF!</v>
      </c>
    </row>
    <row r="12" spans="1:10" x14ac:dyDescent="0.2">
      <c r="A12" s="49">
        <v>10</v>
      </c>
      <c r="B12" s="49" t="s">
        <v>61</v>
      </c>
      <c r="C12" s="361" t="e">
        <f>#REF!</f>
        <v>#REF!</v>
      </c>
      <c r="D12" s="361" t="e">
        <f>#REF!</f>
        <v>#REF!</v>
      </c>
      <c r="E12" s="3" t="s">
        <v>7</v>
      </c>
      <c r="F12" s="64" t="e">
        <f>#REF!</f>
        <v>#REF!</v>
      </c>
      <c r="G12" s="64" t="e">
        <f>#REF!</f>
        <v>#REF!</v>
      </c>
      <c r="H12" s="361" t="e">
        <f>#REF!</f>
        <v>#REF!</v>
      </c>
      <c r="I12" s="361" t="e">
        <f>#REF!</f>
        <v>#REF!</v>
      </c>
      <c r="J12" s="84" t="e">
        <f>#REF!</f>
        <v>#REF!</v>
      </c>
    </row>
    <row r="13" spans="1:10" x14ac:dyDescent="0.2">
      <c r="A13" s="49">
        <v>11</v>
      </c>
      <c r="B13" s="49" t="s">
        <v>62</v>
      </c>
      <c r="C13" s="361" t="e">
        <f>#REF!</f>
        <v>#REF!</v>
      </c>
      <c r="D13" s="361" t="e">
        <f>#REF!</f>
        <v>#REF!</v>
      </c>
      <c r="E13" s="3" t="s">
        <v>7</v>
      </c>
      <c r="F13" s="64" t="e">
        <f>#REF!</f>
        <v>#REF!</v>
      </c>
      <c r="G13" s="64" t="e">
        <f>#REF!</f>
        <v>#REF!</v>
      </c>
      <c r="H13" s="361" t="e">
        <f>#REF!</f>
        <v>#REF!</v>
      </c>
      <c r="I13" s="361" t="e">
        <f>#REF!</f>
        <v>#REF!</v>
      </c>
      <c r="J13" s="84" t="e">
        <f>#REF!</f>
        <v>#REF!</v>
      </c>
    </row>
    <row r="14" spans="1:10" x14ac:dyDescent="0.2">
      <c r="A14" s="49">
        <v>12</v>
      </c>
      <c r="B14" s="49" t="s">
        <v>63</v>
      </c>
      <c r="C14" s="361" t="e">
        <f>#REF!</f>
        <v>#REF!</v>
      </c>
      <c r="D14" s="361" t="e">
        <f>#REF!</f>
        <v>#REF!</v>
      </c>
      <c r="E14" s="3" t="s">
        <v>7</v>
      </c>
      <c r="F14" s="64" t="e">
        <f>#REF!</f>
        <v>#REF!</v>
      </c>
      <c r="G14" s="64" t="e">
        <f>#REF!</f>
        <v>#REF!</v>
      </c>
      <c r="H14" s="361" t="e">
        <f>#REF!</f>
        <v>#REF!</v>
      </c>
      <c r="I14" s="361" t="e">
        <f>#REF!</f>
        <v>#REF!</v>
      </c>
      <c r="J14" s="84" t="e">
        <f>#REF!</f>
        <v>#REF!</v>
      </c>
    </row>
    <row r="15" spans="1:10" x14ac:dyDescent="0.2">
      <c r="A15" s="49">
        <v>13</v>
      </c>
      <c r="B15" s="49" t="s">
        <v>64</v>
      </c>
      <c r="C15" s="361" t="e">
        <f>#REF!</f>
        <v>#REF!</v>
      </c>
      <c r="D15" s="361" t="e">
        <f>#REF!</f>
        <v>#REF!</v>
      </c>
      <c r="E15" s="3" t="s">
        <v>7</v>
      </c>
      <c r="F15" s="64" t="e">
        <f>#REF!</f>
        <v>#REF!</v>
      </c>
      <c r="G15" s="64" t="e">
        <f>#REF!</f>
        <v>#REF!</v>
      </c>
      <c r="H15" s="361" t="e">
        <f>#REF!</f>
        <v>#REF!</v>
      </c>
      <c r="I15" s="361" t="e">
        <f>#REF!</f>
        <v>#REF!</v>
      </c>
      <c r="J15" s="84" t="e">
        <f>#REF!</f>
        <v>#REF!</v>
      </c>
    </row>
    <row r="16" spans="1:10" x14ac:dyDescent="0.2">
      <c r="A16" s="49">
        <v>14</v>
      </c>
      <c r="B16" s="49" t="s">
        <v>95</v>
      </c>
      <c r="C16" s="361" t="e">
        <f>#REF!</f>
        <v>#REF!</v>
      </c>
      <c r="D16" s="361" t="e">
        <f>#REF!</f>
        <v>#REF!</v>
      </c>
      <c r="E16" s="3" t="s">
        <v>7</v>
      </c>
      <c r="F16" s="64" t="e">
        <f>#REF!</f>
        <v>#REF!</v>
      </c>
      <c r="G16" s="64" t="e">
        <f>#REF!</f>
        <v>#REF!</v>
      </c>
      <c r="H16" s="361" t="e">
        <f>#REF!</f>
        <v>#REF!</v>
      </c>
      <c r="I16" s="361" t="e">
        <f>#REF!</f>
        <v>#REF!</v>
      </c>
      <c r="J16" s="84" t="e">
        <f>#REF!</f>
        <v>#REF!</v>
      </c>
    </row>
    <row r="17" spans="1:10" x14ac:dyDescent="0.2">
      <c r="A17" s="49">
        <v>15</v>
      </c>
      <c r="B17" s="49" t="s">
        <v>105</v>
      </c>
      <c r="C17" s="361" t="e">
        <f>#REF!</f>
        <v>#REF!</v>
      </c>
      <c r="D17" s="361" t="e">
        <f>#REF!</f>
        <v>#REF!</v>
      </c>
      <c r="E17" s="3" t="s">
        <v>7</v>
      </c>
      <c r="F17" s="64" t="e">
        <f>#REF!</f>
        <v>#REF!</v>
      </c>
      <c r="G17" s="64" t="e">
        <f>#REF!</f>
        <v>#REF!</v>
      </c>
      <c r="H17" s="361" t="e">
        <f>#REF!</f>
        <v>#REF!</v>
      </c>
      <c r="I17" s="361" t="e">
        <f>#REF!</f>
        <v>#REF!</v>
      </c>
      <c r="J17" s="84" t="e">
        <f>#REF!</f>
        <v>#REF!</v>
      </c>
    </row>
    <row r="18" spans="1:10" x14ac:dyDescent="0.2">
      <c r="A18" s="49">
        <v>16</v>
      </c>
      <c r="B18" s="49" t="s">
        <v>418</v>
      </c>
      <c r="C18" s="361" t="e">
        <f>#REF!</f>
        <v>#REF!</v>
      </c>
      <c r="D18" s="361" t="e">
        <f>#REF!</f>
        <v>#REF!</v>
      </c>
      <c r="E18" s="3" t="s">
        <v>7</v>
      </c>
      <c r="F18" s="64" t="e">
        <f>#REF!</f>
        <v>#REF!</v>
      </c>
      <c r="G18" s="64" t="e">
        <f>#REF!</f>
        <v>#REF!</v>
      </c>
      <c r="H18" s="361" t="e">
        <f>#REF!</f>
        <v>#REF!</v>
      </c>
      <c r="I18" s="361" t="e">
        <f>#REF!</f>
        <v>#REF!</v>
      </c>
      <c r="J18" s="84" t="e">
        <f>#REF!</f>
        <v>#REF!</v>
      </c>
    </row>
    <row r="19" spans="1:10" x14ac:dyDescent="0.2">
      <c r="A19" s="49">
        <v>17</v>
      </c>
      <c r="B19" s="49" t="s">
        <v>94</v>
      </c>
      <c r="C19" s="361" t="e">
        <f>#REF!</f>
        <v>#REF!</v>
      </c>
      <c r="D19" s="361" t="e">
        <f>#REF!</f>
        <v>#REF!</v>
      </c>
      <c r="E19" s="3" t="s">
        <v>7</v>
      </c>
      <c r="F19" s="64" t="e">
        <f>#REF!</f>
        <v>#REF!</v>
      </c>
      <c r="G19" s="64" t="e">
        <f>#REF!</f>
        <v>#REF!</v>
      </c>
      <c r="H19" s="361" t="e">
        <f>#REF!</f>
        <v>#REF!</v>
      </c>
      <c r="I19" s="361" t="e">
        <f>#REF!</f>
        <v>#REF!</v>
      </c>
      <c r="J19" s="84" t="e">
        <f>#REF!</f>
        <v>#REF!</v>
      </c>
    </row>
    <row r="20" spans="1:10" x14ac:dyDescent="0.2">
      <c r="A20" s="49">
        <v>18</v>
      </c>
      <c r="B20" s="49" t="s">
        <v>65</v>
      </c>
      <c r="C20" s="361" t="e">
        <f>#REF!</f>
        <v>#REF!</v>
      </c>
      <c r="D20" s="361" t="e">
        <f>#REF!</f>
        <v>#REF!</v>
      </c>
      <c r="E20" s="3" t="s">
        <v>7</v>
      </c>
      <c r="F20" s="64" t="e">
        <f>#REF!</f>
        <v>#REF!</v>
      </c>
      <c r="G20" s="64" t="e">
        <f>#REF!</f>
        <v>#REF!</v>
      </c>
      <c r="H20" s="361" t="e">
        <f>#REF!</f>
        <v>#REF!</v>
      </c>
      <c r="I20" s="361" t="e">
        <f>#REF!</f>
        <v>#REF!</v>
      </c>
      <c r="J20" s="84" t="e">
        <f>#REF!</f>
        <v>#REF!</v>
      </c>
    </row>
    <row r="21" spans="1:10" x14ac:dyDescent="0.2">
      <c r="A21" s="49">
        <v>19</v>
      </c>
      <c r="B21" s="49" t="s">
        <v>147</v>
      </c>
      <c r="C21" s="361" t="e">
        <f>#REF!</f>
        <v>#REF!</v>
      </c>
      <c r="D21" s="361" t="e">
        <f>#REF!</f>
        <v>#REF!</v>
      </c>
      <c r="E21" s="3" t="s">
        <v>7</v>
      </c>
      <c r="F21" s="64" t="e">
        <f>#REF!</f>
        <v>#REF!</v>
      </c>
      <c r="G21" s="64" t="e">
        <f>#REF!</f>
        <v>#REF!</v>
      </c>
      <c r="H21" s="361" t="e">
        <f>#REF!</f>
        <v>#REF!</v>
      </c>
      <c r="I21" s="361" t="e">
        <f>#REF!</f>
        <v>#REF!</v>
      </c>
      <c r="J21" s="84" t="e">
        <f>#REF!</f>
        <v>#REF!</v>
      </c>
    </row>
    <row r="22" spans="1:10" x14ac:dyDescent="0.2">
      <c r="A22" s="49">
        <v>20</v>
      </c>
      <c r="B22" s="49" t="s">
        <v>249</v>
      </c>
      <c r="C22" s="361" t="e">
        <f>#REF!</f>
        <v>#REF!</v>
      </c>
      <c r="D22" s="361" t="e">
        <f>#REF!</f>
        <v>#REF!</v>
      </c>
      <c r="E22" s="3" t="s">
        <v>7</v>
      </c>
      <c r="F22" s="64" t="e">
        <f>#REF!</f>
        <v>#REF!</v>
      </c>
      <c r="G22" s="64" t="e">
        <f>#REF!</f>
        <v>#REF!</v>
      </c>
      <c r="H22" s="361" t="e">
        <f>#REF!</f>
        <v>#REF!</v>
      </c>
      <c r="I22" s="361" t="e">
        <f>#REF!</f>
        <v>#REF!</v>
      </c>
      <c r="J22" s="84" t="e">
        <f>#REF!</f>
        <v>#REF!</v>
      </c>
    </row>
    <row r="23" spans="1:10" x14ac:dyDescent="0.2">
      <c r="A23" s="49">
        <v>21</v>
      </c>
      <c r="B23" s="49" t="s">
        <v>156</v>
      </c>
      <c r="C23" s="361" t="e">
        <f>#REF!</f>
        <v>#REF!</v>
      </c>
      <c r="D23" s="361" t="e">
        <f>#REF!</f>
        <v>#REF!</v>
      </c>
      <c r="E23" s="3" t="s">
        <v>7</v>
      </c>
      <c r="F23" s="64" t="e">
        <f>#REF!</f>
        <v>#REF!</v>
      </c>
      <c r="G23" s="64" t="e">
        <f>#REF!</f>
        <v>#REF!</v>
      </c>
      <c r="H23" s="361" t="e">
        <f>#REF!</f>
        <v>#REF!</v>
      </c>
      <c r="I23" s="361" t="e">
        <f>#REF!</f>
        <v>#REF!</v>
      </c>
      <c r="J23" s="84" t="e">
        <f>#REF!</f>
        <v>#REF!</v>
      </c>
    </row>
    <row r="24" spans="1:10" x14ac:dyDescent="0.2">
      <c r="A24" s="49">
        <v>22</v>
      </c>
      <c r="B24" s="49" t="s">
        <v>157</v>
      </c>
      <c r="C24" s="361" t="e">
        <f>#REF!</f>
        <v>#REF!</v>
      </c>
      <c r="D24" s="361" t="e">
        <f>#REF!</f>
        <v>#REF!</v>
      </c>
      <c r="E24" s="3" t="s">
        <v>7</v>
      </c>
      <c r="F24" s="64" t="e">
        <f>#REF!</f>
        <v>#REF!</v>
      </c>
      <c r="G24" s="64" t="e">
        <f>#REF!</f>
        <v>#REF!</v>
      </c>
      <c r="H24" s="361" t="e">
        <f>#REF!</f>
        <v>#REF!</v>
      </c>
      <c r="I24" s="361" t="e">
        <f>#REF!</f>
        <v>#REF!</v>
      </c>
      <c r="J24" s="84" t="e">
        <f>#REF!</f>
        <v>#REF!</v>
      </c>
    </row>
    <row r="25" spans="1:10" x14ac:dyDescent="0.2">
      <c r="A25" s="49">
        <v>23</v>
      </c>
      <c r="B25" s="49" t="s">
        <v>261</v>
      </c>
      <c r="C25" s="361" t="e">
        <f>#REF!</f>
        <v>#REF!</v>
      </c>
      <c r="D25" s="361" t="e">
        <f>#REF!</f>
        <v>#REF!</v>
      </c>
      <c r="E25" s="3" t="s">
        <v>7</v>
      </c>
      <c r="F25" s="64" t="e">
        <f>#REF!</f>
        <v>#REF!</v>
      </c>
      <c r="G25" s="64" t="e">
        <f>#REF!</f>
        <v>#REF!</v>
      </c>
      <c r="H25" s="361" t="e">
        <f>#REF!</f>
        <v>#REF!</v>
      </c>
      <c r="I25" s="361" t="e">
        <f>#REF!</f>
        <v>#REF!</v>
      </c>
      <c r="J25" s="84" t="e">
        <f>#REF!</f>
        <v>#REF!</v>
      </c>
    </row>
    <row r="26" spans="1:10" x14ac:dyDescent="0.2">
      <c r="A26" s="49">
        <v>24</v>
      </c>
      <c r="B26" s="49" t="s">
        <v>262</v>
      </c>
      <c r="C26" s="361" t="e">
        <f>#REF!</f>
        <v>#REF!</v>
      </c>
      <c r="D26" s="361" t="e">
        <f>#REF!</f>
        <v>#REF!</v>
      </c>
      <c r="E26" s="3" t="s">
        <v>7</v>
      </c>
      <c r="F26" s="64" t="e">
        <f>#REF!</f>
        <v>#REF!</v>
      </c>
      <c r="G26" s="64" t="e">
        <f>#REF!</f>
        <v>#REF!</v>
      </c>
      <c r="H26" s="361" t="e">
        <f>#REF!</f>
        <v>#REF!</v>
      </c>
      <c r="I26" s="361" t="e">
        <f>#REF!</f>
        <v>#REF!</v>
      </c>
      <c r="J26" s="84" t="e">
        <f>#REF!</f>
        <v>#REF!</v>
      </c>
    </row>
    <row r="27" spans="1:10" x14ac:dyDescent="0.2">
      <c r="A27" s="49">
        <v>25</v>
      </c>
      <c r="B27" s="49" t="s">
        <v>158</v>
      </c>
      <c r="C27" s="361" t="e">
        <f>#REF!</f>
        <v>#REF!</v>
      </c>
      <c r="D27" s="361" t="e">
        <f>#REF!</f>
        <v>#REF!</v>
      </c>
      <c r="E27" s="3" t="s">
        <v>7</v>
      </c>
      <c r="F27" s="64" t="e">
        <f>#REF!</f>
        <v>#REF!</v>
      </c>
      <c r="G27" s="64" t="e">
        <f>#REF!</f>
        <v>#REF!</v>
      </c>
      <c r="H27" s="361" t="e">
        <f>#REF!</f>
        <v>#REF!</v>
      </c>
      <c r="I27" s="361" t="e">
        <f>#REF!</f>
        <v>#REF!</v>
      </c>
      <c r="J27" s="84" t="e">
        <f>#REF!</f>
        <v>#REF!</v>
      </c>
    </row>
    <row r="28" spans="1:10" x14ac:dyDescent="0.2">
      <c r="A28" s="49">
        <v>26</v>
      </c>
      <c r="B28" s="49" t="s">
        <v>159</v>
      </c>
      <c r="C28" s="361" t="e">
        <f>#REF!</f>
        <v>#REF!</v>
      </c>
      <c r="D28" s="361" t="e">
        <f>#REF!</f>
        <v>#REF!</v>
      </c>
      <c r="E28" s="3" t="s">
        <v>7</v>
      </c>
      <c r="F28" s="64" t="e">
        <f>#REF!</f>
        <v>#REF!</v>
      </c>
      <c r="G28" s="64" t="e">
        <f>#REF!</f>
        <v>#REF!</v>
      </c>
      <c r="H28" s="361" t="e">
        <f>#REF!</f>
        <v>#REF!</v>
      </c>
      <c r="I28" s="361" t="e">
        <f>#REF!</f>
        <v>#REF!</v>
      </c>
      <c r="J28" s="84" t="e">
        <f>#REF!</f>
        <v>#REF!</v>
      </c>
    </row>
    <row r="29" spans="1:10" x14ac:dyDescent="0.2">
      <c r="A29" s="49">
        <v>27</v>
      </c>
      <c r="B29" s="49" t="s">
        <v>160</v>
      </c>
      <c r="C29" s="361" t="e">
        <f>#REF!</f>
        <v>#REF!</v>
      </c>
      <c r="D29" s="361" t="e">
        <f>#REF!</f>
        <v>#REF!</v>
      </c>
      <c r="E29" s="3" t="s">
        <v>7</v>
      </c>
      <c r="F29" s="64" t="e">
        <f>#REF!</f>
        <v>#REF!</v>
      </c>
      <c r="G29" s="64" t="e">
        <f>#REF!</f>
        <v>#REF!</v>
      </c>
      <c r="H29" s="361" t="e">
        <f>#REF!</f>
        <v>#REF!</v>
      </c>
      <c r="I29" s="361" t="e">
        <f>#REF!</f>
        <v>#REF!</v>
      </c>
      <c r="J29" s="84" t="e">
        <f>#REF!</f>
        <v>#REF!</v>
      </c>
    </row>
    <row r="30" spans="1:10" x14ac:dyDescent="0.2">
      <c r="A30" s="49">
        <v>28</v>
      </c>
      <c r="B30" s="49" t="s">
        <v>278</v>
      </c>
      <c r="C30" s="361" t="e">
        <f>#REF!</f>
        <v>#REF!</v>
      </c>
      <c r="D30" s="361" t="e">
        <f>#REF!</f>
        <v>#REF!</v>
      </c>
      <c r="E30" s="3" t="s">
        <v>7</v>
      </c>
      <c r="F30" s="64" t="e">
        <f>#REF!</f>
        <v>#REF!</v>
      </c>
      <c r="G30" s="64" t="e">
        <f>#REF!</f>
        <v>#REF!</v>
      </c>
      <c r="H30" s="361" t="e">
        <f>#REF!</f>
        <v>#REF!</v>
      </c>
      <c r="I30" s="361" t="e">
        <f>#REF!</f>
        <v>#REF!</v>
      </c>
      <c r="J30" s="84" t="e">
        <f>#REF!</f>
        <v>#REF!</v>
      </c>
    </row>
    <row r="31" spans="1:10" x14ac:dyDescent="0.2">
      <c r="A31" s="49">
        <v>29</v>
      </c>
      <c r="B31" s="49" t="s">
        <v>162</v>
      </c>
      <c r="C31" s="361" t="e">
        <f>#REF!</f>
        <v>#REF!</v>
      </c>
      <c r="D31" s="361" t="e">
        <f>#REF!</f>
        <v>#REF!</v>
      </c>
      <c r="E31" s="3" t="s">
        <v>7</v>
      </c>
      <c r="F31" s="64" t="e">
        <f>#REF!</f>
        <v>#REF!</v>
      </c>
      <c r="G31" s="64" t="e">
        <f>#REF!</f>
        <v>#REF!</v>
      </c>
      <c r="H31" s="361" t="e">
        <f>#REF!</f>
        <v>#REF!</v>
      </c>
      <c r="I31" s="361" t="e">
        <f>#REF!</f>
        <v>#REF!</v>
      </c>
      <c r="J31" s="84" t="e">
        <f>#REF!</f>
        <v>#REF!</v>
      </c>
    </row>
    <row r="32" spans="1:10" x14ac:dyDescent="0.2">
      <c r="A32" s="49">
        <v>30</v>
      </c>
      <c r="B32" s="49" t="s">
        <v>163</v>
      </c>
      <c r="C32" s="361" t="e">
        <f>#REF!</f>
        <v>#REF!</v>
      </c>
      <c r="D32" s="361" t="e">
        <f>#REF!</f>
        <v>#REF!</v>
      </c>
      <c r="E32" s="3" t="s">
        <v>7</v>
      </c>
      <c r="F32" s="64" t="e">
        <f>#REF!</f>
        <v>#REF!</v>
      </c>
      <c r="G32" s="64" t="e">
        <f>#REF!</f>
        <v>#REF!</v>
      </c>
      <c r="H32" s="361" t="e">
        <f>#REF!</f>
        <v>#REF!</v>
      </c>
      <c r="I32" s="361" t="e">
        <f>#REF!</f>
        <v>#REF!</v>
      </c>
      <c r="J32" s="84" t="e">
        <f>#REF!</f>
        <v>#REF!</v>
      </c>
    </row>
    <row r="33" spans="1:10" x14ac:dyDescent="0.2">
      <c r="A33" s="49">
        <v>31</v>
      </c>
      <c r="B33" s="49" t="s">
        <v>164</v>
      </c>
      <c r="C33" s="361" t="e">
        <f>#REF!</f>
        <v>#REF!</v>
      </c>
      <c r="D33" s="361" t="e">
        <f>#REF!</f>
        <v>#REF!</v>
      </c>
      <c r="E33" s="3" t="s">
        <v>7</v>
      </c>
      <c r="F33" s="64" t="e">
        <f>#REF!</f>
        <v>#REF!</v>
      </c>
      <c r="G33" s="64" t="e">
        <f>#REF!</f>
        <v>#REF!</v>
      </c>
      <c r="H33" s="361" t="e">
        <f>#REF!</f>
        <v>#REF!</v>
      </c>
      <c r="I33" s="361" t="e">
        <f>#REF!</f>
        <v>#REF!</v>
      </c>
      <c r="J33" s="84" t="e">
        <f>#REF!</f>
        <v>#REF!</v>
      </c>
    </row>
    <row r="34" spans="1:10" x14ac:dyDescent="0.2">
      <c r="A34" s="49">
        <v>32</v>
      </c>
      <c r="B34" s="285" t="s">
        <v>165</v>
      </c>
      <c r="C34" s="361" t="e">
        <f>#REF!</f>
        <v>#REF!</v>
      </c>
      <c r="D34" s="361" t="e">
        <f>#REF!</f>
        <v>#REF!</v>
      </c>
      <c r="E34" s="3" t="s">
        <v>7</v>
      </c>
      <c r="F34" s="64" t="e">
        <f>#REF!</f>
        <v>#REF!</v>
      </c>
      <c r="G34" s="64" t="e">
        <f>#REF!</f>
        <v>#REF!</v>
      </c>
      <c r="H34" s="361" t="e">
        <f>#REF!</f>
        <v>#REF!</v>
      </c>
      <c r="I34" s="361" t="e">
        <f>#REF!</f>
        <v>#REF!</v>
      </c>
      <c r="J34" s="84" t="e">
        <f>#REF!</f>
        <v>#REF!</v>
      </c>
    </row>
    <row r="35" spans="1:10" x14ac:dyDescent="0.2">
      <c r="A35" s="49">
        <v>33</v>
      </c>
      <c r="B35" s="49" t="s">
        <v>166</v>
      </c>
      <c r="C35" s="361" t="e">
        <f>#REF!</f>
        <v>#REF!</v>
      </c>
      <c r="D35" s="361" t="e">
        <f>#REF!</f>
        <v>#REF!</v>
      </c>
      <c r="E35" s="3" t="s">
        <v>7</v>
      </c>
      <c r="F35" s="64" t="e">
        <f>#REF!</f>
        <v>#REF!</v>
      </c>
      <c r="G35" s="64" t="e">
        <f>#REF!</f>
        <v>#REF!</v>
      </c>
      <c r="H35" s="361" t="e">
        <f>#REF!</f>
        <v>#REF!</v>
      </c>
      <c r="I35" s="361" t="e">
        <f>#REF!</f>
        <v>#REF!</v>
      </c>
      <c r="J35" s="84" t="e">
        <f>#REF!</f>
        <v>#REF!</v>
      </c>
    </row>
    <row r="36" spans="1:10" s="9" customFormat="1" x14ac:dyDescent="0.2">
      <c r="A36" s="357"/>
      <c r="C36" s="362"/>
      <c r="D36" s="362"/>
      <c r="H36" s="362"/>
      <c r="I36" s="362"/>
      <c r="J36" s="363"/>
    </row>
    <row r="37" spans="1:10" x14ac:dyDescent="0.2">
      <c r="A37" s="49"/>
      <c r="B37" s="49" t="s">
        <v>565</v>
      </c>
      <c r="C37" s="361" t="e">
        <f>SUM(C3:C35)</f>
        <v>#REF!</v>
      </c>
      <c r="D37" s="361" t="e">
        <f>SUM(D3:D35)</f>
        <v>#REF!</v>
      </c>
      <c r="E37" s="49"/>
      <c r="F37" s="64" t="e">
        <f>SUM(F3:F36)</f>
        <v>#REF!</v>
      </c>
      <c r="G37" s="64" t="e">
        <f t="shared" ref="G37:I37" si="0">SUM(G3:G36)</f>
        <v>#REF!</v>
      </c>
      <c r="H37" s="361" t="e">
        <f t="shared" si="0"/>
        <v>#REF!</v>
      </c>
      <c r="I37" s="361" t="e">
        <f t="shared" si="0"/>
        <v>#REF!</v>
      </c>
      <c r="J37" s="84" t="e">
        <f>#REF!</f>
        <v>#REF!</v>
      </c>
    </row>
    <row r="41" spans="1:10" x14ac:dyDescent="0.2">
      <c r="B41" s="1" t="s">
        <v>565</v>
      </c>
      <c r="C41" s="1" t="s">
        <v>279</v>
      </c>
      <c r="F41" s="1" t="e">
        <f>#REF!</f>
        <v>#REF!</v>
      </c>
      <c r="G41" s="26" t="e">
        <f>#REF!</f>
        <v>#REF!</v>
      </c>
      <c r="H41" s="1" t="e">
        <f>#REF!</f>
        <v>#REF!</v>
      </c>
      <c r="I41" s="1" t="e">
        <f>#REF!</f>
        <v>#REF!</v>
      </c>
    </row>
    <row r="42" spans="1:10" x14ac:dyDescent="0.2">
      <c r="B42" s="1" t="s">
        <v>565</v>
      </c>
      <c r="C42" s="1" t="s">
        <v>280</v>
      </c>
    </row>
    <row r="43" spans="1:10" x14ac:dyDescent="0.2">
      <c r="B43" s="1" t="s">
        <v>565</v>
      </c>
      <c r="C43" s="9" t="s">
        <v>281</v>
      </c>
    </row>
    <row r="45" spans="1:10" x14ac:dyDescent="0.2">
      <c r="C45" s="1" t="e">
        <f>#REF!</f>
        <v>#REF!</v>
      </c>
      <c r="D45" s="1" t="e">
        <f>#REF!</f>
        <v>#REF!</v>
      </c>
      <c r="F45" s="26" t="e">
        <f t="shared" ref="F45:G45" si="1">F41-F37</f>
        <v>#REF!</v>
      </c>
      <c r="G45" s="26" t="e">
        <f t="shared" si="1"/>
        <v>#REF!</v>
      </c>
      <c r="H45" s="26" t="e">
        <f>H41-H37</f>
        <v>#REF!</v>
      </c>
      <c r="I45" s="26" t="e">
        <f t="shared" ref="I45:J45" si="2">I41-I37</f>
        <v>#REF!</v>
      </c>
      <c r="J45" s="26" t="e">
        <f t="shared" si="2"/>
        <v>#REF!</v>
      </c>
    </row>
    <row r="46" spans="1:10" x14ac:dyDescent="0.2">
      <c r="C46" s="26" t="e">
        <f>C45-C37</f>
        <v>#REF!</v>
      </c>
      <c r="D46" s="26" t="e">
        <f>D45-D37</f>
        <v>#REF!</v>
      </c>
    </row>
    <row r="48" spans="1:10" x14ac:dyDescent="0.2">
      <c r="B48" s="23" t="s">
        <v>588</v>
      </c>
      <c r="C48" s="59">
        <v>475594.15</v>
      </c>
    </row>
    <row r="50" spans="3:3" x14ac:dyDescent="0.2">
      <c r="C50" s="393" t="e">
        <f>C37-C48</f>
        <v>#REF!</v>
      </c>
    </row>
  </sheetData>
  <customSheetViews>
    <customSheetView guid="{BCC2F56A-7E88-4A48-B430-50A1C34B87D3}" scale="60" showPageBreaks="1" printArea="1" view="pageBreakPreview">
      <selection activeCell="C3" sqref="C3"/>
      <pageMargins left="0.11811023622047245" right="0.31496062992125984" top="0.55118110236220474" bottom="0.55118110236220474" header="0.31496062992125984" footer="0.31496062992125984"/>
      <pageSetup paperSize="9" scale="86" orientation="landscape" r:id="rId1"/>
      <headerFooter>
        <oddFooter>&amp;C&amp;F&amp;R&amp;D</oddFooter>
      </headerFooter>
    </customSheetView>
    <customSheetView guid="{39C11D14-FE2F-44EE-8896-59746BA00992}" showPageBreaks="1" printArea="1" view="pageBreakPreview">
      <selection activeCell="B49" sqref="B49"/>
      <pageMargins left="0.11811023622047245" right="0.31496062992125984" top="0.55118110236220474" bottom="0.55118110236220474" header="0.31496062992125984" footer="0.31496062992125984"/>
      <pageSetup paperSize="9" scale="86" orientation="landscape" r:id="rId2"/>
      <headerFooter>
        <oddFooter>&amp;C&amp;F&amp;R&amp;D</oddFooter>
      </headerFooter>
    </customSheetView>
  </customSheetViews>
  <pageMargins left="0.11811023622047245" right="0.31496062992125984" top="0.55118110236220474" bottom="0.55118110236220474" header="0.31496062992125984" footer="0.31496062992125984"/>
  <pageSetup paperSize="9" scale="86" orientation="landscape" r:id="rId3"/>
  <headerFooter>
    <oddFooter>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Расчет </vt:lpstr>
      <vt:lpstr>Расчет нагрузки 17.06</vt:lpstr>
      <vt:lpstr>Численность и группы</vt:lpstr>
      <vt:lpstr>ВКР</vt:lpstr>
      <vt:lpstr>начальнику</vt:lpstr>
      <vt:lpstr>'Расчет нагрузки 17.06'!Заголовки_для_печати</vt:lpstr>
      <vt:lpstr>ВКР!Область_печати</vt:lpstr>
      <vt:lpstr>начальнику!Область_печати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2019-07-11T07:04:07Z</cp:lastPrinted>
  <dcterms:created xsi:type="dcterms:W3CDTF">2002-06-12T17:17:55Z</dcterms:created>
  <dcterms:modified xsi:type="dcterms:W3CDTF">2019-10-11T14:30:05Z</dcterms:modified>
</cp:coreProperties>
</file>